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EstaPastaDeTrabalh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Licitações 2023\AUDIÊNCIA E CONSULTA PÚBLICAS\PÁTIO\DOCUMENTOS PARA CONSULTA\PDF\"/>
    </mc:Choice>
  </mc:AlternateContent>
  <xr:revisionPtr revIDLastSave="0" documentId="8_{5A54DF75-E632-4DA4-9EBB-7E54F8224999}" xr6:coauthVersionLast="47" xr6:coauthVersionMax="47" xr10:uidLastSave="{00000000-0000-0000-0000-000000000000}"/>
  <bookViews>
    <workbookView xWindow="-120" yWindow="-120" windowWidth="29040" windowHeight="15840" tabRatio="922" firstSheet="4" activeTab="4" xr2:uid="{00000000-000D-0000-FFFF-FFFF00000000}"/>
  </bookViews>
  <sheets>
    <sheet name="(24)_Tipos_Regime_Tributário" sheetId="135" state="hidden" r:id="rId1"/>
    <sheet name="Anexo V.2" sheetId="102" r:id="rId2"/>
    <sheet name="(1)_Resumo_Exec" sheetId="134" r:id="rId3"/>
    <sheet name="(2)_Insumos" sheetId="86" r:id="rId4"/>
    <sheet name="(3)_Investimentos" sheetId="87" r:id="rId5"/>
    <sheet name="(4)_Comp._Pessoal" sheetId="90" r:id="rId6"/>
    <sheet name="(5)_Comp._Benef." sheetId="91" r:id="rId7"/>
    <sheet name="(6)_Comp._Desp.G" sheetId="93" r:id="rId8"/>
    <sheet name="(7)_Comp._Veic._Camionete" sheetId="95" r:id="rId9"/>
    <sheet name="(8)_Comp._Veic._Guinch_I" sheetId="96" r:id="rId10"/>
    <sheet name="(9)_Comp._Veic._Guinch_II" sheetId="97" r:id="rId11"/>
    <sheet name="(10)_Comp._Deprec." sheetId="100" r:id="rId12"/>
    <sheet name="(11)_Remun." sheetId="139" r:id="rId13"/>
    <sheet name="(12)_Enc._Soc." sheetId="124" r:id="rId14"/>
    <sheet name="(13)_Orçam." sheetId="113" r:id="rId15"/>
    <sheet name="(14)_Fluxo_Caixa" sheetId="111" r:id="rId16"/>
    <sheet name="(15)_Estimativa_Receita" sheetId="142" r:id="rId17"/>
    <sheet name="(16)_WACC" sheetId="132" r:id="rId18"/>
    <sheet name="(17)_Tipos_Regime_Tributári" sheetId="136" state="hidden" r:id="rId19"/>
    <sheet name="(24)_Tipos_Regime_Tributári (2)" sheetId="138" state="hidden" r:id="rId20"/>
    <sheet name="(15)Estimativa de Receita (2)" sheetId="129" state="hidden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_10empréstimo_19_1">#N/A</definedName>
    <definedName name="__11frota_2_1">#N/A</definedName>
    <definedName name="__12inflação_11_1">#N/A</definedName>
    <definedName name="__13inflação_19_1">#N/A</definedName>
    <definedName name="__14prazo_11_1">#N/A</definedName>
    <definedName name="__15prazo_19_1">#N/A</definedName>
    <definedName name="__16salário_11_1">#N/A</definedName>
    <definedName name="__17salário_19_1">#N/A</definedName>
    <definedName name="__18taxa_11_1">#N/A</definedName>
    <definedName name="__19taxa_19_1">#N/A</definedName>
    <definedName name="__1aumentos_11_1">#N/A</definedName>
    <definedName name="__2aumentos_19_1">#N/A</definedName>
    <definedName name="__2carência_11_1">#N/A</definedName>
    <definedName name="__3carência_11_1">#N/A</definedName>
    <definedName name="__3carência_salário_11_1">#N/A</definedName>
    <definedName name="__4carência_19_1">#N/A</definedName>
    <definedName name="__4carência_sd_11_1">#N/A</definedName>
    <definedName name="__5carência_salário_11_1">#N/A</definedName>
    <definedName name="__5empréstimo_11_1">#N/A</definedName>
    <definedName name="__6carência_salário_19_1">#N/A</definedName>
    <definedName name="__6inflação_11_1">#N/A</definedName>
    <definedName name="__7carência_sd_11_1">#N/A</definedName>
    <definedName name="__7prazo_11_1">#N/A</definedName>
    <definedName name="__8carência_sd_19_1">#N/A</definedName>
    <definedName name="__8salário_11_1">#N/A</definedName>
    <definedName name="__9empréstimo_11_1">#N/A</definedName>
    <definedName name="__9taxa_11_1">#N/A</definedName>
    <definedName name="_10empréstimo_19_1">#N/A</definedName>
    <definedName name="_10taxa_19_1">#N/A</definedName>
    <definedName name="_11frota_2_1">#N/A</definedName>
    <definedName name="_12inflação_11_1">#N/A</definedName>
    <definedName name="_13inflação_19_1">#N/A</definedName>
    <definedName name="_14prazo_11_1">#N/A</definedName>
    <definedName name="_15prazo_19_1">#N/A</definedName>
    <definedName name="_16salário_11_1">#N/A</definedName>
    <definedName name="_17salário_19_1">#N/A</definedName>
    <definedName name="_18taxa_11_1">#N/A</definedName>
    <definedName name="_19taxa_19_1">#N/A</definedName>
    <definedName name="_1aumentos_11_1">#N/A</definedName>
    <definedName name="_1aumentos_19_1">#N/A</definedName>
    <definedName name="_2aumentos_19_1">#N/A</definedName>
    <definedName name="_2carência_11_1">#N/A</definedName>
    <definedName name="_2carência_19_1">#N/A</definedName>
    <definedName name="_3carência_11_1">#N/A</definedName>
    <definedName name="_3carência_salário_11_1">#N/A</definedName>
    <definedName name="_3carência_salário_19_1">#N/A</definedName>
    <definedName name="_4carência_19_1">#N/A</definedName>
    <definedName name="_4carência_sd_11_1">#N/A</definedName>
    <definedName name="_4carência_sd_19_1">#N/A</definedName>
    <definedName name="_5carência_salário_11_1">#N/A</definedName>
    <definedName name="_5empréstimo_11_1">#N/A</definedName>
    <definedName name="_5empréstimo_19_1">#N/A</definedName>
    <definedName name="_6carência_salário_19_1">#N/A</definedName>
    <definedName name="_6frota_2_1">#N/A</definedName>
    <definedName name="_6inflação_11_1">#N/A</definedName>
    <definedName name="_7carência_sd_11_1">#N/A</definedName>
    <definedName name="_7inflação_19_1">#N/A</definedName>
    <definedName name="_7prazo_11_1">#N/A</definedName>
    <definedName name="_8carência_sd_19_1">#N/A</definedName>
    <definedName name="_8prazo_19_1">#N/A</definedName>
    <definedName name="_8salário_11_1">#N/A</definedName>
    <definedName name="_9empréstimo_11_1">#N/A</definedName>
    <definedName name="_9salário_19_1">#N/A</definedName>
    <definedName name="_9taxa_11_1">#N/A</definedName>
    <definedName name="ANOFROTA" localSheetId="11">#REF!</definedName>
    <definedName name="ANOFROTA" localSheetId="12">#REF!</definedName>
    <definedName name="ANOFROTA" localSheetId="13">#REF!</definedName>
    <definedName name="ANOFROTA" localSheetId="14">#REF!</definedName>
    <definedName name="ANOFROTA" localSheetId="15">#REF!</definedName>
    <definedName name="ANOFROTA" localSheetId="16">#REF!</definedName>
    <definedName name="ANOFROTA" localSheetId="17">#REF!</definedName>
    <definedName name="ANOFROTA" localSheetId="18">#REF!</definedName>
    <definedName name="ANOFROTA" localSheetId="19">#REF!</definedName>
    <definedName name="ANOFROTA" localSheetId="0">#REF!</definedName>
    <definedName name="ANOFROTA" localSheetId="4">#REF!</definedName>
    <definedName name="ANOFROTA" localSheetId="6">#REF!</definedName>
    <definedName name="ANOFROTA" localSheetId="7">#REF!</definedName>
    <definedName name="ANOFROTA" localSheetId="9">#REF!</definedName>
    <definedName name="ANOFROTA" localSheetId="10">#REF!</definedName>
    <definedName name="ANOFROTA" localSheetId="1">#REF!</definedName>
    <definedName name="ANOFROTA">#REF!</definedName>
    <definedName name="ANOFROTA_12" localSheetId="12">#REF!</definedName>
    <definedName name="ANOFROTA_12" localSheetId="13">#REF!</definedName>
    <definedName name="ANOFROTA_12" localSheetId="16">#REF!</definedName>
    <definedName name="ANOFROTA_12" localSheetId="18">#REF!</definedName>
    <definedName name="ANOFROTA_12" localSheetId="19">#REF!</definedName>
    <definedName name="ANOFROTA_12" localSheetId="0">#REF!</definedName>
    <definedName name="ANOFROTA_12">#REF!</definedName>
    <definedName name="ANOFROTA_2" localSheetId="12">#REF!</definedName>
    <definedName name="ANOFROTA_2" localSheetId="13">#REF!</definedName>
    <definedName name="ANOFROTA_2" localSheetId="16">#REF!</definedName>
    <definedName name="ANOFROTA_2" localSheetId="18">#REF!</definedName>
    <definedName name="ANOFROTA_2" localSheetId="19">#REF!</definedName>
    <definedName name="ANOFROTA_2" localSheetId="0">#REF!</definedName>
    <definedName name="ANOFROTA_2">#REF!</definedName>
    <definedName name="ANOFROTA_5" localSheetId="12">#REF!</definedName>
    <definedName name="ANOFROTA_5" localSheetId="13">#REF!</definedName>
    <definedName name="ANOFROTA_5" localSheetId="16">#REF!</definedName>
    <definedName name="ANOFROTA_5" localSheetId="18">#REF!</definedName>
    <definedName name="ANOFROTA_5" localSheetId="19">#REF!</definedName>
    <definedName name="ANOFROTA_5" localSheetId="0">#REF!</definedName>
    <definedName name="ANOFROTA_5">#REF!</definedName>
    <definedName name="ANOFROTA_7" localSheetId="12">#REF!</definedName>
    <definedName name="ANOFROTA_7" localSheetId="13">#REF!</definedName>
    <definedName name="ANOFROTA_7" localSheetId="16">#REF!</definedName>
    <definedName name="ANOFROTA_7" localSheetId="18">#REF!</definedName>
    <definedName name="ANOFROTA_7" localSheetId="19">#REF!</definedName>
    <definedName name="ANOFROTA_7" localSheetId="0">#REF!</definedName>
    <definedName name="ANOFROTA_7">#REF!</definedName>
    <definedName name="ANOFROTA_8" localSheetId="12">#REF!</definedName>
    <definedName name="ANOFROTA_8" localSheetId="13">#REF!</definedName>
    <definedName name="ANOFROTA_8" localSheetId="16">#REF!</definedName>
    <definedName name="ANOFROTA_8" localSheetId="18">#REF!</definedName>
    <definedName name="ANOFROTA_8" localSheetId="19">#REF!</definedName>
    <definedName name="ANOFROTA_8" localSheetId="0">#REF!</definedName>
    <definedName name="ANOFROTA_8">#REF!</definedName>
    <definedName name="_xlnm.Extract" localSheetId="11">'[1] URBANO 2ª PARTE'!#REF!</definedName>
    <definedName name="_xlnm.Extract" localSheetId="12">'[1] URBANO 2ª PARTE'!#REF!</definedName>
    <definedName name="_xlnm.Extract" localSheetId="13">'[1] URBANO 2ª PARTE'!#REF!</definedName>
    <definedName name="_xlnm.Extract" localSheetId="14">'[1] URBANO 2ª PARTE'!#REF!</definedName>
    <definedName name="_xlnm.Extract" localSheetId="15">'[1] URBANO 2ª PARTE'!#REF!</definedName>
    <definedName name="_xlnm.Extract" localSheetId="16">'[1] URBANO 2ª PARTE'!#REF!</definedName>
    <definedName name="_xlnm.Extract" localSheetId="17">'[1] URBANO 2ª PARTE'!#REF!</definedName>
    <definedName name="_xlnm.Extract" localSheetId="4">'[1] URBANO 2ª PARTE'!#REF!</definedName>
    <definedName name="_xlnm.Extract" localSheetId="6">'[1] URBANO 2ª PARTE'!#REF!</definedName>
    <definedName name="_xlnm.Extract" localSheetId="7">'[1] URBANO 2ª PARTE'!#REF!</definedName>
    <definedName name="_xlnm.Extract" localSheetId="9">'[1] URBANO 2ª PARTE'!#REF!</definedName>
    <definedName name="_xlnm.Extract" localSheetId="10">'[1] URBANO 2ª PARTE'!#REF!</definedName>
    <definedName name="_xlnm.Extract" localSheetId="1">'[1] URBANO 2ª PARTE'!#REF!</definedName>
    <definedName name="_xlnm.Extract">'[1] URBANO 2ª PARTE'!#REF!</definedName>
    <definedName name="_xlnm.Print_Area" localSheetId="2">'(1)_Resumo_Exec'!$A$1:$C$39</definedName>
    <definedName name="_xlnm.Print_Area" localSheetId="11">'(10)_Comp._Deprec.'!$A$1:$H$62</definedName>
    <definedName name="_xlnm.Print_Area" localSheetId="13">'(12)_Enc._Soc.'!$A$1:$D$44</definedName>
    <definedName name="_xlnm.Print_Area" localSheetId="14">'(13)_Orçam.'!$A$1:$I$63</definedName>
    <definedName name="_xlnm.Print_Area" localSheetId="15">'(14)_Fluxo_Caixa'!$A$1:$Y$115</definedName>
    <definedName name="_xlnm.Print_Area" localSheetId="17">'(16)_WACC'!$A$1:$H$83</definedName>
    <definedName name="_xlnm.Print_Area" localSheetId="3">'(2)_Insumos'!$A$1:$G$62</definedName>
    <definedName name="_xlnm.Print_Area" localSheetId="5">'(4)_Comp._Pessoal'!$A$1:$G$15</definedName>
    <definedName name="_xlnm.Print_Area" localSheetId="6">'(5)_Comp._Benef.'!$A$1:$G$33</definedName>
    <definedName name="_xlnm.Print_Area" localSheetId="7">'(6)_Comp._Desp.G'!$A$1:$F$31</definedName>
    <definedName name="_xlnm.Print_Area" localSheetId="8">'(7)_Comp._Veic._Camionete'!$A$1:$J$75</definedName>
    <definedName name="_xlnm.Print_Area" localSheetId="9">'(8)_Comp._Veic._Guinch_I'!$A$1:$J$75</definedName>
    <definedName name="_xlnm.Print_Area" localSheetId="10">'(9)_Comp._Veic._Guinch_II'!$A$1:$J$75</definedName>
    <definedName name="_xlnm.Print_Area" localSheetId="1">'Anexo V.2'!$A$1:$E$49</definedName>
    <definedName name="arla_32" localSheetId="12">#REF!</definedName>
    <definedName name="arla_32" localSheetId="13">#REF!</definedName>
    <definedName name="arla_32" localSheetId="16">#REF!</definedName>
    <definedName name="arla_32" localSheetId="17">#REF!</definedName>
    <definedName name="arla_32" localSheetId="18">#REF!</definedName>
    <definedName name="arla_32" localSheetId="19">#REF!</definedName>
    <definedName name="arla_32" localSheetId="0">#REF!</definedName>
    <definedName name="arla_32">#REF!</definedName>
    <definedName name="aumentos" localSheetId="1">#REF!</definedName>
    <definedName name="aumentos">#N/A</definedName>
    <definedName name="aumentos_1" localSheetId="1">#REF!</definedName>
    <definedName name="aumentos_1">#N/A</definedName>
    <definedName name="aumentos_10" localSheetId="11">#REF!</definedName>
    <definedName name="aumentos_10" localSheetId="12">#REF!</definedName>
    <definedName name="aumentos_10" localSheetId="13">#REF!</definedName>
    <definedName name="aumentos_10" localSheetId="14">#REF!</definedName>
    <definedName name="aumentos_10" localSheetId="15">#REF!</definedName>
    <definedName name="aumentos_10" localSheetId="16">#REF!</definedName>
    <definedName name="aumentos_10" localSheetId="17">#REF!</definedName>
    <definedName name="aumentos_10" localSheetId="18">#REF!</definedName>
    <definedName name="aumentos_10" localSheetId="19">#REF!</definedName>
    <definedName name="aumentos_10" localSheetId="0">#REF!</definedName>
    <definedName name="aumentos_10" localSheetId="4">#REF!</definedName>
    <definedName name="aumentos_10" localSheetId="5">#REF!</definedName>
    <definedName name="aumentos_10" localSheetId="6">#REF!</definedName>
    <definedName name="aumentos_10" localSheetId="7">#REF!</definedName>
    <definedName name="aumentos_10" localSheetId="9">#REF!</definedName>
    <definedName name="aumentos_10" localSheetId="10">#REF!</definedName>
    <definedName name="aumentos_10" localSheetId="1">#REF!</definedName>
    <definedName name="aumentos_10">#REF!</definedName>
    <definedName name="aumentos_11" localSheetId="11">#REF!</definedName>
    <definedName name="aumentos_11" localSheetId="12">#REF!</definedName>
    <definedName name="aumentos_11" localSheetId="13">#REF!</definedName>
    <definedName name="aumentos_11" localSheetId="14">#REF!</definedName>
    <definedName name="aumentos_11" localSheetId="15">#REF!</definedName>
    <definedName name="aumentos_11" localSheetId="16">#REF!</definedName>
    <definedName name="aumentos_11" localSheetId="17">#REF!</definedName>
    <definedName name="aumentos_11" localSheetId="18">#REF!</definedName>
    <definedName name="aumentos_11" localSheetId="19">#REF!</definedName>
    <definedName name="aumentos_11" localSheetId="0">#REF!</definedName>
    <definedName name="aumentos_11" localSheetId="4">#REF!</definedName>
    <definedName name="aumentos_11" localSheetId="6">#REF!</definedName>
    <definedName name="aumentos_11" localSheetId="7">#REF!</definedName>
    <definedName name="aumentos_11" localSheetId="9">#REF!</definedName>
    <definedName name="aumentos_11" localSheetId="10">#REF!</definedName>
    <definedName name="aumentos_11" localSheetId="1">#REF!</definedName>
    <definedName name="aumentos_11">#REF!</definedName>
    <definedName name="aumentos_11_1">NA()</definedName>
    <definedName name="aumentos_12" localSheetId="11">#REF!</definedName>
    <definedName name="aumentos_12" localSheetId="12">#REF!</definedName>
    <definedName name="aumentos_12" localSheetId="13">#REF!</definedName>
    <definedName name="aumentos_12" localSheetId="14">#REF!</definedName>
    <definedName name="aumentos_12" localSheetId="15">#REF!</definedName>
    <definedName name="aumentos_12" localSheetId="16">#REF!</definedName>
    <definedName name="aumentos_12" localSheetId="17">#REF!</definedName>
    <definedName name="aumentos_12" localSheetId="18">#REF!</definedName>
    <definedName name="aumentos_12" localSheetId="19">#REF!</definedName>
    <definedName name="aumentos_12" localSheetId="0">#REF!</definedName>
    <definedName name="aumentos_12" localSheetId="4">#REF!</definedName>
    <definedName name="aumentos_12" localSheetId="5">#REF!</definedName>
    <definedName name="aumentos_12" localSheetId="6">#REF!</definedName>
    <definedName name="aumentos_12" localSheetId="7">#REF!</definedName>
    <definedName name="aumentos_12" localSheetId="9">#REF!</definedName>
    <definedName name="aumentos_12" localSheetId="10">#REF!</definedName>
    <definedName name="aumentos_12" localSheetId="1">#REF!</definedName>
    <definedName name="aumentos_12">#REF!</definedName>
    <definedName name="aumentos_18" localSheetId="11">#REF!</definedName>
    <definedName name="aumentos_18" localSheetId="12">#REF!</definedName>
    <definedName name="aumentos_18" localSheetId="13">#REF!</definedName>
    <definedName name="aumentos_18" localSheetId="14">#REF!</definedName>
    <definedName name="aumentos_18" localSheetId="15">#REF!</definedName>
    <definedName name="aumentos_18" localSheetId="16">#REF!</definedName>
    <definedName name="aumentos_18" localSheetId="17">#REF!</definedName>
    <definedName name="aumentos_18" localSheetId="18">#REF!</definedName>
    <definedName name="aumentos_18" localSheetId="19">#REF!</definedName>
    <definedName name="aumentos_18" localSheetId="0">#REF!</definedName>
    <definedName name="aumentos_18" localSheetId="4">#REF!</definedName>
    <definedName name="aumentos_18" localSheetId="5">#REF!</definedName>
    <definedName name="aumentos_18" localSheetId="6">#REF!</definedName>
    <definedName name="aumentos_18" localSheetId="7">#REF!</definedName>
    <definedName name="aumentos_18" localSheetId="9">#REF!</definedName>
    <definedName name="aumentos_18" localSheetId="10">#REF!</definedName>
    <definedName name="aumentos_18" localSheetId="1">#REF!</definedName>
    <definedName name="aumentos_18">#REF!</definedName>
    <definedName name="aumentos_19" localSheetId="11">#REF!</definedName>
    <definedName name="aumentos_19" localSheetId="12">#REF!</definedName>
    <definedName name="aumentos_19" localSheetId="13">#REF!</definedName>
    <definedName name="aumentos_19" localSheetId="14">#REF!</definedName>
    <definedName name="aumentos_19" localSheetId="15">#REF!</definedName>
    <definedName name="aumentos_19" localSheetId="16">#REF!</definedName>
    <definedName name="aumentos_19" localSheetId="17">#REF!</definedName>
    <definedName name="aumentos_19" localSheetId="18">#REF!</definedName>
    <definedName name="aumentos_19" localSheetId="19">#REF!</definedName>
    <definedName name="aumentos_19" localSheetId="0">#REF!</definedName>
    <definedName name="aumentos_19" localSheetId="4">#REF!</definedName>
    <definedName name="aumentos_19" localSheetId="6">#REF!</definedName>
    <definedName name="aumentos_19" localSheetId="7">#REF!</definedName>
    <definedName name="aumentos_19" localSheetId="9">#REF!</definedName>
    <definedName name="aumentos_19" localSheetId="10">#REF!</definedName>
    <definedName name="aumentos_19" localSheetId="1">#REF!</definedName>
    <definedName name="aumentos_19">#REF!</definedName>
    <definedName name="aumentos_20" localSheetId="11">#REF!</definedName>
    <definedName name="aumentos_20" localSheetId="12">#REF!</definedName>
    <definedName name="aumentos_20" localSheetId="13">#REF!</definedName>
    <definedName name="aumentos_20" localSheetId="14">#REF!</definedName>
    <definedName name="aumentos_20" localSheetId="15">#REF!</definedName>
    <definedName name="aumentos_20" localSheetId="16">#REF!</definedName>
    <definedName name="aumentos_20" localSheetId="17">#REF!</definedName>
    <definedName name="aumentos_20" localSheetId="18">#REF!</definedName>
    <definedName name="aumentos_20" localSheetId="19">#REF!</definedName>
    <definedName name="aumentos_20" localSheetId="0">#REF!</definedName>
    <definedName name="aumentos_20" localSheetId="4">#REF!</definedName>
    <definedName name="aumentos_20" localSheetId="5">#REF!</definedName>
    <definedName name="aumentos_20" localSheetId="6">#REF!</definedName>
    <definedName name="aumentos_20" localSheetId="7">#REF!</definedName>
    <definedName name="aumentos_20" localSheetId="9">#REF!</definedName>
    <definedName name="aumentos_20" localSheetId="10">#REF!</definedName>
    <definedName name="aumentos_20" localSheetId="1">#REF!</definedName>
    <definedName name="aumentos_20">#REF!</definedName>
    <definedName name="aumentos_21" localSheetId="11">#REF!</definedName>
    <definedName name="aumentos_21" localSheetId="12">#REF!</definedName>
    <definedName name="aumentos_21" localSheetId="13">#REF!</definedName>
    <definedName name="aumentos_21" localSheetId="14">#REF!</definedName>
    <definedName name="aumentos_21" localSheetId="15">#REF!</definedName>
    <definedName name="aumentos_21" localSheetId="16">#REF!</definedName>
    <definedName name="aumentos_21" localSheetId="17">#REF!</definedName>
    <definedName name="aumentos_21" localSheetId="18">#REF!</definedName>
    <definedName name="aumentos_21" localSheetId="19">#REF!</definedName>
    <definedName name="aumentos_21" localSheetId="0">#REF!</definedName>
    <definedName name="aumentos_21" localSheetId="4">#REF!</definedName>
    <definedName name="aumentos_21" localSheetId="5">#REF!</definedName>
    <definedName name="aumentos_21" localSheetId="6">#REF!</definedName>
    <definedName name="aumentos_21" localSheetId="7">#REF!</definedName>
    <definedName name="aumentos_21" localSheetId="9">#REF!</definedName>
    <definedName name="aumentos_21" localSheetId="10">#REF!</definedName>
    <definedName name="aumentos_21" localSheetId="1">#REF!</definedName>
    <definedName name="aumentos_21">#REF!</definedName>
    <definedName name="aumentos_22" localSheetId="11">#REF!</definedName>
    <definedName name="aumentos_22" localSheetId="12">#REF!</definedName>
    <definedName name="aumentos_22" localSheetId="13">#REF!</definedName>
    <definedName name="aumentos_22" localSheetId="14">#REF!</definedName>
    <definedName name="aumentos_22" localSheetId="15">#REF!</definedName>
    <definedName name="aumentos_22" localSheetId="16">#REF!</definedName>
    <definedName name="aumentos_22" localSheetId="17">#REF!</definedName>
    <definedName name="aumentos_22" localSheetId="18">#REF!</definedName>
    <definedName name="aumentos_22" localSheetId="19">#REF!</definedName>
    <definedName name="aumentos_22" localSheetId="0">#REF!</definedName>
    <definedName name="aumentos_22" localSheetId="4">#REF!</definedName>
    <definedName name="aumentos_22" localSheetId="5">#REF!</definedName>
    <definedName name="aumentos_22" localSheetId="6">#REF!</definedName>
    <definedName name="aumentos_22" localSheetId="7">#REF!</definedName>
    <definedName name="aumentos_22" localSheetId="9">#REF!</definedName>
    <definedName name="aumentos_22" localSheetId="10">#REF!</definedName>
    <definedName name="aumentos_22" localSheetId="1">#REF!</definedName>
    <definedName name="aumentos_22">#REF!</definedName>
    <definedName name="aumentos_23" localSheetId="11">#REF!</definedName>
    <definedName name="aumentos_23" localSheetId="12">#REF!</definedName>
    <definedName name="aumentos_23" localSheetId="13">#REF!</definedName>
    <definedName name="aumentos_23" localSheetId="14">#REF!</definedName>
    <definedName name="aumentos_23" localSheetId="15">#REF!</definedName>
    <definedName name="aumentos_23" localSheetId="16">#REF!</definedName>
    <definedName name="aumentos_23" localSheetId="17">#REF!</definedName>
    <definedName name="aumentos_23" localSheetId="18">#REF!</definedName>
    <definedName name="aumentos_23" localSheetId="19">#REF!</definedName>
    <definedName name="aumentos_23" localSheetId="0">#REF!</definedName>
    <definedName name="aumentos_23" localSheetId="4">#REF!</definedName>
    <definedName name="aumentos_23" localSheetId="5">#REF!</definedName>
    <definedName name="aumentos_23" localSheetId="6">#REF!</definedName>
    <definedName name="aumentos_23" localSheetId="7">#REF!</definedName>
    <definedName name="aumentos_23" localSheetId="9">#REF!</definedName>
    <definedName name="aumentos_23" localSheetId="10">#REF!</definedName>
    <definedName name="aumentos_23" localSheetId="1">#REF!</definedName>
    <definedName name="aumentos_23">#REF!</definedName>
    <definedName name="aumentos_24" localSheetId="11">#REF!</definedName>
    <definedName name="aumentos_24" localSheetId="12">#REF!</definedName>
    <definedName name="aumentos_24" localSheetId="13">#REF!</definedName>
    <definedName name="aumentos_24" localSheetId="14">#REF!</definedName>
    <definedName name="aumentos_24" localSheetId="15">#REF!</definedName>
    <definedName name="aumentos_24" localSheetId="16">#REF!</definedName>
    <definedName name="aumentos_24" localSheetId="17">#REF!</definedName>
    <definedName name="aumentos_24" localSheetId="18">#REF!</definedName>
    <definedName name="aumentos_24" localSheetId="19">#REF!</definedName>
    <definedName name="aumentos_24" localSheetId="0">#REF!</definedName>
    <definedName name="aumentos_24" localSheetId="4">#REF!</definedName>
    <definedName name="aumentos_24" localSheetId="5">#REF!</definedName>
    <definedName name="aumentos_24" localSheetId="6">#REF!</definedName>
    <definedName name="aumentos_24" localSheetId="7">#REF!</definedName>
    <definedName name="aumentos_24" localSheetId="9">#REF!</definedName>
    <definedName name="aumentos_24" localSheetId="10">#REF!</definedName>
    <definedName name="aumentos_24" localSheetId="1">#REF!</definedName>
    <definedName name="aumentos_24">#REF!</definedName>
    <definedName name="aumentos_25" localSheetId="11">#REF!</definedName>
    <definedName name="aumentos_25" localSheetId="12">#REF!</definedName>
    <definedName name="aumentos_25" localSheetId="13">#REF!</definedName>
    <definedName name="aumentos_25" localSheetId="14">#REF!</definedName>
    <definedName name="aumentos_25" localSheetId="15">#REF!</definedName>
    <definedName name="aumentos_25" localSheetId="16">#REF!</definedName>
    <definedName name="aumentos_25" localSheetId="17">#REF!</definedName>
    <definedName name="aumentos_25" localSheetId="18">#REF!</definedName>
    <definedName name="aumentos_25" localSheetId="19">#REF!</definedName>
    <definedName name="aumentos_25" localSheetId="0">#REF!</definedName>
    <definedName name="aumentos_25" localSheetId="4">#REF!</definedName>
    <definedName name="aumentos_25" localSheetId="5">#REF!</definedName>
    <definedName name="aumentos_25" localSheetId="6">#REF!</definedName>
    <definedName name="aumentos_25" localSheetId="7">#REF!</definedName>
    <definedName name="aumentos_25" localSheetId="9">#REF!</definedName>
    <definedName name="aumentos_25" localSheetId="10">#REF!</definedName>
    <definedName name="aumentos_25" localSheetId="1">#REF!</definedName>
    <definedName name="aumentos_25">#REF!</definedName>
    <definedName name="aumentos_26" localSheetId="11">#REF!</definedName>
    <definedName name="aumentos_26" localSheetId="12">#REF!</definedName>
    <definedName name="aumentos_26" localSheetId="13">#REF!</definedName>
    <definedName name="aumentos_26" localSheetId="14">#REF!</definedName>
    <definedName name="aumentos_26" localSheetId="15">#REF!</definedName>
    <definedName name="aumentos_26" localSheetId="16">#REF!</definedName>
    <definedName name="aumentos_26" localSheetId="17">#REF!</definedName>
    <definedName name="aumentos_26" localSheetId="18">#REF!</definedName>
    <definedName name="aumentos_26" localSheetId="19">#REF!</definedName>
    <definedName name="aumentos_26" localSheetId="0">#REF!</definedName>
    <definedName name="aumentos_26" localSheetId="4">#REF!</definedName>
    <definedName name="aumentos_26" localSheetId="5">#REF!</definedName>
    <definedName name="aumentos_26" localSheetId="6">#REF!</definedName>
    <definedName name="aumentos_26" localSheetId="7">#REF!</definedName>
    <definedName name="aumentos_26" localSheetId="9">#REF!</definedName>
    <definedName name="aumentos_26" localSheetId="10">#REF!</definedName>
    <definedName name="aumentos_26" localSheetId="1">#REF!</definedName>
    <definedName name="aumentos_26">#REF!</definedName>
    <definedName name="aumentos_27" localSheetId="11">#REF!</definedName>
    <definedName name="aumentos_27" localSheetId="12">#REF!</definedName>
    <definedName name="aumentos_27" localSheetId="13">#REF!</definedName>
    <definedName name="aumentos_27" localSheetId="14">#REF!</definedName>
    <definedName name="aumentos_27" localSheetId="15">#REF!</definedName>
    <definedName name="aumentos_27" localSheetId="16">#REF!</definedName>
    <definedName name="aumentos_27" localSheetId="17">#REF!</definedName>
    <definedName name="aumentos_27" localSheetId="18">#REF!</definedName>
    <definedName name="aumentos_27" localSheetId="19">#REF!</definedName>
    <definedName name="aumentos_27" localSheetId="0">#REF!</definedName>
    <definedName name="aumentos_27" localSheetId="4">#REF!</definedName>
    <definedName name="aumentos_27" localSheetId="5">#REF!</definedName>
    <definedName name="aumentos_27" localSheetId="6">#REF!</definedName>
    <definedName name="aumentos_27" localSheetId="7">#REF!</definedName>
    <definedName name="aumentos_27" localSheetId="9">#REF!</definedName>
    <definedName name="aumentos_27" localSheetId="10">#REF!</definedName>
    <definedName name="aumentos_27" localSheetId="1">#REF!</definedName>
    <definedName name="aumentos_27">#REF!</definedName>
    <definedName name="aumentos_28" localSheetId="11">#REF!</definedName>
    <definedName name="aumentos_28" localSheetId="12">#REF!</definedName>
    <definedName name="aumentos_28" localSheetId="13">#REF!</definedName>
    <definedName name="aumentos_28" localSheetId="14">#REF!</definedName>
    <definedName name="aumentos_28" localSheetId="15">#REF!</definedName>
    <definedName name="aumentos_28" localSheetId="16">#REF!</definedName>
    <definedName name="aumentos_28" localSheetId="17">#REF!</definedName>
    <definedName name="aumentos_28" localSheetId="18">#REF!</definedName>
    <definedName name="aumentos_28" localSheetId="19">#REF!</definedName>
    <definedName name="aumentos_28" localSheetId="0">#REF!</definedName>
    <definedName name="aumentos_28" localSheetId="4">#REF!</definedName>
    <definedName name="aumentos_28" localSheetId="5">#REF!</definedName>
    <definedName name="aumentos_28" localSheetId="6">#REF!</definedName>
    <definedName name="aumentos_28" localSheetId="7">#REF!</definedName>
    <definedName name="aumentos_28" localSheetId="9">#REF!</definedName>
    <definedName name="aumentos_28" localSheetId="10">#REF!</definedName>
    <definedName name="aumentos_28" localSheetId="1">#REF!</definedName>
    <definedName name="aumentos_28">#REF!</definedName>
    <definedName name="aumentos_29" localSheetId="11">#REF!</definedName>
    <definedName name="aumentos_29" localSheetId="12">#REF!</definedName>
    <definedName name="aumentos_29" localSheetId="13">#REF!</definedName>
    <definedName name="aumentos_29" localSheetId="14">#REF!</definedName>
    <definedName name="aumentos_29" localSheetId="15">#REF!</definedName>
    <definedName name="aumentos_29" localSheetId="16">#REF!</definedName>
    <definedName name="aumentos_29" localSheetId="17">#REF!</definedName>
    <definedName name="aumentos_29" localSheetId="18">#REF!</definedName>
    <definedName name="aumentos_29" localSheetId="19">#REF!</definedName>
    <definedName name="aumentos_29" localSheetId="0">#REF!</definedName>
    <definedName name="aumentos_29" localSheetId="4">#REF!</definedName>
    <definedName name="aumentos_29" localSheetId="5">#REF!</definedName>
    <definedName name="aumentos_29" localSheetId="6">#REF!</definedName>
    <definedName name="aumentos_29" localSheetId="7">#REF!</definedName>
    <definedName name="aumentos_29" localSheetId="9">#REF!</definedName>
    <definedName name="aumentos_29" localSheetId="10">#REF!</definedName>
    <definedName name="aumentos_29" localSheetId="1">#REF!</definedName>
    <definedName name="aumentos_29">#REF!</definedName>
    <definedName name="aumentos_30" localSheetId="11">#REF!</definedName>
    <definedName name="aumentos_30" localSheetId="12">#REF!</definedName>
    <definedName name="aumentos_30" localSheetId="13">#REF!</definedName>
    <definedName name="aumentos_30" localSheetId="14">#REF!</definedName>
    <definedName name="aumentos_30" localSheetId="15">#REF!</definedName>
    <definedName name="aumentos_30" localSheetId="16">#REF!</definedName>
    <definedName name="aumentos_30" localSheetId="17">#REF!</definedName>
    <definedName name="aumentos_30" localSheetId="18">#REF!</definedName>
    <definedName name="aumentos_30" localSheetId="19">#REF!</definedName>
    <definedName name="aumentos_30" localSheetId="0">#REF!</definedName>
    <definedName name="aumentos_30" localSheetId="4">#REF!</definedName>
    <definedName name="aumentos_30" localSheetId="5">#REF!</definedName>
    <definedName name="aumentos_30" localSheetId="6">#REF!</definedName>
    <definedName name="aumentos_30" localSheetId="7">#REF!</definedName>
    <definedName name="aumentos_30" localSheetId="9">#REF!</definedName>
    <definedName name="aumentos_30" localSheetId="10">#REF!</definedName>
    <definedName name="aumentos_30" localSheetId="1">#REF!</definedName>
    <definedName name="aumentos_30">#REF!</definedName>
    <definedName name="aumentos_31" localSheetId="11">#REF!</definedName>
    <definedName name="aumentos_31" localSheetId="12">#REF!</definedName>
    <definedName name="aumentos_31" localSheetId="13">#REF!</definedName>
    <definedName name="aumentos_31" localSheetId="14">#REF!</definedName>
    <definedName name="aumentos_31" localSheetId="15">#REF!</definedName>
    <definedName name="aumentos_31" localSheetId="16">#REF!</definedName>
    <definedName name="aumentos_31" localSheetId="17">#REF!</definedName>
    <definedName name="aumentos_31" localSheetId="18">#REF!</definedName>
    <definedName name="aumentos_31" localSheetId="19">#REF!</definedName>
    <definedName name="aumentos_31" localSheetId="0">#REF!</definedName>
    <definedName name="aumentos_31" localSheetId="4">#REF!</definedName>
    <definedName name="aumentos_31" localSheetId="5">#REF!</definedName>
    <definedName name="aumentos_31" localSheetId="6">#REF!</definedName>
    <definedName name="aumentos_31" localSheetId="7">#REF!</definedName>
    <definedName name="aumentos_31" localSheetId="9">#REF!</definedName>
    <definedName name="aumentos_31" localSheetId="10">#REF!</definedName>
    <definedName name="aumentos_31" localSheetId="1">#REF!</definedName>
    <definedName name="aumentos_31">#REF!</definedName>
    <definedName name="aumentos_32" localSheetId="11">#REF!</definedName>
    <definedName name="aumentos_32" localSheetId="12">#REF!</definedName>
    <definedName name="aumentos_32" localSheetId="13">#REF!</definedName>
    <definedName name="aumentos_32" localSheetId="14">#REF!</definedName>
    <definedName name="aumentos_32" localSheetId="15">#REF!</definedName>
    <definedName name="aumentos_32" localSheetId="16">#REF!</definedName>
    <definedName name="aumentos_32" localSheetId="17">#REF!</definedName>
    <definedName name="aumentos_32" localSheetId="18">#REF!</definedName>
    <definedName name="aumentos_32" localSheetId="19">#REF!</definedName>
    <definedName name="aumentos_32" localSheetId="0">#REF!</definedName>
    <definedName name="aumentos_32" localSheetId="4">#REF!</definedName>
    <definedName name="aumentos_32" localSheetId="5">#REF!</definedName>
    <definedName name="aumentos_32" localSheetId="6">#REF!</definedName>
    <definedName name="aumentos_32" localSheetId="7">#REF!</definedName>
    <definedName name="aumentos_32" localSheetId="9">#REF!</definedName>
    <definedName name="aumentos_32" localSheetId="10">#REF!</definedName>
    <definedName name="aumentos_32" localSheetId="1">#REF!</definedName>
    <definedName name="aumentos_32">#REF!</definedName>
    <definedName name="aumentos_33" localSheetId="11">#REF!</definedName>
    <definedName name="aumentos_33" localSheetId="12">#REF!</definedName>
    <definedName name="aumentos_33" localSheetId="13">#REF!</definedName>
    <definedName name="aumentos_33" localSheetId="14">#REF!</definedName>
    <definedName name="aumentos_33" localSheetId="15">#REF!</definedName>
    <definedName name="aumentos_33" localSheetId="16">#REF!</definedName>
    <definedName name="aumentos_33" localSheetId="17">#REF!</definedName>
    <definedName name="aumentos_33" localSheetId="18">#REF!</definedName>
    <definedName name="aumentos_33" localSheetId="19">#REF!</definedName>
    <definedName name="aumentos_33" localSheetId="0">#REF!</definedName>
    <definedName name="aumentos_33" localSheetId="4">#REF!</definedName>
    <definedName name="aumentos_33" localSheetId="5">#REF!</definedName>
    <definedName name="aumentos_33" localSheetId="6">#REF!</definedName>
    <definedName name="aumentos_33" localSheetId="7">#REF!</definedName>
    <definedName name="aumentos_33" localSheetId="9">#REF!</definedName>
    <definedName name="aumentos_33" localSheetId="10">#REF!</definedName>
    <definedName name="aumentos_33" localSheetId="1">#REF!</definedName>
    <definedName name="aumentos_33">#REF!</definedName>
    <definedName name="aumentos_34" localSheetId="11">#REF!</definedName>
    <definedName name="aumentos_34" localSheetId="12">#REF!</definedName>
    <definedName name="aumentos_34" localSheetId="13">#REF!</definedName>
    <definedName name="aumentos_34" localSheetId="14">#REF!</definedName>
    <definedName name="aumentos_34" localSheetId="15">#REF!</definedName>
    <definedName name="aumentos_34" localSheetId="16">#REF!</definedName>
    <definedName name="aumentos_34" localSheetId="17">#REF!</definedName>
    <definedName name="aumentos_34" localSheetId="18">#REF!</definedName>
    <definedName name="aumentos_34" localSheetId="19">#REF!</definedName>
    <definedName name="aumentos_34" localSheetId="0">#REF!</definedName>
    <definedName name="aumentos_34" localSheetId="4">#REF!</definedName>
    <definedName name="aumentos_34" localSheetId="5">#REF!</definedName>
    <definedName name="aumentos_34" localSheetId="6">#REF!</definedName>
    <definedName name="aumentos_34" localSheetId="7">#REF!</definedName>
    <definedName name="aumentos_34" localSheetId="9">#REF!</definedName>
    <definedName name="aumentos_34" localSheetId="10">#REF!</definedName>
    <definedName name="aumentos_34" localSheetId="1">#REF!</definedName>
    <definedName name="aumentos_34">#REF!</definedName>
    <definedName name="aumentos_35" localSheetId="11">#REF!</definedName>
    <definedName name="aumentos_35" localSheetId="12">#REF!</definedName>
    <definedName name="aumentos_35" localSheetId="13">#REF!</definedName>
    <definedName name="aumentos_35" localSheetId="14">#REF!</definedName>
    <definedName name="aumentos_35" localSheetId="15">#REF!</definedName>
    <definedName name="aumentos_35" localSheetId="16">#REF!</definedName>
    <definedName name="aumentos_35" localSheetId="17">#REF!</definedName>
    <definedName name="aumentos_35" localSheetId="18">#REF!</definedName>
    <definedName name="aumentos_35" localSheetId="19">#REF!</definedName>
    <definedName name="aumentos_35" localSheetId="0">#REF!</definedName>
    <definedName name="aumentos_35" localSheetId="4">#REF!</definedName>
    <definedName name="aumentos_35" localSheetId="5">#REF!</definedName>
    <definedName name="aumentos_35" localSheetId="6">#REF!</definedName>
    <definedName name="aumentos_35" localSheetId="7">#REF!</definedName>
    <definedName name="aumentos_35" localSheetId="9">#REF!</definedName>
    <definedName name="aumentos_35" localSheetId="10">#REF!</definedName>
    <definedName name="aumentos_35" localSheetId="1">#REF!</definedName>
    <definedName name="aumentos_35">#REF!</definedName>
    <definedName name="aumentos_36" localSheetId="11">#REF!</definedName>
    <definedName name="aumentos_36" localSheetId="12">#REF!</definedName>
    <definedName name="aumentos_36" localSheetId="13">#REF!</definedName>
    <definedName name="aumentos_36" localSheetId="14">#REF!</definedName>
    <definedName name="aumentos_36" localSheetId="15">#REF!</definedName>
    <definedName name="aumentos_36" localSheetId="16">#REF!</definedName>
    <definedName name="aumentos_36" localSheetId="17">#REF!</definedName>
    <definedName name="aumentos_36" localSheetId="18">#REF!</definedName>
    <definedName name="aumentos_36" localSheetId="19">#REF!</definedName>
    <definedName name="aumentos_36" localSheetId="0">#REF!</definedName>
    <definedName name="aumentos_36" localSheetId="4">#REF!</definedName>
    <definedName name="aumentos_36" localSheetId="5">#REF!</definedName>
    <definedName name="aumentos_36" localSheetId="6">#REF!</definedName>
    <definedName name="aumentos_36" localSheetId="7">#REF!</definedName>
    <definedName name="aumentos_36" localSheetId="9">#REF!</definedName>
    <definedName name="aumentos_36" localSheetId="10">#REF!</definedName>
    <definedName name="aumentos_36" localSheetId="1">#REF!</definedName>
    <definedName name="aumentos_36">#REF!</definedName>
    <definedName name="aumentos_37" localSheetId="11">#REF!</definedName>
    <definedName name="aumentos_37" localSheetId="12">#REF!</definedName>
    <definedName name="aumentos_37" localSheetId="13">#REF!</definedName>
    <definedName name="aumentos_37" localSheetId="14">#REF!</definedName>
    <definedName name="aumentos_37" localSheetId="15">#REF!</definedName>
    <definedName name="aumentos_37" localSheetId="16">#REF!</definedName>
    <definedName name="aumentos_37" localSheetId="17">#REF!</definedName>
    <definedName name="aumentos_37" localSheetId="18">#REF!</definedName>
    <definedName name="aumentos_37" localSheetId="19">#REF!</definedName>
    <definedName name="aumentos_37" localSheetId="0">#REF!</definedName>
    <definedName name="aumentos_37" localSheetId="4">#REF!</definedName>
    <definedName name="aumentos_37" localSheetId="5">#REF!</definedName>
    <definedName name="aumentos_37" localSheetId="6">#REF!</definedName>
    <definedName name="aumentos_37" localSheetId="7">#REF!</definedName>
    <definedName name="aumentos_37" localSheetId="9">#REF!</definedName>
    <definedName name="aumentos_37" localSheetId="10">#REF!</definedName>
    <definedName name="aumentos_37" localSheetId="1">#REF!</definedName>
    <definedName name="aumentos_37">#REF!</definedName>
    <definedName name="aumentos_38" localSheetId="11">#REF!</definedName>
    <definedName name="aumentos_38" localSheetId="12">#REF!</definedName>
    <definedName name="aumentos_38" localSheetId="13">#REF!</definedName>
    <definedName name="aumentos_38" localSheetId="14">#REF!</definedName>
    <definedName name="aumentos_38" localSheetId="15">#REF!</definedName>
    <definedName name="aumentos_38" localSheetId="16">#REF!</definedName>
    <definedName name="aumentos_38" localSheetId="17">#REF!</definedName>
    <definedName name="aumentos_38" localSheetId="18">#REF!</definedName>
    <definedName name="aumentos_38" localSheetId="19">#REF!</definedName>
    <definedName name="aumentos_38" localSheetId="0">#REF!</definedName>
    <definedName name="aumentos_38" localSheetId="4">#REF!</definedName>
    <definedName name="aumentos_38" localSheetId="5">#REF!</definedName>
    <definedName name="aumentos_38" localSheetId="6">#REF!</definedName>
    <definedName name="aumentos_38" localSheetId="7">#REF!</definedName>
    <definedName name="aumentos_38" localSheetId="9">#REF!</definedName>
    <definedName name="aumentos_38" localSheetId="10">#REF!</definedName>
    <definedName name="aumentos_38" localSheetId="1">#REF!</definedName>
    <definedName name="aumentos_38">#REF!</definedName>
    <definedName name="aumentos_39" localSheetId="11">#REF!</definedName>
    <definedName name="aumentos_39" localSheetId="12">#REF!</definedName>
    <definedName name="aumentos_39" localSheetId="13">#REF!</definedName>
    <definedName name="aumentos_39" localSheetId="14">#REF!</definedName>
    <definedName name="aumentos_39" localSheetId="15">#REF!</definedName>
    <definedName name="aumentos_39" localSheetId="16">#REF!</definedName>
    <definedName name="aumentos_39" localSheetId="17">#REF!</definedName>
    <definedName name="aumentos_39" localSheetId="18">#REF!</definedName>
    <definedName name="aumentos_39" localSheetId="19">#REF!</definedName>
    <definedName name="aumentos_39" localSheetId="0">#REF!</definedName>
    <definedName name="aumentos_39" localSheetId="4">#REF!</definedName>
    <definedName name="aumentos_39" localSheetId="6">#REF!</definedName>
    <definedName name="aumentos_39" localSheetId="7">#REF!</definedName>
    <definedName name="aumentos_39" localSheetId="9">#REF!</definedName>
    <definedName name="aumentos_39" localSheetId="10">#REF!</definedName>
    <definedName name="aumentos_39" localSheetId="1">#REF!</definedName>
    <definedName name="aumentos_39">#REF!</definedName>
    <definedName name="aumentos_43" localSheetId="11">#REF!</definedName>
    <definedName name="aumentos_43" localSheetId="12">#REF!</definedName>
    <definedName name="aumentos_43" localSheetId="13">#REF!</definedName>
    <definedName name="aumentos_43" localSheetId="14">#REF!</definedName>
    <definedName name="aumentos_43" localSheetId="15">#REF!</definedName>
    <definedName name="aumentos_43" localSheetId="16">#REF!</definedName>
    <definedName name="aumentos_43" localSheetId="17">#REF!</definedName>
    <definedName name="aumentos_43" localSheetId="18">#REF!</definedName>
    <definedName name="aumentos_43" localSheetId="19">#REF!</definedName>
    <definedName name="aumentos_43" localSheetId="0">#REF!</definedName>
    <definedName name="aumentos_43" localSheetId="4">#REF!</definedName>
    <definedName name="aumentos_43" localSheetId="6">#REF!</definedName>
    <definedName name="aumentos_43" localSheetId="7">#REF!</definedName>
    <definedName name="aumentos_43" localSheetId="9">#REF!</definedName>
    <definedName name="aumentos_43" localSheetId="10">#REF!</definedName>
    <definedName name="aumentos_43" localSheetId="1">#REF!</definedName>
    <definedName name="aumentos_43">#REF!</definedName>
    <definedName name="aumentos_44" localSheetId="11">#REF!</definedName>
    <definedName name="aumentos_44" localSheetId="12">#REF!</definedName>
    <definedName name="aumentos_44" localSheetId="13">#REF!</definedName>
    <definedName name="aumentos_44" localSheetId="14">#REF!</definedName>
    <definedName name="aumentos_44" localSheetId="15">#REF!</definedName>
    <definedName name="aumentos_44" localSheetId="16">#REF!</definedName>
    <definedName name="aumentos_44" localSheetId="17">#REF!</definedName>
    <definedName name="aumentos_44" localSheetId="18">#REF!</definedName>
    <definedName name="aumentos_44" localSheetId="19">#REF!</definedName>
    <definedName name="aumentos_44" localSheetId="0">#REF!</definedName>
    <definedName name="aumentos_44" localSheetId="4">#REF!</definedName>
    <definedName name="aumentos_44" localSheetId="6">#REF!</definedName>
    <definedName name="aumentos_44" localSheetId="7">#REF!</definedName>
    <definedName name="aumentos_44" localSheetId="9">#REF!</definedName>
    <definedName name="aumentos_44" localSheetId="10">#REF!</definedName>
    <definedName name="aumentos_44" localSheetId="1">#REF!</definedName>
    <definedName name="aumentos_44">#REF!</definedName>
    <definedName name="aumentos_45" localSheetId="11">#REF!</definedName>
    <definedName name="aumentos_45" localSheetId="12">#REF!</definedName>
    <definedName name="aumentos_45" localSheetId="13">#REF!</definedName>
    <definedName name="aumentos_45" localSheetId="14">#REF!</definedName>
    <definedName name="aumentos_45" localSheetId="15">#REF!</definedName>
    <definedName name="aumentos_45" localSheetId="16">#REF!</definedName>
    <definedName name="aumentos_45" localSheetId="17">#REF!</definedName>
    <definedName name="aumentos_45" localSheetId="18">#REF!</definedName>
    <definedName name="aumentos_45" localSheetId="19">#REF!</definedName>
    <definedName name="aumentos_45" localSheetId="0">#REF!</definedName>
    <definedName name="aumentos_45" localSheetId="4">#REF!</definedName>
    <definedName name="aumentos_45" localSheetId="6">#REF!</definedName>
    <definedName name="aumentos_45" localSheetId="7">#REF!</definedName>
    <definedName name="aumentos_45" localSheetId="9">#REF!</definedName>
    <definedName name="aumentos_45" localSheetId="10">#REF!</definedName>
    <definedName name="aumentos_45" localSheetId="1">#REF!</definedName>
    <definedName name="aumentos_45">#REF!</definedName>
    <definedName name="aumentos_46" localSheetId="11">#REF!</definedName>
    <definedName name="aumentos_46" localSheetId="12">#REF!</definedName>
    <definedName name="aumentos_46" localSheetId="13">#REF!</definedName>
    <definedName name="aumentos_46" localSheetId="14">#REF!</definedName>
    <definedName name="aumentos_46" localSheetId="15">#REF!</definedName>
    <definedName name="aumentos_46" localSheetId="16">#REF!</definedName>
    <definedName name="aumentos_46" localSheetId="17">#REF!</definedName>
    <definedName name="aumentos_46" localSheetId="18">#REF!</definedName>
    <definedName name="aumentos_46" localSheetId="19">#REF!</definedName>
    <definedName name="aumentos_46" localSheetId="0">#REF!</definedName>
    <definedName name="aumentos_46" localSheetId="4">#REF!</definedName>
    <definedName name="aumentos_46" localSheetId="6">#REF!</definedName>
    <definedName name="aumentos_46" localSheetId="7">#REF!</definedName>
    <definedName name="aumentos_46" localSheetId="9">#REF!</definedName>
    <definedName name="aumentos_46" localSheetId="10">#REF!</definedName>
    <definedName name="aumentos_46" localSheetId="1">#REF!</definedName>
    <definedName name="aumentos_46">#REF!</definedName>
    <definedName name="aumentos_47" localSheetId="11">#REF!</definedName>
    <definedName name="aumentos_47" localSheetId="12">#REF!</definedName>
    <definedName name="aumentos_47" localSheetId="13">#REF!</definedName>
    <definedName name="aumentos_47" localSheetId="14">#REF!</definedName>
    <definedName name="aumentos_47" localSheetId="15">#REF!</definedName>
    <definedName name="aumentos_47" localSheetId="16">#REF!</definedName>
    <definedName name="aumentos_47" localSheetId="17">#REF!</definedName>
    <definedName name="aumentos_47" localSheetId="18">#REF!</definedName>
    <definedName name="aumentos_47" localSheetId="19">#REF!</definedName>
    <definedName name="aumentos_47" localSheetId="0">#REF!</definedName>
    <definedName name="aumentos_47" localSheetId="4">#REF!</definedName>
    <definedName name="aumentos_47" localSheetId="6">#REF!</definedName>
    <definedName name="aumentos_47" localSheetId="7">#REF!</definedName>
    <definedName name="aumentos_47" localSheetId="9">#REF!</definedName>
    <definedName name="aumentos_47" localSheetId="10">#REF!</definedName>
    <definedName name="aumentos_47" localSheetId="1">#REF!</definedName>
    <definedName name="aumentos_47">#REF!</definedName>
    <definedName name="aumentos_48" localSheetId="11">#REF!</definedName>
    <definedName name="aumentos_48" localSheetId="12">#REF!</definedName>
    <definedName name="aumentos_48" localSheetId="13">#REF!</definedName>
    <definedName name="aumentos_48" localSheetId="14">#REF!</definedName>
    <definedName name="aumentos_48" localSheetId="15">#REF!</definedName>
    <definedName name="aumentos_48" localSheetId="16">#REF!</definedName>
    <definedName name="aumentos_48" localSheetId="17">#REF!</definedName>
    <definedName name="aumentos_48" localSheetId="18">#REF!</definedName>
    <definedName name="aumentos_48" localSheetId="19">#REF!</definedName>
    <definedName name="aumentos_48" localSheetId="0">#REF!</definedName>
    <definedName name="aumentos_48" localSheetId="4">#REF!</definedName>
    <definedName name="aumentos_48" localSheetId="6">#REF!</definedName>
    <definedName name="aumentos_48" localSheetId="7">#REF!</definedName>
    <definedName name="aumentos_48" localSheetId="9">#REF!</definedName>
    <definedName name="aumentos_48" localSheetId="10">#REF!</definedName>
    <definedName name="aumentos_48" localSheetId="1">#REF!</definedName>
    <definedName name="aumentos_48">#REF!</definedName>
    <definedName name="aumentos_49" localSheetId="11">#REF!</definedName>
    <definedName name="aumentos_49" localSheetId="12">#REF!</definedName>
    <definedName name="aumentos_49" localSheetId="13">#REF!</definedName>
    <definedName name="aumentos_49" localSheetId="14">#REF!</definedName>
    <definedName name="aumentos_49" localSheetId="15">#REF!</definedName>
    <definedName name="aumentos_49" localSheetId="16">#REF!</definedName>
    <definedName name="aumentos_49" localSheetId="17">#REF!</definedName>
    <definedName name="aumentos_49" localSheetId="18">#REF!</definedName>
    <definedName name="aumentos_49" localSheetId="19">#REF!</definedName>
    <definedName name="aumentos_49" localSheetId="0">#REF!</definedName>
    <definedName name="aumentos_49" localSheetId="4">#REF!</definedName>
    <definedName name="aumentos_49" localSheetId="6">#REF!</definedName>
    <definedName name="aumentos_49" localSheetId="7">#REF!</definedName>
    <definedName name="aumentos_49" localSheetId="9">#REF!</definedName>
    <definedName name="aumentos_49" localSheetId="10">#REF!</definedName>
    <definedName name="aumentos_49" localSheetId="1">#REF!</definedName>
    <definedName name="aumentos_49">#REF!</definedName>
    <definedName name="aumentos_5" localSheetId="11">#REF!</definedName>
    <definedName name="aumentos_5" localSheetId="12">#REF!</definedName>
    <definedName name="aumentos_5" localSheetId="13">#REF!</definedName>
    <definedName name="aumentos_5" localSheetId="14">#REF!</definedName>
    <definedName name="aumentos_5" localSheetId="15">#REF!</definedName>
    <definedName name="aumentos_5" localSheetId="16">#REF!</definedName>
    <definedName name="aumentos_5" localSheetId="17">#REF!</definedName>
    <definedName name="aumentos_5" localSheetId="18">#REF!</definedName>
    <definedName name="aumentos_5" localSheetId="19">#REF!</definedName>
    <definedName name="aumentos_5" localSheetId="0">#REF!</definedName>
    <definedName name="aumentos_5" localSheetId="4">#REF!</definedName>
    <definedName name="aumentos_5" localSheetId="6">#REF!</definedName>
    <definedName name="aumentos_5" localSheetId="7">#REF!</definedName>
    <definedName name="aumentos_5" localSheetId="9">#REF!</definedName>
    <definedName name="aumentos_5" localSheetId="10">#REF!</definedName>
    <definedName name="aumentos_5" localSheetId="1">#REF!</definedName>
    <definedName name="aumentos_5">#REF!</definedName>
    <definedName name="aumentos_50" localSheetId="11">#REF!</definedName>
    <definedName name="aumentos_50" localSheetId="12">#REF!</definedName>
    <definedName name="aumentos_50" localSheetId="13">#REF!</definedName>
    <definedName name="aumentos_50" localSheetId="14">#REF!</definedName>
    <definedName name="aumentos_50" localSheetId="15">#REF!</definedName>
    <definedName name="aumentos_50" localSheetId="16">#REF!</definedName>
    <definedName name="aumentos_50" localSheetId="17">#REF!</definedName>
    <definedName name="aumentos_50" localSheetId="18">#REF!</definedName>
    <definedName name="aumentos_50" localSheetId="19">#REF!</definedName>
    <definedName name="aumentos_50" localSheetId="0">#REF!</definedName>
    <definedName name="aumentos_50" localSheetId="4">#REF!</definedName>
    <definedName name="aumentos_50" localSheetId="6">#REF!</definedName>
    <definedName name="aumentos_50" localSheetId="7">#REF!</definedName>
    <definedName name="aumentos_50" localSheetId="9">#REF!</definedName>
    <definedName name="aumentos_50" localSheetId="10">#REF!</definedName>
    <definedName name="aumentos_50" localSheetId="1">#REF!</definedName>
    <definedName name="aumentos_50">#REF!</definedName>
    <definedName name="aumentos_51" localSheetId="11">#REF!</definedName>
    <definedName name="aumentos_51" localSheetId="12">#REF!</definedName>
    <definedName name="aumentos_51" localSheetId="13">#REF!</definedName>
    <definedName name="aumentos_51" localSheetId="14">#REF!</definedName>
    <definedName name="aumentos_51" localSheetId="15">#REF!</definedName>
    <definedName name="aumentos_51" localSheetId="16">#REF!</definedName>
    <definedName name="aumentos_51" localSheetId="17">#REF!</definedName>
    <definedName name="aumentos_51" localSheetId="18">#REF!</definedName>
    <definedName name="aumentos_51" localSheetId="19">#REF!</definedName>
    <definedName name="aumentos_51" localSheetId="0">#REF!</definedName>
    <definedName name="aumentos_51" localSheetId="4">#REF!</definedName>
    <definedName name="aumentos_51" localSheetId="6">#REF!</definedName>
    <definedName name="aumentos_51" localSheetId="7">#REF!</definedName>
    <definedName name="aumentos_51" localSheetId="9">#REF!</definedName>
    <definedName name="aumentos_51" localSheetId="10">#REF!</definedName>
    <definedName name="aumentos_51" localSheetId="1">#REF!</definedName>
    <definedName name="aumentos_51">#REF!</definedName>
    <definedName name="aumentos_52" localSheetId="11">#REF!</definedName>
    <definedName name="aumentos_52" localSheetId="12">#REF!</definedName>
    <definedName name="aumentos_52" localSheetId="13">#REF!</definedName>
    <definedName name="aumentos_52" localSheetId="14">#REF!</definedName>
    <definedName name="aumentos_52" localSheetId="15">#REF!</definedName>
    <definedName name="aumentos_52" localSheetId="16">#REF!</definedName>
    <definedName name="aumentos_52" localSheetId="17">#REF!</definedName>
    <definedName name="aumentos_52" localSheetId="18">#REF!</definedName>
    <definedName name="aumentos_52" localSheetId="19">#REF!</definedName>
    <definedName name="aumentos_52" localSheetId="0">#REF!</definedName>
    <definedName name="aumentos_52" localSheetId="4">#REF!</definedName>
    <definedName name="aumentos_52" localSheetId="6">#REF!</definedName>
    <definedName name="aumentos_52" localSheetId="7">#REF!</definedName>
    <definedName name="aumentos_52" localSheetId="9">#REF!</definedName>
    <definedName name="aumentos_52" localSheetId="10">#REF!</definedName>
    <definedName name="aumentos_52" localSheetId="1">#REF!</definedName>
    <definedName name="aumentos_52">#REF!</definedName>
    <definedName name="aumentos_53" localSheetId="11">#REF!</definedName>
    <definedName name="aumentos_53" localSheetId="12">#REF!</definedName>
    <definedName name="aumentos_53" localSheetId="13">#REF!</definedName>
    <definedName name="aumentos_53" localSheetId="14">#REF!</definedName>
    <definedName name="aumentos_53" localSheetId="15">#REF!</definedName>
    <definedName name="aumentos_53" localSheetId="16">#REF!</definedName>
    <definedName name="aumentos_53" localSheetId="17">#REF!</definedName>
    <definedName name="aumentos_53" localSheetId="18">#REF!</definedName>
    <definedName name="aumentos_53" localSheetId="19">#REF!</definedName>
    <definedName name="aumentos_53" localSheetId="0">#REF!</definedName>
    <definedName name="aumentos_53" localSheetId="4">#REF!</definedName>
    <definedName name="aumentos_53" localSheetId="6">#REF!</definedName>
    <definedName name="aumentos_53" localSheetId="7">#REF!</definedName>
    <definedName name="aumentos_53" localSheetId="9">#REF!</definedName>
    <definedName name="aumentos_53" localSheetId="10">#REF!</definedName>
    <definedName name="aumentos_53" localSheetId="1">#REF!</definedName>
    <definedName name="aumentos_53">#REF!</definedName>
    <definedName name="aumentos_54" localSheetId="11">#REF!</definedName>
    <definedName name="aumentos_54" localSheetId="12">#REF!</definedName>
    <definedName name="aumentos_54" localSheetId="13">#REF!</definedName>
    <definedName name="aumentos_54" localSheetId="14">#REF!</definedName>
    <definedName name="aumentos_54" localSheetId="15">#REF!</definedName>
    <definedName name="aumentos_54" localSheetId="16">#REF!</definedName>
    <definedName name="aumentos_54" localSheetId="17">#REF!</definedName>
    <definedName name="aumentos_54" localSheetId="18">#REF!</definedName>
    <definedName name="aumentos_54" localSheetId="19">#REF!</definedName>
    <definedName name="aumentos_54" localSheetId="0">#REF!</definedName>
    <definedName name="aumentos_54" localSheetId="4">#REF!</definedName>
    <definedName name="aumentos_54" localSheetId="6">#REF!</definedName>
    <definedName name="aumentos_54" localSheetId="7">#REF!</definedName>
    <definedName name="aumentos_54" localSheetId="9">#REF!</definedName>
    <definedName name="aumentos_54" localSheetId="10">#REF!</definedName>
    <definedName name="aumentos_54" localSheetId="1">#REF!</definedName>
    <definedName name="aumentos_54">#REF!</definedName>
    <definedName name="aumentos_55" localSheetId="11">#REF!</definedName>
    <definedName name="aumentos_55" localSheetId="12">#REF!</definedName>
    <definedName name="aumentos_55" localSheetId="13">#REF!</definedName>
    <definedName name="aumentos_55" localSheetId="14">#REF!</definedName>
    <definedName name="aumentos_55" localSheetId="15">#REF!</definedName>
    <definedName name="aumentos_55" localSheetId="16">#REF!</definedName>
    <definedName name="aumentos_55" localSheetId="17">#REF!</definedName>
    <definedName name="aumentos_55" localSheetId="18">#REF!</definedName>
    <definedName name="aumentos_55" localSheetId="19">#REF!</definedName>
    <definedName name="aumentos_55" localSheetId="0">#REF!</definedName>
    <definedName name="aumentos_55" localSheetId="4">#REF!</definedName>
    <definedName name="aumentos_55" localSheetId="6">#REF!</definedName>
    <definedName name="aumentos_55" localSheetId="7">#REF!</definedName>
    <definedName name="aumentos_55" localSheetId="9">#REF!</definedName>
    <definedName name="aumentos_55" localSheetId="10">#REF!</definedName>
    <definedName name="aumentos_55" localSheetId="1">#REF!</definedName>
    <definedName name="aumentos_55">#REF!</definedName>
    <definedName name="aumentos_56" localSheetId="11">#REF!</definedName>
    <definedName name="aumentos_56" localSheetId="12">#REF!</definedName>
    <definedName name="aumentos_56" localSheetId="13">#REF!</definedName>
    <definedName name="aumentos_56" localSheetId="14">#REF!</definedName>
    <definedName name="aumentos_56" localSheetId="15">#REF!</definedName>
    <definedName name="aumentos_56" localSheetId="16">#REF!</definedName>
    <definedName name="aumentos_56" localSheetId="17">#REF!</definedName>
    <definedName name="aumentos_56" localSheetId="18">#REF!</definedName>
    <definedName name="aumentos_56" localSheetId="19">#REF!</definedName>
    <definedName name="aumentos_56" localSheetId="0">#REF!</definedName>
    <definedName name="aumentos_56" localSheetId="4">#REF!</definedName>
    <definedName name="aumentos_56" localSheetId="6">#REF!</definedName>
    <definedName name="aumentos_56" localSheetId="7">#REF!</definedName>
    <definedName name="aumentos_56" localSheetId="9">#REF!</definedName>
    <definedName name="aumentos_56" localSheetId="10">#REF!</definedName>
    <definedName name="aumentos_56" localSheetId="1">#REF!</definedName>
    <definedName name="aumentos_56">#REF!</definedName>
    <definedName name="aumentos_57" localSheetId="11">#REF!</definedName>
    <definedName name="aumentos_57" localSheetId="12">#REF!</definedName>
    <definedName name="aumentos_57" localSheetId="13">#REF!</definedName>
    <definedName name="aumentos_57" localSheetId="14">#REF!</definedName>
    <definedName name="aumentos_57" localSheetId="15">#REF!</definedName>
    <definedName name="aumentos_57" localSheetId="16">#REF!</definedName>
    <definedName name="aumentos_57" localSheetId="17">#REF!</definedName>
    <definedName name="aumentos_57" localSheetId="18">#REF!</definedName>
    <definedName name="aumentos_57" localSheetId="19">#REF!</definedName>
    <definedName name="aumentos_57" localSheetId="0">#REF!</definedName>
    <definedName name="aumentos_57" localSheetId="4">#REF!</definedName>
    <definedName name="aumentos_57" localSheetId="6">#REF!</definedName>
    <definedName name="aumentos_57" localSheetId="7">#REF!</definedName>
    <definedName name="aumentos_57" localSheetId="9">#REF!</definedName>
    <definedName name="aumentos_57" localSheetId="10">#REF!</definedName>
    <definedName name="aumentos_57" localSheetId="1">#REF!</definedName>
    <definedName name="aumentos_57">#REF!</definedName>
    <definedName name="aumentos_58" localSheetId="11">#REF!</definedName>
    <definedName name="aumentos_58" localSheetId="12">#REF!</definedName>
    <definedName name="aumentos_58" localSheetId="13">#REF!</definedName>
    <definedName name="aumentos_58" localSheetId="14">#REF!</definedName>
    <definedName name="aumentos_58" localSheetId="15">#REF!</definedName>
    <definedName name="aumentos_58" localSheetId="16">#REF!</definedName>
    <definedName name="aumentos_58" localSheetId="17">#REF!</definedName>
    <definedName name="aumentos_58" localSheetId="18">#REF!</definedName>
    <definedName name="aumentos_58" localSheetId="19">#REF!</definedName>
    <definedName name="aumentos_58" localSheetId="0">#REF!</definedName>
    <definedName name="aumentos_58" localSheetId="4">#REF!</definedName>
    <definedName name="aumentos_58" localSheetId="6">#REF!</definedName>
    <definedName name="aumentos_58" localSheetId="7">#REF!</definedName>
    <definedName name="aumentos_58" localSheetId="9">#REF!</definedName>
    <definedName name="aumentos_58" localSheetId="10">#REF!</definedName>
    <definedName name="aumentos_58" localSheetId="1">#REF!</definedName>
    <definedName name="aumentos_58">#REF!</definedName>
    <definedName name="aumentos_59" localSheetId="11">#REF!</definedName>
    <definedName name="aumentos_59" localSheetId="12">#REF!</definedName>
    <definedName name="aumentos_59" localSheetId="13">#REF!</definedName>
    <definedName name="aumentos_59" localSheetId="14">#REF!</definedName>
    <definedName name="aumentos_59" localSheetId="15">#REF!</definedName>
    <definedName name="aumentos_59" localSheetId="16">#REF!</definedName>
    <definedName name="aumentos_59" localSheetId="17">#REF!</definedName>
    <definedName name="aumentos_59" localSheetId="18">#REF!</definedName>
    <definedName name="aumentos_59" localSheetId="19">#REF!</definedName>
    <definedName name="aumentos_59" localSheetId="0">#REF!</definedName>
    <definedName name="aumentos_59" localSheetId="4">#REF!</definedName>
    <definedName name="aumentos_59" localSheetId="6">#REF!</definedName>
    <definedName name="aumentos_59" localSheetId="7">#REF!</definedName>
    <definedName name="aumentos_59" localSheetId="9">#REF!</definedName>
    <definedName name="aumentos_59" localSheetId="10">#REF!</definedName>
    <definedName name="aumentos_59" localSheetId="1">#REF!</definedName>
    <definedName name="aumentos_59">#REF!</definedName>
    <definedName name="aumentos_6" localSheetId="11">#REF!</definedName>
    <definedName name="aumentos_6" localSheetId="12">#REF!</definedName>
    <definedName name="aumentos_6" localSheetId="13">#REF!</definedName>
    <definedName name="aumentos_6" localSheetId="14">#REF!</definedName>
    <definedName name="aumentos_6" localSheetId="15">#REF!</definedName>
    <definedName name="aumentos_6" localSheetId="16">#REF!</definedName>
    <definedName name="aumentos_6" localSheetId="17">#REF!</definedName>
    <definedName name="aumentos_6" localSheetId="18">#REF!</definedName>
    <definedName name="aumentos_6" localSheetId="19">#REF!</definedName>
    <definedName name="aumentos_6" localSheetId="0">#REF!</definedName>
    <definedName name="aumentos_6" localSheetId="4">#REF!</definedName>
    <definedName name="aumentos_6" localSheetId="6">#REF!</definedName>
    <definedName name="aumentos_6" localSheetId="7">#REF!</definedName>
    <definedName name="aumentos_6" localSheetId="9">#REF!</definedName>
    <definedName name="aumentos_6" localSheetId="10">#REF!</definedName>
    <definedName name="aumentos_6" localSheetId="1">#REF!</definedName>
    <definedName name="aumentos_6">#REF!</definedName>
    <definedName name="aumentos_60" localSheetId="11">#REF!</definedName>
    <definedName name="aumentos_60" localSheetId="12">#REF!</definedName>
    <definedName name="aumentos_60" localSheetId="13">#REF!</definedName>
    <definedName name="aumentos_60" localSheetId="14">#REF!</definedName>
    <definedName name="aumentos_60" localSheetId="15">#REF!</definedName>
    <definedName name="aumentos_60" localSheetId="16">#REF!</definedName>
    <definedName name="aumentos_60" localSheetId="17">#REF!</definedName>
    <definedName name="aumentos_60" localSheetId="18">#REF!</definedName>
    <definedName name="aumentos_60" localSheetId="19">#REF!</definedName>
    <definedName name="aumentos_60" localSheetId="0">#REF!</definedName>
    <definedName name="aumentos_60" localSheetId="4">#REF!</definedName>
    <definedName name="aumentos_60" localSheetId="6">#REF!</definedName>
    <definedName name="aumentos_60" localSheetId="7">#REF!</definedName>
    <definedName name="aumentos_60" localSheetId="9">#REF!</definedName>
    <definedName name="aumentos_60" localSheetId="10">#REF!</definedName>
    <definedName name="aumentos_60" localSheetId="1">#REF!</definedName>
    <definedName name="aumentos_60">#REF!</definedName>
    <definedName name="aumentos_61" localSheetId="11">#REF!</definedName>
    <definedName name="aumentos_61" localSheetId="12">#REF!</definedName>
    <definedName name="aumentos_61" localSheetId="13">#REF!</definedName>
    <definedName name="aumentos_61" localSheetId="14">#REF!</definedName>
    <definedName name="aumentos_61" localSheetId="15">#REF!</definedName>
    <definedName name="aumentos_61" localSheetId="16">#REF!</definedName>
    <definedName name="aumentos_61" localSheetId="17">#REF!</definedName>
    <definedName name="aumentos_61" localSheetId="18">#REF!</definedName>
    <definedName name="aumentos_61" localSheetId="19">#REF!</definedName>
    <definedName name="aumentos_61" localSheetId="0">#REF!</definedName>
    <definedName name="aumentos_61" localSheetId="4">#REF!</definedName>
    <definedName name="aumentos_61" localSheetId="6">#REF!</definedName>
    <definedName name="aumentos_61" localSheetId="7">#REF!</definedName>
    <definedName name="aumentos_61" localSheetId="9">#REF!</definedName>
    <definedName name="aumentos_61" localSheetId="10">#REF!</definedName>
    <definedName name="aumentos_61" localSheetId="1">#REF!</definedName>
    <definedName name="aumentos_61">#REF!</definedName>
    <definedName name="aumentos_62" localSheetId="11">#REF!</definedName>
    <definedName name="aumentos_62" localSheetId="12">#REF!</definedName>
    <definedName name="aumentos_62" localSheetId="13">#REF!</definedName>
    <definedName name="aumentos_62" localSheetId="14">#REF!</definedName>
    <definedName name="aumentos_62" localSheetId="15">#REF!</definedName>
    <definedName name="aumentos_62" localSheetId="16">#REF!</definedName>
    <definedName name="aumentos_62" localSheetId="17">#REF!</definedName>
    <definedName name="aumentos_62" localSheetId="18">#REF!</definedName>
    <definedName name="aumentos_62" localSheetId="19">#REF!</definedName>
    <definedName name="aumentos_62" localSheetId="0">#REF!</definedName>
    <definedName name="aumentos_62" localSheetId="4">#REF!</definedName>
    <definedName name="aumentos_62" localSheetId="6">#REF!</definedName>
    <definedName name="aumentos_62" localSheetId="7">#REF!</definedName>
    <definedName name="aumentos_62" localSheetId="9">#REF!</definedName>
    <definedName name="aumentos_62" localSheetId="10">#REF!</definedName>
    <definedName name="aumentos_62" localSheetId="1">#REF!</definedName>
    <definedName name="aumentos_62">#REF!</definedName>
    <definedName name="aumentos_7" localSheetId="1">#REF!</definedName>
    <definedName name="aumentos_7">#N/A</definedName>
    <definedName name="aumentos_70" localSheetId="11">#REF!</definedName>
    <definedName name="aumentos_70" localSheetId="12">#REF!</definedName>
    <definedName name="aumentos_70" localSheetId="13">#REF!</definedName>
    <definedName name="aumentos_70" localSheetId="14">#REF!</definedName>
    <definedName name="aumentos_70" localSheetId="15">#REF!</definedName>
    <definedName name="aumentos_70" localSheetId="16">#REF!</definedName>
    <definedName name="aumentos_70" localSheetId="17">#REF!</definedName>
    <definedName name="aumentos_70" localSheetId="18">#REF!</definedName>
    <definedName name="aumentos_70" localSheetId="19">#REF!</definedName>
    <definedName name="aumentos_70" localSheetId="0">#REF!</definedName>
    <definedName name="aumentos_70" localSheetId="4">#REF!</definedName>
    <definedName name="aumentos_70" localSheetId="5">#REF!</definedName>
    <definedName name="aumentos_70" localSheetId="6">#REF!</definedName>
    <definedName name="aumentos_70" localSheetId="7">#REF!</definedName>
    <definedName name="aumentos_70" localSheetId="9">#REF!</definedName>
    <definedName name="aumentos_70" localSheetId="10">#REF!</definedName>
    <definedName name="aumentos_70" localSheetId="1">#REF!</definedName>
    <definedName name="aumentos_70">#REF!</definedName>
    <definedName name="aumentos_71" localSheetId="11">#REF!</definedName>
    <definedName name="aumentos_71" localSheetId="12">#REF!</definedName>
    <definedName name="aumentos_71" localSheetId="13">#REF!</definedName>
    <definedName name="aumentos_71" localSheetId="14">#REF!</definedName>
    <definedName name="aumentos_71" localSheetId="15">#REF!</definedName>
    <definedName name="aumentos_71" localSheetId="16">#REF!</definedName>
    <definedName name="aumentos_71" localSheetId="17">#REF!</definedName>
    <definedName name="aumentos_71" localSheetId="18">#REF!</definedName>
    <definedName name="aumentos_71" localSheetId="19">#REF!</definedName>
    <definedName name="aumentos_71" localSheetId="0">#REF!</definedName>
    <definedName name="aumentos_71" localSheetId="4">#REF!</definedName>
    <definedName name="aumentos_71" localSheetId="6">#REF!</definedName>
    <definedName name="aumentos_71" localSheetId="7">#REF!</definedName>
    <definedName name="aumentos_71" localSheetId="9">#REF!</definedName>
    <definedName name="aumentos_71" localSheetId="10">#REF!</definedName>
    <definedName name="aumentos_71" localSheetId="1">#REF!</definedName>
    <definedName name="aumentos_71">#REF!</definedName>
    <definedName name="aumentos_72" localSheetId="11">#REF!</definedName>
    <definedName name="aumentos_72" localSheetId="12">#REF!</definedName>
    <definedName name="aumentos_72" localSheetId="13">#REF!</definedName>
    <definedName name="aumentos_72" localSheetId="14">#REF!</definedName>
    <definedName name="aumentos_72" localSheetId="15">#REF!</definedName>
    <definedName name="aumentos_72" localSheetId="16">#REF!</definedName>
    <definedName name="aumentos_72" localSheetId="17">#REF!</definedName>
    <definedName name="aumentos_72" localSheetId="18">#REF!</definedName>
    <definedName name="aumentos_72" localSheetId="19">#REF!</definedName>
    <definedName name="aumentos_72" localSheetId="0">#REF!</definedName>
    <definedName name="aumentos_72" localSheetId="4">#REF!</definedName>
    <definedName name="aumentos_72" localSheetId="6">#REF!</definedName>
    <definedName name="aumentos_72" localSheetId="7">#REF!</definedName>
    <definedName name="aumentos_72" localSheetId="9">#REF!</definedName>
    <definedName name="aumentos_72" localSheetId="10">#REF!</definedName>
    <definedName name="aumentos_72" localSheetId="1">#REF!</definedName>
    <definedName name="aumentos_72">#REF!</definedName>
    <definedName name="aumentos_73" localSheetId="11">#REF!</definedName>
    <definedName name="aumentos_73" localSheetId="12">#REF!</definedName>
    <definedName name="aumentos_73" localSheetId="13">#REF!</definedName>
    <definedName name="aumentos_73" localSheetId="14">#REF!</definedName>
    <definedName name="aumentos_73" localSheetId="15">#REF!</definedName>
    <definedName name="aumentos_73" localSheetId="16">#REF!</definedName>
    <definedName name="aumentos_73" localSheetId="17">#REF!</definedName>
    <definedName name="aumentos_73" localSheetId="18">#REF!</definedName>
    <definedName name="aumentos_73" localSheetId="19">#REF!</definedName>
    <definedName name="aumentos_73" localSheetId="0">#REF!</definedName>
    <definedName name="aumentos_73" localSheetId="4">#REF!</definedName>
    <definedName name="aumentos_73" localSheetId="6">#REF!</definedName>
    <definedName name="aumentos_73" localSheetId="7">#REF!</definedName>
    <definedName name="aumentos_73" localSheetId="9">#REF!</definedName>
    <definedName name="aumentos_73" localSheetId="10">#REF!</definedName>
    <definedName name="aumentos_73" localSheetId="1">#REF!</definedName>
    <definedName name="aumentos_73">#REF!</definedName>
    <definedName name="aumentos_74" localSheetId="11">#REF!</definedName>
    <definedName name="aumentos_74" localSheetId="12">#REF!</definedName>
    <definedName name="aumentos_74" localSheetId="13">#REF!</definedName>
    <definedName name="aumentos_74" localSheetId="14">#REF!</definedName>
    <definedName name="aumentos_74" localSheetId="15">#REF!</definedName>
    <definedName name="aumentos_74" localSheetId="16">#REF!</definedName>
    <definedName name="aumentos_74" localSheetId="17">#REF!</definedName>
    <definedName name="aumentos_74" localSheetId="18">#REF!</definedName>
    <definedName name="aumentos_74" localSheetId="19">#REF!</definedName>
    <definedName name="aumentos_74" localSheetId="0">#REF!</definedName>
    <definedName name="aumentos_74" localSheetId="4">#REF!</definedName>
    <definedName name="aumentos_74" localSheetId="6">#REF!</definedName>
    <definedName name="aumentos_74" localSheetId="7">#REF!</definedName>
    <definedName name="aumentos_74" localSheetId="9">#REF!</definedName>
    <definedName name="aumentos_74" localSheetId="10">#REF!</definedName>
    <definedName name="aumentos_74" localSheetId="1">#REF!</definedName>
    <definedName name="aumentos_74">#REF!</definedName>
    <definedName name="aumentos_75" localSheetId="11">#REF!</definedName>
    <definedName name="aumentos_75" localSheetId="12">#REF!</definedName>
    <definedName name="aumentos_75" localSheetId="13">#REF!</definedName>
    <definedName name="aumentos_75" localSheetId="14">#REF!</definedName>
    <definedName name="aumentos_75" localSheetId="15">#REF!</definedName>
    <definedName name="aumentos_75" localSheetId="16">#REF!</definedName>
    <definedName name="aumentos_75" localSheetId="17">#REF!</definedName>
    <definedName name="aumentos_75" localSheetId="18">#REF!</definedName>
    <definedName name="aumentos_75" localSheetId="19">#REF!</definedName>
    <definedName name="aumentos_75" localSheetId="0">#REF!</definedName>
    <definedName name="aumentos_75" localSheetId="4">#REF!</definedName>
    <definedName name="aumentos_75" localSheetId="6">#REF!</definedName>
    <definedName name="aumentos_75" localSheetId="7">#REF!</definedName>
    <definedName name="aumentos_75" localSheetId="9">#REF!</definedName>
    <definedName name="aumentos_75" localSheetId="10">#REF!</definedName>
    <definedName name="aumentos_75" localSheetId="1">#REF!</definedName>
    <definedName name="aumentos_75">#REF!</definedName>
    <definedName name="aumentos_76" localSheetId="11">#REF!</definedName>
    <definedName name="aumentos_76" localSheetId="12">#REF!</definedName>
    <definedName name="aumentos_76" localSheetId="13">#REF!</definedName>
    <definedName name="aumentos_76" localSheetId="14">#REF!</definedName>
    <definedName name="aumentos_76" localSheetId="15">#REF!</definedName>
    <definedName name="aumentos_76" localSheetId="16">#REF!</definedName>
    <definedName name="aumentos_76" localSheetId="17">#REF!</definedName>
    <definedName name="aumentos_76" localSheetId="18">#REF!</definedName>
    <definedName name="aumentos_76" localSheetId="19">#REF!</definedName>
    <definedName name="aumentos_76" localSheetId="0">#REF!</definedName>
    <definedName name="aumentos_76" localSheetId="4">#REF!</definedName>
    <definedName name="aumentos_76" localSheetId="6">#REF!</definedName>
    <definedName name="aumentos_76" localSheetId="7">#REF!</definedName>
    <definedName name="aumentos_76" localSheetId="9">#REF!</definedName>
    <definedName name="aumentos_76" localSheetId="10">#REF!</definedName>
    <definedName name="aumentos_76" localSheetId="1">#REF!</definedName>
    <definedName name="aumentos_76">#REF!</definedName>
    <definedName name="aumentos_77" localSheetId="11">#REF!</definedName>
    <definedName name="aumentos_77" localSheetId="12">#REF!</definedName>
    <definedName name="aumentos_77" localSheetId="13">#REF!</definedName>
    <definedName name="aumentos_77" localSheetId="14">#REF!</definedName>
    <definedName name="aumentos_77" localSheetId="15">#REF!</definedName>
    <definedName name="aumentos_77" localSheetId="16">#REF!</definedName>
    <definedName name="aumentos_77" localSheetId="17">#REF!</definedName>
    <definedName name="aumentos_77" localSheetId="18">#REF!</definedName>
    <definedName name="aumentos_77" localSheetId="19">#REF!</definedName>
    <definedName name="aumentos_77" localSheetId="0">#REF!</definedName>
    <definedName name="aumentos_77" localSheetId="4">#REF!</definedName>
    <definedName name="aumentos_77" localSheetId="6">#REF!</definedName>
    <definedName name="aumentos_77" localSheetId="7">#REF!</definedName>
    <definedName name="aumentos_77" localSheetId="9">#REF!</definedName>
    <definedName name="aumentos_77" localSheetId="10">#REF!</definedName>
    <definedName name="aumentos_77" localSheetId="1">#REF!</definedName>
    <definedName name="aumentos_77">#REF!</definedName>
    <definedName name="aumentos_78" localSheetId="11">#REF!</definedName>
    <definedName name="aumentos_78" localSheetId="12">#REF!</definedName>
    <definedName name="aumentos_78" localSheetId="13">#REF!</definedName>
    <definedName name="aumentos_78" localSheetId="14">#REF!</definedName>
    <definedName name="aumentos_78" localSheetId="15">#REF!</definedName>
    <definedName name="aumentos_78" localSheetId="16">#REF!</definedName>
    <definedName name="aumentos_78" localSheetId="17">#REF!</definedName>
    <definedName name="aumentos_78" localSheetId="18">#REF!</definedName>
    <definedName name="aumentos_78" localSheetId="19">#REF!</definedName>
    <definedName name="aumentos_78" localSheetId="0">#REF!</definedName>
    <definedName name="aumentos_78" localSheetId="4">#REF!</definedName>
    <definedName name="aumentos_78" localSheetId="6">#REF!</definedName>
    <definedName name="aumentos_78" localSheetId="7">#REF!</definedName>
    <definedName name="aumentos_78" localSheetId="9">#REF!</definedName>
    <definedName name="aumentos_78" localSheetId="10">#REF!</definedName>
    <definedName name="aumentos_78" localSheetId="1">#REF!</definedName>
    <definedName name="aumentos_78">#REF!</definedName>
    <definedName name="aumentos_79" localSheetId="11">#REF!</definedName>
    <definedName name="aumentos_79" localSheetId="12">#REF!</definedName>
    <definedName name="aumentos_79" localSheetId="13">#REF!</definedName>
    <definedName name="aumentos_79" localSheetId="14">#REF!</definedName>
    <definedName name="aumentos_79" localSheetId="15">#REF!</definedName>
    <definedName name="aumentos_79" localSheetId="16">#REF!</definedName>
    <definedName name="aumentos_79" localSheetId="17">#REF!</definedName>
    <definedName name="aumentos_79" localSheetId="18">#REF!</definedName>
    <definedName name="aumentos_79" localSheetId="19">#REF!</definedName>
    <definedName name="aumentos_79" localSheetId="0">#REF!</definedName>
    <definedName name="aumentos_79" localSheetId="4">#REF!</definedName>
    <definedName name="aumentos_79" localSheetId="6">#REF!</definedName>
    <definedName name="aumentos_79" localSheetId="7">#REF!</definedName>
    <definedName name="aumentos_79" localSheetId="9">#REF!</definedName>
    <definedName name="aumentos_79" localSheetId="10">#REF!</definedName>
    <definedName name="aumentos_79" localSheetId="1">#REF!</definedName>
    <definedName name="aumentos_79">#REF!</definedName>
    <definedName name="aumentos_8" localSheetId="1">#REF!</definedName>
    <definedName name="aumentos_8">#N/A</definedName>
    <definedName name="aumentos_80" localSheetId="11">#REF!</definedName>
    <definedName name="aumentos_80" localSheetId="12">#REF!</definedName>
    <definedName name="aumentos_80" localSheetId="13">#REF!</definedName>
    <definedName name="aumentos_80" localSheetId="14">#REF!</definedName>
    <definedName name="aumentos_80" localSheetId="15">#REF!</definedName>
    <definedName name="aumentos_80" localSheetId="16">#REF!</definedName>
    <definedName name="aumentos_80" localSheetId="17">#REF!</definedName>
    <definedName name="aumentos_80" localSheetId="18">#REF!</definedName>
    <definedName name="aumentos_80" localSheetId="19">#REF!</definedName>
    <definedName name="aumentos_80" localSheetId="0">#REF!</definedName>
    <definedName name="aumentos_80" localSheetId="4">#REF!</definedName>
    <definedName name="aumentos_80" localSheetId="5">#REF!</definedName>
    <definedName name="aumentos_80" localSheetId="6">#REF!</definedName>
    <definedName name="aumentos_80" localSheetId="7">#REF!</definedName>
    <definedName name="aumentos_80" localSheetId="9">#REF!</definedName>
    <definedName name="aumentos_80" localSheetId="10">#REF!</definedName>
    <definedName name="aumentos_80" localSheetId="1">#REF!</definedName>
    <definedName name="aumentos_80">#REF!</definedName>
    <definedName name="aumentos_81" localSheetId="11">#REF!</definedName>
    <definedName name="aumentos_81" localSheetId="12">#REF!</definedName>
    <definedName name="aumentos_81" localSheetId="13">#REF!</definedName>
    <definedName name="aumentos_81" localSheetId="14">#REF!</definedName>
    <definedName name="aumentos_81" localSheetId="15">#REF!</definedName>
    <definedName name="aumentos_81" localSheetId="16">#REF!</definedName>
    <definedName name="aumentos_81" localSheetId="17">#REF!</definedName>
    <definedName name="aumentos_81" localSheetId="18">#REF!</definedName>
    <definedName name="aumentos_81" localSheetId="19">#REF!</definedName>
    <definedName name="aumentos_81" localSheetId="0">#REF!</definedName>
    <definedName name="aumentos_81" localSheetId="4">#REF!</definedName>
    <definedName name="aumentos_81" localSheetId="6">#REF!</definedName>
    <definedName name="aumentos_81" localSheetId="7">#REF!</definedName>
    <definedName name="aumentos_81" localSheetId="9">#REF!</definedName>
    <definedName name="aumentos_81" localSheetId="10">#REF!</definedName>
    <definedName name="aumentos_81" localSheetId="1">#REF!</definedName>
    <definedName name="aumentos_81">#REF!</definedName>
    <definedName name="aumentos_82" localSheetId="11">#REF!</definedName>
    <definedName name="aumentos_82" localSheetId="12">#REF!</definedName>
    <definedName name="aumentos_82" localSheetId="13">#REF!</definedName>
    <definedName name="aumentos_82" localSheetId="14">#REF!</definedName>
    <definedName name="aumentos_82" localSheetId="15">#REF!</definedName>
    <definedName name="aumentos_82" localSheetId="16">#REF!</definedName>
    <definedName name="aumentos_82" localSheetId="17">#REF!</definedName>
    <definedName name="aumentos_82" localSheetId="18">#REF!</definedName>
    <definedName name="aumentos_82" localSheetId="19">#REF!</definedName>
    <definedName name="aumentos_82" localSheetId="0">#REF!</definedName>
    <definedName name="aumentos_82" localSheetId="4">#REF!</definedName>
    <definedName name="aumentos_82" localSheetId="6">#REF!</definedName>
    <definedName name="aumentos_82" localSheetId="7">#REF!</definedName>
    <definedName name="aumentos_82" localSheetId="9">#REF!</definedName>
    <definedName name="aumentos_82" localSheetId="10">#REF!</definedName>
    <definedName name="aumentos_82" localSheetId="1">#REF!</definedName>
    <definedName name="aumentos_82">#REF!</definedName>
    <definedName name="aumentos_83" localSheetId="11">#REF!</definedName>
    <definedName name="aumentos_83" localSheetId="12">#REF!</definedName>
    <definedName name="aumentos_83" localSheetId="13">#REF!</definedName>
    <definedName name="aumentos_83" localSheetId="14">#REF!</definedName>
    <definedName name="aumentos_83" localSheetId="15">#REF!</definedName>
    <definedName name="aumentos_83" localSheetId="16">#REF!</definedName>
    <definedName name="aumentos_83" localSheetId="17">#REF!</definedName>
    <definedName name="aumentos_83" localSheetId="18">#REF!</definedName>
    <definedName name="aumentos_83" localSheetId="19">#REF!</definedName>
    <definedName name="aumentos_83" localSheetId="0">#REF!</definedName>
    <definedName name="aumentos_83" localSheetId="4">#REF!</definedName>
    <definedName name="aumentos_83" localSheetId="6">#REF!</definedName>
    <definedName name="aumentos_83" localSheetId="7">#REF!</definedName>
    <definedName name="aumentos_83" localSheetId="9">#REF!</definedName>
    <definedName name="aumentos_83" localSheetId="10">#REF!</definedName>
    <definedName name="aumentos_83" localSheetId="1">#REF!</definedName>
    <definedName name="aumentos_83">#REF!</definedName>
    <definedName name="aumentos_84" localSheetId="11">#REF!</definedName>
    <definedName name="aumentos_84" localSheetId="12">#REF!</definedName>
    <definedName name="aumentos_84" localSheetId="13">#REF!</definedName>
    <definedName name="aumentos_84" localSheetId="14">#REF!</definedName>
    <definedName name="aumentos_84" localSheetId="15">#REF!</definedName>
    <definedName name="aumentos_84" localSheetId="16">#REF!</definedName>
    <definedName name="aumentos_84" localSheetId="17">#REF!</definedName>
    <definedName name="aumentos_84" localSheetId="18">#REF!</definedName>
    <definedName name="aumentos_84" localSheetId="19">#REF!</definedName>
    <definedName name="aumentos_84" localSheetId="0">#REF!</definedName>
    <definedName name="aumentos_84" localSheetId="4">#REF!</definedName>
    <definedName name="aumentos_84" localSheetId="6">#REF!</definedName>
    <definedName name="aumentos_84" localSheetId="7">#REF!</definedName>
    <definedName name="aumentos_84" localSheetId="9">#REF!</definedName>
    <definedName name="aumentos_84" localSheetId="10">#REF!</definedName>
    <definedName name="aumentos_84" localSheetId="1">#REF!</definedName>
    <definedName name="aumentos_84">#REF!</definedName>
    <definedName name="aumentos_85" localSheetId="11">#REF!</definedName>
    <definedName name="aumentos_85" localSheetId="12">#REF!</definedName>
    <definedName name="aumentos_85" localSheetId="13">#REF!</definedName>
    <definedName name="aumentos_85" localSheetId="14">#REF!</definedName>
    <definedName name="aumentos_85" localSheetId="15">#REF!</definedName>
    <definedName name="aumentos_85" localSheetId="16">#REF!</definedName>
    <definedName name="aumentos_85" localSheetId="17">#REF!</definedName>
    <definedName name="aumentos_85" localSheetId="18">#REF!</definedName>
    <definedName name="aumentos_85" localSheetId="19">#REF!</definedName>
    <definedName name="aumentos_85" localSheetId="0">#REF!</definedName>
    <definedName name="aumentos_85" localSheetId="4">#REF!</definedName>
    <definedName name="aumentos_85" localSheetId="6">#REF!</definedName>
    <definedName name="aumentos_85" localSheetId="7">#REF!</definedName>
    <definedName name="aumentos_85" localSheetId="9">#REF!</definedName>
    <definedName name="aumentos_85" localSheetId="10">#REF!</definedName>
    <definedName name="aumentos_85" localSheetId="1">#REF!</definedName>
    <definedName name="aumentos_85">#REF!</definedName>
    <definedName name="aumentos_86" localSheetId="11">#REF!</definedName>
    <definedName name="aumentos_86" localSheetId="12">#REF!</definedName>
    <definedName name="aumentos_86" localSheetId="13">#REF!</definedName>
    <definedName name="aumentos_86" localSheetId="14">#REF!</definedName>
    <definedName name="aumentos_86" localSheetId="15">#REF!</definedName>
    <definedName name="aumentos_86" localSheetId="16">#REF!</definedName>
    <definedName name="aumentos_86" localSheetId="17">#REF!</definedName>
    <definedName name="aumentos_86" localSheetId="18">#REF!</definedName>
    <definedName name="aumentos_86" localSheetId="19">#REF!</definedName>
    <definedName name="aumentos_86" localSheetId="0">#REF!</definedName>
    <definedName name="aumentos_86" localSheetId="4">#REF!</definedName>
    <definedName name="aumentos_86" localSheetId="6">#REF!</definedName>
    <definedName name="aumentos_86" localSheetId="7">#REF!</definedName>
    <definedName name="aumentos_86" localSheetId="9">#REF!</definedName>
    <definedName name="aumentos_86" localSheetId="10">#REF!</definedName>
    <definedName name="aumentos_86" localSheetId="1">#REF!</definedName>
    <definedName name="aumentos_86">#REF!</definedName>
    <definedName name="aumentos_87" localSheetId="11">#REF!</definedName>
    <definedName name="aumentos_87" localSheetId="12">#REF!</definedName>
    <definedName name="aumentos_87" localSheetId="13">#REF!</definedName>
    <definedName name="aumentos_87" localSheetId="14">#REF!</definedName>
    <definedName name="aumentos_87" localSheetId="15">#REF!</definedName>
    <definedName name="aumentos_87" localSheetId="16">#REF!</definedName>
    <definedName name="aumentos_87" localSheetId="17">#REF!</definedName>
    <definedName name="aumentos_87" localSheetId="18">#REF!</definedName>
    <definedName name="aumentos_87" localSheetId="19">#REF!</definedName>
    <definedName name="aumentos_87" localSheetId="0">#REF!</definedName>
    <definedName name="aumentos_87" localSheetId="4">#REF!</definedName>
    <definedName name="aumentos_87" localSheetId="6">#REF!</definedName>
    <definedName name="aumentos_87" localSheetId="7">#REF!</definedName>
    <definedName name="aumentos_87" localSheetId="9">#REF!</definedName>
    <definedName name="aumentos_87" localSheetId="10">#REF!</definedName>
    <definedName name="aumentos_87" localSheetId="1">#REF!</definedName>
    <definedName name="aumentos_87">#REF!</definedName>
    <definedName name="aumentos_88" localSheetId="11">#REF!</definedName>
    <definedName name="aumentos_88" localSheetId="12">#REF!</definedName>
    <definedName name="aumentos_88" localSheetId="13">#REF!</definedName>
    <definedName name="aumentos_88" localSheetId="14">#REF!</definedName>
    <definedName name="aumentos_88" localSheetId="15">#REF!</definedName>
    <definedName name="aumentos_88" localSheetId="16">#REF!</definedName>
    <definedName name="aumentos_88" localSheetId="17">#REF!</definedName>
    <definedName name="aumentos_88" localSheetId="18">#REF!</definedName>
    <definedName name="aumentos_88" localSheetId="19">#REF!</definedName>
    <definedName name="aumentos_88" localSheetId="0">#REF!</definedName>
    <definedName name="aumentos_88" localSheetId="4">#REF!</definedName>
    <definedName name="aumentos_88" localSheetId="6">#REF!</definedName>
    <definedName name="aumentos_88" localSheetId="7">#REF!</definedName>
    <definedName name="aumentos_88" localSheetId="9">#REF!</definedName>
    <definedName name="aumentos_88" localSheetId="10">#REF!</definedName>
    <definedName name="aumentos_88" localSheetId="1">#REF!</definedName>
    <definedName name="aumentos_88">#REF!</definedName>
    <definedName name="aumentos_89" localSheetId="11">#REF!</definedName>
    <definedName name="aumentos_89" localSheetId="12">#REF!</definedName>
    <definedName name="aumentos_89" localSheetId="13">#REF!</definedName>
    <definedName name="aumentos_89" localSheetId="14">#REF!</definedName>
    <definedName name="aumentos_89" localSheetId="15">#REF!</definedName>
    <definedName name="aumentos_89" localSheetId="16">#REF!</definedName>
    <definedName name="aumentos_89" localSheetId="17">#REF!</definedName>
    <definedName name="aumentos_89" localSheetId="18">#REF!</definedName>
    <definedName name="aumentos_89" localSheetId="19">#REF!</definedName>
    <definedName name="aumentos_89" localSheetId="0">#REF!</definedName>
    <definedName name="aumentos_89" localSheetId="4">#REF!</definedName>
    <definedName name="aumentos_89" localSheetId="6">#REF!</definedName>
    <definedName name="aumentos_89" localSheetId="7">#REF!</definedName>
    <definedName name="aumentos_89" localSheetId="9">#REF!</definedName>
    <definedName name="aumentos_89" localSheetId="10">#REF!</definedName>
    <definedName name="aumentos_89" localSheetId="1">#REF!</definedName>
    <definedName name="aumentos_89">#REF!</definedName>
    <definedName name="aumentos_9" localSheetId="1">#REF!</definedName>
    <definedName name="aumentos_9">#N/A</definedName>
    <definedName name="aumentos_90" localSheetId="11">#REF!</definedName>
    <definedName name="aumentos_90" localSheetId="12">#REF!</definedName>
    <definedName name="aumentos_90" localSheetId="13">#REF!</definedName>
    <definedName name="aumentos_90" localSheetId="14">#REF!</definedName>
    <definedName name="aumentos_90" localSheetId="15">#REF!</definedName>
    <definedName name="aumentos_90" localSheetId="16">#REF!</definedName>
    <definedName name="aumentos_90" localSheetId="17">#REF!</definedName>
    <definedName name="aumentos_90" localSheetId="18">#REF!</definedName>
    <definedName name="aumentos_90" localSheetId="19">#REF!</definedName>
    <definedName name="aumentos_90" localSheetId="0">#REF!</definedName>
    <definedName name="aumentos_90" localSheetId="4">#REF!</definedName>
    <definedName name="aumentos_90" localSheetId="5">#REF!</definedName>
    <definedName name="aumentos_90" localSheetId="6">#REF!</definedName>
    <definedName name="aumentos_90" localSheetId="7">#REF!</definedName>
    <definedName name="aumentos_90" localSheetId="9">#REF!</definedName>
    <definedName name="aumentos_90" localSheetId="10">#REF!</definedName>
    <definedName name="aumentos_90" localSheetId="1">#REF!</definedName>
    <definedName name="aumentos_90">#REF!</definedName>
    <definedName name="aumentos_91" localSheetId="11">#REF!</definedName>
    <definedName name="aumentos_91" localSheetId="12">#REF!</definedName>
    <definedName name="aumentos_91" localSheetId="13">#REF!</definedName>
    <definedName name="aumentos_91" localSheetId="14">#REF!</definedName>
    <definedName name="aumentos_91" localSheetId="15">#REF!</definedName>
    <definedName name="aumentos_91" localSheetId="16">#REF!</definedName>
    <definedName name="aumentos_91" localSheetId="17">#REF!</definedName>
    <definedName name="aumentos_91" localSheetId="18">#REF!</definedName>
    <definedName name="aumentos_91" localSheetId="19">#REF!</definedName>
    <definedName name="aumentos_91" localSheetId="0">#REF!</definedName>
    <definedName name="aumentos_91" localSheetId="4">#REF!</definedName>
    <definedName name="aumentos_91" localSheetId="6">#REF!</definedName>
    <definedName name="aumentos_91" localSheetId="7">#REF!</definedName>
    <definedName name="aumentos_91" localSheetId="9">#REF!</definedName>
    <definedName name="aumentos_91" localSheetId="10">#REF!</definedName>
    <definedName name="aumentos_91" localSheetId="1">#REF!</definedName>
    <definedName name="aumentos_91">#REF!</definedName>
    <definedName name="Banco_dados_IM" localSheetId="11">'[1] URBANO 2ª PARTE'!#REF!</definedName>
    <definedName name="Banco_dados_IM" localSheetId="12">'[1] URBANO 2ª PARTE'!#REF!</definedName>
    <definedName name="Banco_dados_IM" localSheetId="13">'[1] URBANO 2ª PARTE'!#REF!</definedName>
    <definedName name="Banco_dados_IM" localSheetId="14">'[1] URBANO 2ª PARTE'!#REF!</definedName>
    <definedName name="Banco_dados_IM" localSheetId="15">'[1] URBANO 2ª PARTE'!#REF!</definedName>
    <definedName name="Banco_dados_IM" localSheetId="16">'[1] URBANO 2ª PARTE'!#REF!</definedName>
    <definedName name="Banco_dados_IM" localSheetId="17">'[1] URBANO 2ª PARTE'!#REF!</definedName>
    <definedName name="Banco_dados_IM" localSheetId="4">'[1] URBANO 2ª PARTE'!#REF!</definedName>
    <definedName name="Banco_dados_IM" localSheetId="6">'[1] URBANO 2ª PARTE'!#REF!</definedName>
    <definedName name="Banco_dados_IM" localSheetId="7">'[1] URBANO 2ª PARTE'!#REF!</definedName>
    <definedName name="Banco_dados_IM" localSheetId="9">'[1] URBANO 2ª PARTE'!#REF!</definedName>
    <definedName name="Banco_dados_IM" localSheetId="10">'[1] URBANO 2ª PARTE'!#REF!</definedName>
    <definedName name="Banco_dados_IM" localSheetId="1">'[1] URBANO 2ª PARTE'!#REF!</definedName>
    <definedName name="Banco_dados_IM">'[1] URBANO 2ª PARTE'!#REF!</definedName>
    <definedName name="_xlnm.Database" localSheetId="11">'[1] URBANO 2ª PARTE'!#REF!</definedName>
    <definedName name="_xlnm.Database" localSheetId="12">'[1] URBANO 2ª PARTE'!#REF!</definedName>
    <definedName name="_xlnm.Database" localSheetId="13">'[1] URBANO 2ª PARTE'!#REF!</definedName>
    <definedName name="_xlnm.Database" localSheetId="14">'[1] URBANO 2ª PARTE'!#REF!</definedName>
    <definedName name="_xlnm.Database" localSheetId="15">'[1] URBANO 2ª PARTE'!#REF!</definedName>
    <definedName name="_xlnm.Database" localSheetId="16">'[1] URBANO 2ª PARTE'!#REF!</definedName>
    <definedName name="_xlnm.Database" localSheetId="17">'[1] URBANO 2ª PARTE'!#REF!</definedName>
    <definedName name="_xlnm.Database" localSheetId="4">'[1] URBANO 2ª PARTE'!#REF!</definedName>
    <definedName name="_xlnm.Database" localSheetId="6">'[1] URBANO 2ª PARTE'!#REF!</definedName>
    <definedName name="_xlnm.Database" localSheetId="7">'[1] URBANO 2ª PARTE'!#REF!</definedName>
    <definedName name="_xlnm.Database" localSheetId="9">'[1] URBANO 2ª PARTE'!#REF!</definedName>
    <definedName name="_xlnm.Database" localSheetId="10">'[1] URBANO 2ª PARTE'!#REF!</definedName>
    <definedName name="_xlnm.Database" localSheetId="1">'[1] URBANO 2ª PARTE'!#REF!</definedName>
    <definedName name="_xlnm.Database">'[1] URBANO 2ª PARTE'!#REF!</definedName>
    <definedName name="Base_a">[2]Apura!$I$11:$X$380</definedName>
    <definedName name="Base_b">[2]Consumo!$I$10:$N$413</definedName>
    <definedName name="Base_c">[2]DR_Frota!$I$10:$N$585</definedName>
    <definedName name="Base_d">[2]DR_Equip!$I$10:$N$209</definedName>
    <definedName name="Base_e">[2]DR_Invest!$I$10:$N$422</definedName>
    <definedName name="Base_t">[2]Tarifa!$I$11:$N$85</definedName>
    <definedName name="calc_a">[2]Cenario!$J$19</definedName>
    <definedName name="calc_b">[2]Cenario!$J$20</definedName>
    <definedName name="calc_c">[2]Cenario!$J$21</definedName>
    <definedName name="calc_d">[2]Cenario!$J$22</definedName>
    <definedName name="Calc_t">[2]Cenario!$J$23</definedName>
    <definedName name="CALC_TRF" localSheetId="11">#REF!</definedName>
    <definedName name="CALC_TRF" localSheetId="12">#REF!</definedName>
    <definedName name="CALC_TRF" localSheetId="13">#REF!</definedName>
    <definedName name="CALC_TRF" localSheetId="14">#REF!</definedName>
    <definedName name="CALC_TRF" localSheetId="15">#REF!</definedName>
    <definedName name="CALC_TRF" localSheetId="16">#REF!</definedName>
    <definedName name="CALC_TRF" localSheetId="17">#REF!</definedName>
    <definedName name="CALC_TRF" localSheetId="18">#REF!</definedName>
    <definedName name="CALC_TRF" localSheetId="19">#REF!</definedName>
    <definedName name="CALC_TRF" localSheetId="0">#REF!</definedName>
    <definedName name="CALC_TRF" localSheetId="4">#REF!</definedName>
    <definedName name="CALC_TRF" localSheetId="6">#REF!</definedName>
    <definedName name="CALC_TRF" localSheetId="7">#REF!</definedName>
    <definedName name="CALC_TRF" localSheetId="9">#REF!</definedName>
    <definedName name="CALC_TRF" localSheetId="10">#REF!</definedName>
    <definedName name="CALC_TRF" localSheetId="1">#REF!</definedName>
    <definedName name="CALC_TRF">#REF!</definedName>
    <definedName name="CALC_TRF_12" localSheetId="12">#REF!</definedName>
    <definedName name="CALC_TRF_12" localSheetId="13">#REF!</definedName>
    <definedName name="CALC_TRF_12" localSheetId="16">#REF!</definedName>
    <definedName name="CALC_TRF_12" localSheetId="18">#REF!</definedName>
    <definedName name="CALC_TRF_12" localSheetId="19">#REF!</definedName>
    <definedName name="CALC_TRF_12" localSheetId="0">#REF!</definedName>
    <definedName name="CALC_TRF_12">#REF!</definedName>
    <definedName name="CALC_TRF_2" localSheetId="12">#REF!</definedName>
    <definedName name="CALC_TRF_2" localSheetId="13">#REF!</definedName>
    <definedName name="CALC_TRF_2" localSheetId="16">#REF!</definedName>
    <definedName name="CALC_TRF_2" localSheetId="18">#REF!</definedName>
    <definedName name="CALC_TRF_2" localSheetId="19">#REF!</definedName>
    <definedName name="CALC_TRF_2" localSheetId="0">#REF!</definedName>
    <definedName name="CALC_TRF_2">#REF!</definedName>
    <definedName name="CALC_TRF_5" localSheetId="12">#REF!</definedName>
    <definedName name="CALC_TRF_5" localSheetId="13">#REF!</definedName>
    <definedName name="CALC_TRF_5" localSheetId="16">#REF!</definedName>
    <definedName name="CALC_TRF_5" localSheetId="18">#REF!</definedName>
    <definedName name="CALC_TRF_5" localSheetId="19">#REF!</definedName>
    <definedName name="CALC_TRF_5" localSheetId="0">#REF!</definedName>
    <definedName name="CALC_TRF_5">#REF!</definedName>
    <definedName name="CALC_TRF_7" localSheetId="12">#REF!</definedName>
    <definedName name="CALC_TRF_7" localSheetId="13">#REF!</definedName>
    <definedName name="CALC_TRF_7" localSheetId="16">#REF!</definedName>
    <definedName name="CALC_TRF_7" localSheetId="18">#REF!</definedName>
    <definedName name="CALC_TRF_7" localSheetId="19">#REF!</definedName>
    <definedName name="CALC_TRF_7" localSheetId="0">#REF!</definedName>
    <definedName name="CALC_TRF_7">#REF!</definedName>
    <definedName name="CALC_TRF_8" localSheetId="12">#REF!</definedName>
    <definedName name="CALC_TRF_8" localSheetId="13">#REF!</definedName>
    <definedName name="CALC_TRF_8" localSheetId="16">#REF!</definedName>
    <definedName name="CALC_TRF_8" localSheetId="18">#REF!</definedName>
    <definedName name="CALC_TRF_8" localSheetId="19">#REF!</definedName>
    <definedName name="CALC_TRF_8" localSheetId="0">#REF!</definedName>
    <definedName name="CALC_TRF_8">#REF!</definedName>
    <definedName name="carência" localSheetId="1">#REF!</definedName>
    <definedName name="carência">#N/A</definedName>
    <definedName name="carência_10" localSheetId="11">#REF!</definedName>
    <definedName name="carência_10" localSheetId="12">#REF!</definedName>
    <definedName name="carência_10" localSheetId="13">#REF!</definedName>
    <definedName name="carência_10" localSheetId="14">#REF!</definedName>
    <definedName name="carência_10" localSheetId="15">#REF!</definedName>
    <definedName name="carência_10" localSheetId="16">#REF!</definedName>
    <definedName name="carência_10" localSheetId="17">#REF!</definedName>
    <definedName name="carência_10" localSheetId="18">#REF!</definedName>
    <definedName name="carência_10" localSheetId="19">#REF!</definedName>
    <definedName name="carência_10" localSheetId="0">#REF!</definedName>
    <definedName name="carência_10" localSheetId="4">#REF!</definedName>
    <definedName name="carência_10" localSheetId="5">#REF!</definedName>
    <definedName name="carência_10" localSheetId="6">#REF!</definedName>
    <definedName name="carência_10" localSheetId="7">#REF!</definedName>
    <definedName name="carência_10" localSheetId="9">#REF!</definedName>
    <definedName name="carência_10" localSheetId="10">#REF!</definedName>
    <definedName name="carência_10" localSheetId="1">#REF!</definedName>
    <definedName name="carência_10">#REF!</definedName>
    <definedName name="carência_11" localSheetId="11">#REF!</definedName>
    <definedName name="carência_11" localSheetId="12">#REF!</definedName>
    <definedName name="carência_11" localSheetId="13">#REF!</definedName>
    <definedName name="carência_11" localSheetId="14">#REF!</definedName>
    <definedName name="carência_11" localSheetId="15">#REF!</definedName>
    <definedName name="carência_11" localSheetId="16">#REF!</definedName>
    <definedName name="carência_11" localSheetId="17">#REF!</definedName>
    <definedName name="carência_11" localSheetId="18">#REF!</definedName>
    <definedName name="carência_11" localSheetId="19">#REF!</definedName>
    <definedName name="carência_11" localSheetId="0">#REF!</definedName>
    <definedName name="carência_11" localSheetId="4">#REF!</definedName>
    <definedName name="carência_11" localSheetId="6">#REF!</definedName>
    <definedName name="carência_11" localSheetId="7">#REF!</definedName>
    <definedName name="carência_11" localSheetId="9">#REF!</definedName>
    <definedName name="carência_11" localSheetId="10">#REF!</definedName>
    <definedName name="carência_11" localSheetId="1">#REF!</definedName>
    <definedName name="carência_11">#REF!</definedName>
    <definedName name="carência_11_1">NA()</definedName>
    <definedName name="carência_12" localSheetId="11">#REF!</definedName>
    <definedName name="carência_12" localSheetId="12">#REF!</definedName>
    <definedName name="carência_12" localSheetId="13">#REF!</definedName>
    <definedName name="carência_12" localSheetId="14">#REF!</definedName>
    <definedName name="carência_12" localSheetId="15">#REF!</definedName>
    <definedName name="carência_12" localSheetId="16">#REF!</definedName>
    <definedName name="carência_12" localSheetId="17">#REF!</definedName>
    <definedName name="carência_12" localSheetId="18">#REF!</definedName>
    <definedName name="carência_12" localSheetId="19">#REF!</definedName>
    <definedName name="carência_12" localSheetId="0">#REF!</definedName>
    <definedName name="carência_12" localSheetId="4">#REF!</definedName>
    <definedName name="carência_12" localSheetId="5">#REF!</definedName>
    <definedName name="carência_12" localSheetId="6">#REF!</definedName>
    <definedName name="carência_12" localSheetId="7">#REF!</definedName>
    <definedName name="carência_12" localSheetId="9">#REF!</definedName>
    <definedName name="carência_12" localSheetId="10">#REF!</definedName>
    <definedName name="carência_12" localSheetId="1">#REF!</definedName>
    <definedName name="carência_12">#REF!</definedName>
    <definedName name="carência_18" localSheetId="11">#REF!</definedName>
    <definedName name="carência_18" localSheetId="12">#REF!</definedName>
    <definedName name="carência_18" localSheetId="13">#REF!</definedName>
    <definedName name="carência_18" localSheetId="14">#REF!</definedName>
    <definedName name="carência_18" localSheetId="15">#REF!</definedName>
    <definedName name="carência_18" localSheetId="16">#REF!</definedName>
    <definedName name="carência_18" localSheetId="17">#REF!</definedName>
    <definedName name="carência_18" localSheetId="18">#REF!</definedName>
    <definedName name="carência_18" localSheetId="19">#REF!</definedName>
    <definedName name="carência_18" localSheetId="0">#REF!</definedName>
    <definedName name="carência_18" localSheetId="4">#REF!</definedName>
    <definedName name="carência_18" localSheetId="5">#REF!</definedName>
    <definedName name="carência_18" localSheetId="6">#REF!</definedName>
    <definedName name="carência_18" localSheetId="7">#REF!</definedName>
    <definedName name="carência_18" localSheetId="9">#REF!</definedName>
    <definedName name="carência_18" localSheetId="10">#REF!</definedName>
    <definedName name="carência_18" localSheetId="1">#REF!</definedName>
    <definedName name="carência_18">#REF!</definedName>
    <definedName name="carência_19" localSheetId="11">#REF!</definedName>
    <definedName name="carência_19" localSheetId="12">#REF!</definedName>
    <definedName name="carência_19" localSheetId="13">#REF!</definedName>
    <definedName name="carência_19" localSheetId="14">#REF!</definedName>
    <definedName name="carência_19" localSheetId="15">#REF!</definedName>
    <definedName name="carência_19" localSheetId="16">#REF!</definedName>
    <definedName name="carência_19" localSheetId="17">#REF!</definedName>
    <definedName name="carência_19" localSheetId="18">#REF!</definedName>
    <definedName name="carência_19" localSheetId="19">#REF!</definedName>
    <definedName name="carência_19" localSheetId="0">#REF!</definedName>
    <definedName name="carência_19" localSheetId="4">#REF!</definedName>
    <definedName name="carência_19" localSheetId="6">#REF!</definedName>
    <definedName name="carência_19" localSheetId="7">#REF!</definedName>
    <definedName name="carência_19" localSheetId="9">#REF!</definedName>
    <definedName name="carência_19" localSheetId="10">#REF!</definedName>
    <definedName name="carência_19" localSheetId="1">#REF!</definedName>
    <definedName name="carência_19">#REF!</definedName>
    <definedName name="carência_20" localSheetId="11">#REF!</definedName>
    <definedName name="carência_20" localSheetId="12">#REF!</definedName>
    <definedName name="carência_20" localSheetId="13">#REF!</definedName>
    <definedName name="carência_20" localSheetId="14">#REF!</definedName>
    <definedName name="carência_20" localSheetId="15">#REF!</definedName>
    <definedName name="carência_20" localSheetId="16">#REF!</definedName>
    <definedName name="carência_20" localSheetId="17">#REF!</definedName>
    <definedName name="carência_20" localSheetId="18">#REF!</definedName>
    <definedName name="carência_20" localSheetId="19">#REF!</definedName>
    <definedName name="carência_20" localSheetId="0">#REF!</definedName>
    <definedName name="carência_20" localSheetId="4">#REF!</definedName>
    <definedName name="carência_20" localSheetId="5">#REF!</definedName>
    <definedName name="carência_20" localSheetId="6">#REF!</definedName>
    <definedName name="carência_20" localSheetId="7">#REF!</definedName>
    <definedName name="carência_20" localSheetId="9">#REF!</definedName>
    <definedName name="carência_20" localSheetId="10">#REF!</definedName>
    <definedName name="carência_20" localSheetId="1">#REF!</definedName>
    <definedName name="carência_20">#REF!</definedName>
    <definedName name="carência_21" localSheetId="11">#REF!</definedName>
    <definedName name="carência_21" localSheetId="12">#REF!</definedName>
    <definedName name="carência_21" localSheetId="13">#REF!</definedName>
    <definedName name="carência_21" localSheetId="14">#REF!</definedName>
    <definedName name="carência_21" localSheetId="15">#REF!</definedName>
    <definedName name="carência_21" localSheetId="16">#REF!</definedName>
    <definedName name="carência_21" localSheetId="17">#REF!</definedName>
    <definedName name="carência_21" localSheetId="18">#REF!</definedName>
    <definedName name="carência_21" localSheetId="19">#REF!</definedName>
    <definedName name="carência_21" localSheetId="0">#REF!</definedName>
    <definedName name="carência_21" localSheetId="4">#REF!</definedName>
    <definedName name="carência_21" localSheetId="5">#REF!</definedName>
    <definedName name="carência_21" localSheetId="6">#REF!</definedName>
    <definedName name="carência_21" localSheetId="7">#REF!</definedName>
    <definedName name="carência_21" localSheetId="9">#REF!</definedName>
    <definedName name="carência_21" localSheetId="10">#REF!</definedName>
    <definedName name="carência_21" localSheetId="1">#REF!</definedName>
    <definedName name="carência_21">#REF!</definedName>
    <definedName name="carência_22" localSheetId="11">#REF!</definedName>
    <definedName name="carência_22" localSheetId="12">#REF!</definedName>
    <definedName name="carência_22" localSheetId="13">#REF!</definedName>
    <definedName name="carência_22" localSheetId="14">#REF!</definedName>
    <definedName name="carência_22" localSheetId="15">#REF!</definedName>
    <definedName name="carência_22" localSheetId="16">#REF!</definedName>
    <definedName name="carência_22" localSheetId="17">#REF!</definedName>
    <definedName name="carência_22" localSheetId="18">#REF!</definedName>
    <definedName name="carência_22" localSheetId="19">#REF!</definedName>
    <definedName name="carência_22" localSheetId="0">#REF!</definedName>
    <definedName name="carência_22" localSheetId="4">#REF!</definedName>
    <definedName name="carência_22" localSheetId="5">#REF!</definedName>
    <definedName name="carência_22" localSheetId="6">#REF!</definedName>
    <definedName name="carência_22" localSheetId="7">#REF!</definedName>
    <definedName name="carência_22" localSheetId="9">#REF!</definedName>
    <definedName name="carência_22" localSheetId="10">#REF!</definedName>
    <definedName name="carência_22" localSheetId="1">#REF!</definedName>
    <definedName name="carência_22">#REF!</definedName>
    <definedName name="carência_23" localSheetId="11">#REF!</definedName>
    <definedName name="carência_23" localSheetId="12">#REF!</definedName>
    <definedName name="carência_23" localSheetId="13">#REF!</definedName>
    <definedName name="carência_23" localSheetId="14">#REF!</definedName>
    <definedName name="carência_23" localSheetId="15">#REF!</definedName>
    <definedName name="carência_23" localSheetId="16">#REF!</definedName>
    <definedName name="carência_23" localSheetId="17">#REF!</definedName>
    <definedName name="carência_23" localSheetId="18">#REF!</definedName>
    <definedName name="carência_23" localSheetId="19">#REF!</definedName>
    <definedName name="carência_23" localSheetId="0">#REF!</definedName>
    <definedName name="carência_23" localSheetId="4">#REF!</definedName>
    <definedName name="carência_23" localSheetId="5">#REF!</definedName>
    <definedName name="carência_23" localSheetId="6">#REF!</definedName>
    <definedName name="carência_23" localSheetId="7">#REF!</definedName>
    <definedName name="carência_23" localSheetId="9">#REF!</definedName>
    <definedName name="carência_23" localSheetId="10">#REF!</definedName>
    <definedName name="carência_23" localSheetId="1">#REF!</definedName>
    <definedName name="carência_23">#REF!</definedName>
    <definedName name="carência_24" localSheetId="11">#REF!</definedName>
    <definedName name="carência_24" localSheetId="12">#REF!</definedName>
    <definedName name="carência_24" localSheetId="13">#REF!</definedName>
    <definedName name="carência_24" localSheetId="14">#REF!</definedName>
    <definedName name="carência_24" localSheetId="15">#REF!</definedName>
    <definedName name="carência_24" localSheetId="16">#REF!</definedName>
    <definedName name="carência_24" localSheetId="17">#REF!</definedName>
    <definedName name="carência_24" localSheetId="18">#REF!</definedName>
    <definedName name="carência_24" localSheetId="19">#REF!</definedName>
    <definedName name="carência_24" localSheetId="0">#REF!</definedName>
    <definedName name="carência_24" localSheetId="4">#REF!</definedName>
    <definedName name="carência_24" localSheetId="5">#REF!</definedName>
    <definedName name="carência_24" localSheetId="6">#REF!</definedName>
    <definedName name="carência_24" localSheetId="7">#REF!</definedName>
    <definedName name="carência_24" localSheetId="9">#REF!</definedName>
    <definedName name="carência_24" localSheetId="10">#REF!</definedName>
    <definedName name="carência_24" localSheetId="1">#REF!</definedName>
    <definedName name="carência_24">#REF!</definedName>
    <definedName name="carência_25" localSheetId="11">#REF!</definedName>
    <definedName name="carência_25" localSheetId="12">#REF!</definedName>
    <definedName name="carência_25" localSheetId="13">#REF!</definedName>
    <definedName name="carência_25" localSheetId="14">#REF!</definedName>
    <definedName name="carência_25" localSheetId="15">#REF!</definedName>
    <definedName name="carência_25" localSheetId="16">#REF!</definedName>
    <definedName name="carência_25" localSheetId="17">#REF!</definedName>
    <definedName name="carência_25" localSheetId="18">#REF!</definedName>
    <definedName name="carência_25" localSheetId="19">#REF!</definedName>
    <definedName name="carência_25" localSheetId="0">#REF!</definedName>
    <definedName name="carência_25" localSheetId="4">#REF!</definedName>
    <definedName name="carência_25" localSheetId="5">#REF!</definedName>
    <definedName name="carência_25" localSheetId="6">#REF!</definedName>
    <definedName name="carência_25" localSheetId="7">#REF!</definedName>
    <definedName name="carência_25" localSheetId="9">#REF!</definedName>
    <definedName name="carência_25" localSheetId="10">#REF!</definedName>
    <definedName name="carência_25" localSheetId="1">#REF!</definedName>
    <definedName name="carência_25">#REF!</definedName>
    <definedName name="carência_26" localSheetId="11">#REF!</definedName>
    <definedName name="carência_26" localSheetId="12">#REF!</definedName>
    <definedName name="carência_26" localSheetId="13">#REF!</definedName>
    <definedName name="carência_26" localSheetId="14">#REF!</definedName>
    <definedName name="carência_26" localSheetId="15">#REF!</definedName>
    <definedName name="carência_26" localSheetId="16">#REF!</definedName>
    <definedName name="carência_26" localSheetId="17">#REF!</definedName>
    <definedName name="carência_26" localSheetId="18">#REF!</definedName>
    <definedName name="carência_26" localSheetId="19">#REF!</definedName>
    <definedName name="carência_26" localSheetId="0">#REF!</definedName>
    <definedName name="carência_26" localSheetId="4">#REF!</definedName>
    <definedName name="carência_26" localSheetId="5">#REF!</definedName>
    <definedName name="carência_26" localSheetId="6">#REF!</definedName>
    <definedName name="carência_26" localSheetId="7">#REF!</definedName>
    <definedName name="carência_26" localSheetId="9">#REF!</definedName>
    <definedName name="carência_26" localSheetId="10">#REF!</definedName>
    <definedName name="carência_26" localSheetId="1">#REF!</definedName>
    <definedName name="carência_26">#REF!</definedName>
    <definedName name="carência_27" localSheetId="11">#REF!</definedName>
    <definedName name="carência_27" localSheetId="12">#REF!</definedName>
    <definedName name="carência_27" localSheetId="13">#REF!</definedName>
    <definedName name="carência_27" localSheetId="14">#REF!</definedName>
    <definedName name="carência_27" localSheetId="15">#REF!</definedName>
    <definedName name="carência_27" localSheetId="16">#REF!</definedName>
    <definedName name="carência_27" localSheetId="17">#REF!</definedName>
    <definedName name="carência_27" localSheetId="18">#REF!</definedName>
    <definedName name="carência_27" localSheetId="19">#REF!</definedName>
    <definedName name="carência_27" localSheetId="0">#REF!</definedName>
    <definedName name="carência_27" localSheetId="4">#REF!</definedName>
    <definedName name="carência_27" localSheetId="5">#REF!</definedName>
    <definedName name="carência_27" localSheetId="6">#REF!</definedName>
    <definedName name="carência_27" localSheetId="7">#REF!</definedName>
    <definedName name="carência_27" localSheetId="9">#REF!</definedName>
    <definedName name="carência_27" localSheetId="10">#REF!</definedName>
    <definedName name="carência_27" localSheetId="1">#REF!</definedName>
    <definedName name="carência_27">#REF!</definedName>
    <definedName name="carência_28" localSheetId="11">#REF!</definedName>
    <definedName name="carência_28" localSheetId="12">#REF!</definedName>
    <definedName name="carência_28" localSheetId="13">#REF!</definedName>
    <definedName name="carência_28" localSheetId="14">#REF!</definedName>
    <definedName name="carência_28" localSheetId="15">#REF!</definedName>
    <definedName name="carência_28" localSheetId="16">#REF!</definedName>
    <definedName name="carência_28" localSheetId="17">#REF!</definedName>
    <definedName name="carência_28" localSheetId="18">#REF!</definedName>
    <definedName name="carência_28" localSheetId="19">#REF!</definedName>
    <definedName name="carência_28" localSheetId="0">#REF!</definedName>
    <definedName name="carência_28" localSheetId="4">#REF!</definedName>
    <definedName name="carência_28" localSheetId="5">#REF!</definedName>
    <definedName name="carência_28" localSheetId="6">#REF!</definedName>
    <definedName name="carência_28" localSheetId="7">#REF!</definedName>
    <definedName name="carência_28" localSheetId="9">#REF!</definedName>
    <definedName name="carência_28" localSheetId="10">#REF!</definedName>
    <definedName name="carência_28" localSheetId="1">#REF!</definedName>
    <definedName name="carência_28">#REF!</definedName>
    <definedName name="carência_29" localSheetId="11">#REF!</definedName>
    <definedName name="carência_29" localSheetId="12">#REF!</definedName>
    <definedName name="carência_29" localSheetId="13">#REF!</definedName>
    <definedName name="carência_29" localSheetId="14">#REF!</definedName>
    <definedName name="carência_29" localSheetId="15">#REF!</definedName>
    <definedName name="carência_29" localSheetId="16">#REF!</definedName>
    <definedName name="carência_29" localSheetId="17">#REF!</definedName>
    <definedName name="carência_29" localSheetId="18">#REF!</definedName>
    <definedName name="carência_29" localSheetId="19">#REF!</definedName>
    <definedName name="carência_29" localSheetId="0">#REF!</definedName>
    <definedName name="carência_29" localSheetId="4">#REF!</definedName>
    <definedName name="carência_29" localSheetId="5">#REF!</definedName>
    <definedName name="carência_29" localSheetId="6">#REF!</definedName>
    <definedName name="carência_29" localSheetId="7">#REF!</definedName>
    <definedName name="carência_29" localSheetId="9">#REF!</definedName>
    <definedName name="carência_29" localSheetId="10">#REF!</definedName>
    <definedName name="carência_29" localSheetId="1">#REF!</definedName>
    <definedName name="carência_29">#REF!</definedName>
    <definedName name="carência_30" localSheetId="11">#REF!</definedName>
    <definedName name="carência_30" localSheetId="12">#REF!</definedName>
    <definedName name="carência_30" localSheetId="13">#REF!</definedName>
    <definedName name="carência_30" localSheetId="14">#REF!</definedName>
    <definedName name="carência_30" localSheetId="15">#REF!</definedName>
    <definedName name="carência_30" localSheetId="16">#REF!</definedName>
    <definedName name="carência_30" localSheetId="17">#REF!</definedName>
    <definedName name="carência_30" localSheetId="18">#REF!</definedName>
    <definedName name="carência_30" localSheetId="19">#REF!</definedName>
    <definedName name="carência_30" localSheetId="0">#REF!</definedName>
    <definedName name="carência_30" localSheetId="4">#REF!</definedName>
    <definedName name="carência_30" localSheetId="5">#REF!</definedName>
    <definedName name="carência_30" localSheetId="6">#REF!</definedName>
    <definedName name="carência_30" localSheetId="7">#REF!</definedName>
    <definedName name="carência_30" localSheetId="9">#REF!</definedName>
    <definedName name="carência_30" localSheetId="10">#REF!</definedName>
    <definedName name="carência_30" localSheetId="1">#REF!</definedName>
    <definedName name="carência_30">#REF!</definedName>
    <definedName name="carência_31" localSheetId="11">#REF!</definedName>
    <definedName name="carência_31" localSheetId="12">#REF!</definedName>
    <definedName name="carência_31" localSheetId="13">#REF!</definedName>
    <definedName name="carência_31" localSheetId="14">#REF!</definedName>
    <definedName name="carência_31" localSheetId="15">#REF!</definedName>
    <definedName name="carência_31" localSheetId="16">#REF!</definedName>
    <definedName name="carência_31" localSheetId="17">#REF!</definedName>
    <definedName name="carência_31" localSheetId="18">#REF!</definedName>
    <definedName name="carência_31" localSheetId="19">#REF!</definedName>
    <definedName name="carência_31" localSheetId="0">#REF!</definedName>
    <definedName name="carência_31" localSheetId="4">#REF!</definedName>
    <definedName name="carência_31" localSheetId="5">#REF!</definedName>
    <definedName name="carência_31" localSheetId="6">#REF!</definedName>
    <definedName name="carência_31" localSheetId="7">#REF!</definedName>
    <definedName name="carência_31" localSheetId="9">#REF!</definedName>
    <definedName name="carência_31" localSheetId="10">#REF!</definedName>
    <definedName name="carência_31" localSheetId="1">#REF!</definedName>
    <definedName name="carência_31">#REF!</definedName>
    <definedName name="carência_32" localSheetId="11">#REF!</definedName>
    <definedName name="carência_32" localSheetId="12">#REF!</definedName>
    <definedName name="carência_32" localSheetId="13">#REF!</definedName>
    <definedName name="carência_32" localSheetId="14">#REF!</definedName>
    <definedName name="carência_32" localSheetId="15">#REF!</definedName>
    <definedName name="carência_32" localSheetId="16">#REF!</definedName>
    <definedName name="carência_32" localSheetId="17">#REF!</definedName>
    <definedName name="carência_32" localSheetId="18">#REF!</definedName>
    <definedName name="carência_32" localSheetId="19">#REF!</definedName>
    <definedName name="carência_32" localSheetId="0">#REF!</definedName>
    <definedName name="carência_32" localSheetId="4">#REF!</definedName>
    <definedName name="carência_32" localSheetId="5">#REF!</definedName>
    <definedName name="carência_32" localSheetId="6">#REF!</definedName>
    <definedName name="carência_32" localSheetId="7">#REF!</definedName>
    <definedName name="carência_32" localSheetId="9">#REF!</definedName>
    <definedName name="carência_32" localSheetId="10">#REF!</definedName>
    <definedName name="carência_32" localSheetId="1">#REF!</definedName>
    <definedName name="carência_32">#REF!</definedName>
    <definedName name="carência_33" localSheetId="11">#REF!</definedName>
    <definedName name="carência_33" localSheetId="12">#REF!</definedName>
    <definedName name="carência_33" localSheetId="13">#REF!</definedName>
    <definedName name="carência_33" localSheetId="14">#REF!</definedName>
    <definedName name="carência_33" localSheetId="15">#REF!</definedName>
    <definedName name="carência_33" localSheetId="16">#REF!</definedName>
    <definedName name="carência_33" localSheetId="17">#REF!</definedName>
    <definedName name="carência_33" localSheetId="18">#REF!</definedName>
    <definedName name="carência_33" localSheetId="19">#REF!</definedName>
    <definedName name="carência_33" localSheetId="0">#REF!</definedName>
    <definedName name="carência_33" localSheetId="4">#REF!</definedName>
    <definedName name="carência_33" localSheetId="5">#REF!</definedName>
    <definedName name="carência_33" localSheetId="6">#REF!</definedName>
    <definedName name="carência_33" localSheetId="7">#REF!</definedName>
    <definedName name="carência_33" localSheetId="9">#REF!</definedName>
    <definedName name="carência_33" localSheetId="10">#REF!</definedName>
    <definedName name="carência_33" localSheetId="1">#REF!</definedName>
    <definedName name="carência_33">#REF!</definedName>
    <definedName name="carência_34" localSheetId="11">#REF!</definedName>
    <definedName name="carência_34" localSheetId="12">#REF!</definedName>
    <definedName name="carência_34" localSheetId="13">#REF!</definedName>
    <definedName name="carência_34" localSheetId="14">#REF!</definedName>
    <definedName name="carência_34" localSheetId="15">#REF!</definedName>
    <definedName name="carência_34" localSheetId="16">#REF!</definedName>
    <definedName name="carência_34" localSheetId="17">#REF!</definedName>
    <definedName name="carência_34" localSheetId="18">#REF!</definedName>
    <definedName name="carência_34" localSheetId="19">#REF!</definedName>
    <definedName name="carência_34" localSheetId="0">#REF!</definedName>
    <definedName name="carência_34" localSheetId="4">#REF!</definedName>
    <definedName name="carência_34" localSheetId="5">#REF!</definedName>
    <definedName name="carência_34" localSheetId="6">#REF!</definedName>
    <definedName name="carência_34" localSheetId="7">#REF!</definedName>
    <definedName name="carência_34" localSheetId="9">#REF!</definedName>
    <definedName name="carência_34" localSheetId="10">#REF!</definedName>
    <definedName name="carência_34" localSheetId="1">#REF!</definedName>
    <definedName name="carência_34">#REF!</definedName>
    <definedName name="carência_35" localSheetId="11">#REF!</definedName>
    <definedName name="carência_35" localSheetId="12">#REF!</definedName>
    <definedName name="carência_35" localSheetId="13">#REF!</definedName>
    <definedName name="carência_35" localSheetId="14">#REF!</definedName>
    <definedName name="carência_35" localSheetId="15">#REF!</definedName>
    <definedName name="carência_35" localSheetId="16">#REF!</definedName>
    <definedName name="carência_35" localSheetId="17">#REF!</definedName>
    <definedName name="carência_35" localSheetId="18">#REF!</definedName>
    <definedName name="carência_35" localSheetId="19">#REF!</definedName>
    <definedName name="carência_35" localSheetId="0">#REF!</definedName>
    <definedName name="carência_35" localSheetId="4">#REF!</definedName>
    <definedName name="carência_35" localSheetId="5">#REF!</definedName>
    <definedName name="carência_35" localSheetId="6">#REF!</definedName>
    <definedName name="carência_35" localSheetId="7">#REF!</definedName>
    <definedName name="carência_35" localSheetId="9">#REF!</definedName>
    <definedName name="carência_35" localSheetId="10">#REF!</definedName>
    <definedName name="carência_35" localSheetId="1">#REF!</definedName>
    <definedName name="carência_35">#REF!</definedName>
    <definedName name="carência_36" localSheetId="11">#REF!</definedName>
    <definedName name="carência_36" localSheetId="12">#REF!</definedName>
    <definedName name="carência_36" localSheetId="13">#REF!</definedName>
    <definedName name="carência_36" localSheetId="14">#REF!</definedName>
    <definedName name="carência_36" localSheetId="15">#REF!</definedName>
    <definedName name="carência_36" localSheetId="16">#REF!</definedName>
    <definedName name="carência_36" localSheetId="17">#REF!</definedName>
    <definedName name="carência_36" localSheetId="18">#REF!</definedName>
    <definedName name="carência_36" localSheetId="19">#REF!</definedName>
    <definedName name="carência_36" localSheetId="0">#REF!</definedName>
    <definedName name="carência_36" localSheetId="4">#REF!</definedName>
    <definedName name="carência_36" localSheetId="5">#REF!</definedName>
    <definedName name="carência_36" localSheetId="6">#REF!</definedName>
    <definedName name="carência_36" localSheetId="7">#REF!</definedName>
    <definedName name="carência_36" localSheetId="9">#REF!</definedName>
    <definedName name="carência_36" localSheetId="10">#REF!</definedName>
    <definedName name="carência_36" localSheetId="1">#REF!</definedName>
    <definedName name="carência_36">#REF!</definedName>
    <definedName name="carência_37" localSheetId="11">#REF!</definedName>
    <definedName name="carência_37" localSheetId="12">#REF!</definedName>
    <definedName name="carência_37" localSheetId="13">#REF!</definedName>
    <definedName name="carência_37" localSheetId="14">#REF!</definedName>
    <definedName name="carência_37" localSheetId="15">#REF!</definedName>
    <definedName name="carência_37" localSheetId="16">#REF!</definedName>
    <definedName name="carência_37" localSheetId="17">#REF!</definedName>
    <definedName name="carência_37" localSheetId="18">#REF!</definedName>
    <definedName name="carência_37" localSheetId="19">#REF!</definedName>
    <definedName name="carência_37" localSheetId="0">#REF!</definedName>
    <definedName name="carência_37" localSheetId="4">#REF!</definedName>
    <definedName name="carência_37" localSheetId="5">#REF!</definedName>
    <definedName name="carência_37" localSheetId="6">#REF!</definedName>
    <definedName name="carência_37" localSheetId="7">#REF!</definedName>
    <definedName name="carência_37" localSheetId="9">#REF!</definedName>
    <definedName name="carência_37" localSheetId="10">#REF!</definedName>
    <definedName name="carência_37" localSheetId="1">#REF!</definedName>
    <definedName name="carência_37">#REF!</definedName>
    <definedName name="carência_38" localSheetId="11">#REF!</definedName>
    <definedName name="carência_38" localSheetId="12">#REF!</definedName>
    <definedName name="carência_38" localSheetId="13">#REF!</definedName>
    <definedName name="carência_38" localSheetId="14">#REF!</definedName>
    <definedName name="carência_38" localSheetId="15">#REF!</definedName>
    <definedName name="carência_38" localSheetId="16">#REF!</definedName>
    <definedName name="carência_38" localSheetId="17">#REF!</definedName>
    <definedName name="carência_38" localSheetId="18">#REF!</definedName>
    <definedName name="carência_38" localSheetId="19">#REF!</definedName>
    <definedName name="carência_38" localSheetId="0">#REF!</definedName>
    <definedName name="carência_38" localSheetId="4">#REF!</definedName>
    <definedName name="carência_38" localSheetId="5">#REF!</definedName>
    <definedName name="carência_38" localSheetId="6">#REF!</definedName>
    <definedName name="carência_38" localSheetId="7">#REF!</definedName>
    <definedName name="carência_38" localSheetId="9">#REF!</definedName>
    <definedName name="carência_38" localSheetId="10">#REF!</definedName>
    <definedName name="carência_38" localSheetId="1">#REF!</definedName>
    <definedName name="carência_38">#REF!</definedName>
    <definedName name="carência_39" localSheetId="11">#REF!</definedName>
    <definedName name="carência_39" localSheetId="12">#REF!</definedName>
    <definedName name="carência_39" localSheetId="13">#REF!</definedName>
    <definedName name="carência_39" localSheetId="14">#REF!</definedName>
    <definedName name="carência_39" localSheetId="15">#REF!</definedName>
    <definedName name="carência_39" localSheetId="16">#REF!</definedName>
    <definedName name="carência_39" localSheetId="17">#REF!</definedName>
    <definedName name="carência_39" localSheetId="18">#REF!</definedName>
    <definedName name="carência_39" localSheetId="19">#REF!</definedName>
    <definedName name="carência_39" localSheetId="0">#REF!</definedName>
    <definedName name="carência_39" localSheetId="4">#REF!</definedName>
    <definedName name="carência_39" localSheetId="6">#REF!</definedName>
    <definedName name="carência_39" localSheetId="7">#REF!</definedName>
    <definedName name="carência_39" localSheetId="9">#REF!</definedName>
    <definedName name="carência_39" localSheetId="10">#REF!</definedName>
    <definedName name="carência_39" localSheetId="1">#REF!</definedName>
    <definedName name="carência_39">#REF!</definedName>
    <definedName name="carência_40" localSheetId="11">#REF!</definedName>
    <definedName name="carência_40" localSheetId="12">#REF!</definedName>
    <definedName name="carência_40" localSheetId="13">#REF!</definedName>
    <definedName name="carência_40" localSheetId="14">#REF!</definedName>
    <definedName name="carência_40" localSheetId="15">#REF!</definedName>
    <definedName name="carência_40" localSheetId="16">#REF!</definedName>
    <definedName name="carência_40" localSheetId="17">#REF!</definedName>
    <definedName name="carência_40" localSheetId="18">#REF!</definedName>
    <definedName name="carência_40" localSheetId="19">#REF!</definedName>
    <definedName name="carência_40" localSheetId="0">#REF!</definedName>
    <definedName name="carência_40" localSheetId="4">#REF!</definedName>
    <definedName name="carência_40" localSheetId="6">#REF!</definedName>
    <definedName name="carência_40" localSheetId="7">#REF!</definedName>
    <definedName name="carência_40" localSheetId="9">#REF!</definedName>
    <definedName name="carência_40" localSheetId="10">#REF!</definedName>
    <definedName name="carência_40" localSheetId="1">#REF!</definedName>
    <definedName name="carência_40">#REF!</definedName>
    <definedName name="carencia_41" localSheetId="11">#REF!</definedName>
    <definedName name="carencia_41" localSheetId="12">#REF!</definedName>
    <definedName name="carencia_41" localSheetId="13">#REF!</definedName>
    <definedName name="carencia_41" localSheetId="14">#REF!</definedName>
    <definedName name="carencia_41" localSheetId="15">#REF!</definedName>
    <definedName name="carencia_41" localSheetId="16">#REF!</definedName>
    <definedName name="carencia_41" localSheetId="17">#REF!</definedName>
    <definedName name="carencia_41" localSheetId="18">#REF!</definedName>
    <definedName name="carencia_41" localSheetId="19">#REF!</definedName>
    <definedName name="carencia_41" localSheetId="0">#REF!</definedName>
    <definedName name="carencia_41" localSheetId="4">#REF!</definedName>
    <definedName name="carencia_41" localSheetId="6">#REF!</definedName>
    <definedName name="carencia_41" localSheetId="7">#REF!</definedName>
    <definedName name="carencia_41" localSheetId="9">#REF!</definedName>
    <definedName name="carencia_41" localSheetId="10">#REF!</definedName>
    <definedName name="carencia_41" localSheetId="1">#REF!</definedName>
    <definedName name="carencia_41">#REF!</definedName>
    <definedName name="carencia_42" localSheetId="11">#REF!</definedName>
    <definedName name="carencia_42" localSheetId="12">#REF!</definedName>
    <definedName name="carencia_42" localSheetId="13">#REF!</definedName>
    <definedName name="carencia_42" localSheetId="14">#REF!</definedName>
    <definedName name="carencia_42" localSheetId="15">#REF!</definedName>
    <definedName name="carencia_42" localSheetId="16">#REF!</definedName>
    <definedName name="carencia_42" localSheetId="17">#REF!</definedName>
    <definedName name="carencia_42" localSheetId="18">#REF!</definedName>
    <definedName name="carencia_42" localSheetId="19">#REF!</definedName>
    <definedName name="carencia_42" localSheetId="0">#REF!</definedName>
    <definedName name="carencia_42" localSheetId="4">#REF!</definedName>
    <definedName name="carencia_42" localSheetId="6">#REF!</definedName>
    <definedName name="carencia_42" localSheetId="7">#REF!</definedName>
    <definedName name="carencia_42" localSheetId="9">#REF!</definedName>
    <definedName name="carencia_42" localSheetId="10">#REF!</definedName>
    <definedName name="carencia_42" localSheetId="1">#REF!</definedName>
    <definedName name="carencia_42">#REF!</definedName>
    <definedName name="carencia_43" localSheetId="11">#REF!</definedName>
    <definedName name="carencia_43" localSheetId="12">#REF!</definedName>
    <definedName name="carencia_43" localSheetId="13">#REF!</definedName>
    <definedName name="carencia_43" localSheetId="14">#REF!</definedName>
    <definedName name="carencia_43" localSheetId="15">#REF!</definedName>
    <definedName name="carencia_43" localSheetId="16">#REF!</definedName>
    <definedName name="carencia_43" localSheetId="17">#REF!</definedName>
    <definedName name="carencia_43" localSheetId="18">#REF!</definedName>
    <definedName name="carencia_43" localSheetId="19">#REF!</definedName>
    <definedName name="carencia_43" localSheetId="0">#REF!</definedName>
    <definedName name="carencia_43" localSheetId="4">#REF!</definedName>
    <definedName name="carencia_43" localSheetId="6">#REF!</definedName>
    <definedName name="carencia_43" localSheetId="7">#REF!</definedName>
    <definedName name="carencia_43" localSheetId="9">#REF!</definedName>
    <definedName name="carencia_43" localSheetId="10">#REF!</definedName>
    <definedName name="carencia_43" localSheetId="1">#REF!</definedName>
    <definedName name="carencia_43">#REF!</definedName>
    <definedName name="carência_44" localSheetId="11">#REF!</definedName>
    <definedName name="carência_44" localSheetId="12">#REF!</definedName>
    <definedName name="carência_44" localSheetId="13">#REF!</definedName>
    <definedName name="carência_44" localSheetId="14">#REF!</definedName>
    <definedName name="carência_44" localSheetId="15">#REF!</definedName>
    <definedName name="carência_44" localSheetId="16">#REF!</definedName>
    <definedName name="carência_44" localSheetId="17">#REF!</definedName>
    <definedName name="carência_44" localSheetId="18">#REF!</definedName>
    <definedName name="carência_44" localSheetId="19">#REF!</definedName>
    <definedName name="carência_44" localSheetId="0">#REF!</definedName>
    <definedName name="carência_44" localSheetId="4">#REF!</definedName>
    <definedName name="carência_44" localSheetId="6">#REF!</definedName>
    <definedName name="carência_44" localSheetId="7">#REF!</definedName>
    <definedName name="carência_44" localSheetId="9">#REF!</definedName>
    <definedName name="carência_44" localSheetId="10">#REF!</definedName>
    <definedName name="carência_44" localSheetId="1">#REF!</definedName>
    <definedName name="carência_44">#REF!</definedName>
    <definedName name="carência_45" localSheetId="11">#REF!</definedName>
    <definedName name="carência_45" localSheetId="12">#REF!</definedName>
    <definedName name="carência_45" localSheetId="13">#REF!</definedName>
    <definedName name="carência_45" localSheetId="14">#REF!</definedName>
    <definedName name="carência_45" localSheetId="15">#REF!</definedName>
    <definedName name="carência_45" localSheetId="16">#REF!</definedName>
    <definedName name="carência_45" localSheetId="17">#REF!</definedName>
    <definedName name="carência_45" localSheetId="18">#REF!</definedName>
    <definedName name="carência_45" localSheetId="19">#REF!</definedName>
    <definedName name="carência_45" localSheetId="0">#REF!</definedName>
    <definedName name="carência_45" localSheetId="4">#REF!</definedName>
    <definedName name="carência_45" localSheetId="6">#REF!</definedName>
    <definedName name="carência_45" localSheetId="7">#REF!</definedName>
    <definedName name="carência_45" localSheetId="9">#REF!</definedName>
    <definedName name="carência_45" localSheetId="10">#REF!</definedName>
    <definedName name="carência_45" localSheetId="1">#REF!</definedName>
    <definedName name="carência_45">#REF!</definedName>
    <definedName name="carência_5" localSheetId="11">#REF!</definedName>
    <definedName name="carência_5" localSheetId="12">#REF!</definedName>
    <definedName name="carência_5" localSheetId="13">#REF!</definedName>
    <definedName name="carência_5" localSheetId="14">#REF!</definedName>
    <definedName name="carência_5" localSheetId="15">#REF!</definedName>
    <definedName name="carência_5" localSheetId="16">#REF!</definedName>
    <definedName name="carência_5" localSheetId="17">#REF!</definedName>
    <definedName name="carência_5" localSheetId="18">#REF!</definedName>
    <definedName name="carência_5" localSheetId="19">#REF!</definedName>
    <definedName name="carência_5" localSheetId="0">#REF!</definedName>
    <definedName name="carência_5" localSheetId="4">#REF!</definedName>
    <definedName name="carência_5" localSheetId="6">#REF!</definedName>
    <definedName name="carência_5" localSheetId="7">#REF!</definedName>
    <definedName name="carência_5" localSheetId="9">#REF!</definedName>
    <definedName name="carência_5" localSheetId="10">#REF!</definedName>
    <definedName name="carência_5" localSheetId="1">#REF!</definedName>
    <definedName name="carência_5">#REF!</definedName>
    <definedName name="carência_6" localSheetId="11">#REF!</definedName>
    <definedName name="carência_6" localSheetId="12">#REF!</definedName>
    <definedName name="carência_6" localSheetId="13">#REF!</definedName>
    <definedName name="carência_6" localSheetId="14">#REF!</definedName>
    <definedName name="carência_6" localSheetId="15">#REF!</definedName>
    <definedName name="carência_6" localSheetId="16">#REF!</definedName>
    <definedName name="carência_6" localSheetId="17">#REF!</definedName>
    <definedName name="carência_6" localSheetId="18">#REF!</definedName>
    <definedName name="carência_6" localSheetId="19">#REF!</definedName>
    <definedName name="carência_6" localSheetId="0">#REF!</definedName>
    <definedName name="carência_6" localSheetId="4">#REF!</definedName>
    <definedName name="carência_6" localSheetId="6">#REF!</definedName>
    <definedName name="carência_6" localSheetId="7">#REF!</definedName>
    <definedName name="carência_6" localSheetId="9">#REF!</definedName>
    <definedName name="carência_6" localSheetId="10">#REF!</definedName>
    <definedName name="carência_6" localSheetId="1">#REF!</definedName>
    <definedName name="carência_6">#REF!</definedName>
    <definedName name="carência_7" localSheetId="1">#REF!</definedName>
    <definedName name="carência_7">#N/A</definedName>
    <definedName name="carência_8" localSheetId="1">#REF!</definedName>
    <definedName name="carência_8">#N/A</definedName>
    <definedName name="carência_9" localSheetId="1">#REF!</definedName>
    <definedName name="carência_9">#N/A</definedName>
    <definedName name="carência_salário" localSheetId="1">#REF!</definedName>
    <definedName name="carência_salário">#N/A</definedName>
    <definedName name="carência_salário_1" localSheetId="1">#REF!</definedName>
    <definedName name="carência_salário_1">#N/A</definedName>
    <definedName name="carência_salário_10" localSheetId="11">#REF!</definedName>
    <definedName name="carência_salário_10" localSheetId="12">#REF!</definedName>
    <definedName name="carência_salário_10" localSheetId="13">#REF!</definedName>
    <definedName name="carência_salário_10" localSheetId="14">#REF!</definedName>
    <definedName name="carência_salário_10" localSheetId="15">#REF!</definedName>
    <definedName name="carência_salário_10" localSheetId="16">#REF!</definedName>
    <definedName name="carência_salário_10" localSheetId="17">#REF!</definedName>
    <definedName name="carência_salário_10" localSheetId="18">#REF!</definedName>
    <definedName name="carência_salário_10" localSheetId="19">#REF!</definedName>
    <definedName name="carência_salário_10" localSheetId="0">#REF!</definedName>
    <definedName name="carência_salário_10" localSheetId="4">#REF!</definedName>
    <definedName name="carência_salário_10" localSheetId="5">#REF!</definedName>
    <definedName name="carência_salário_10" localSheetId="6">#REF!</definedName>
    <definedName name="carência_salário_10" localSheetId="7">#REF!</definedName>
    <definedName name="carência_salário_10" localSheetId="9">#REF!</definedName>
    <definedName name="carência_salário_10" localSheetId="10">#REF!</definedName>
    <definedName name="carência_salário_10" localSheetId="1">#REF!</definedName>
    <definedName name="carência_salário_10">#REF!</definedName>
    <definedName name="carência_salário_11" localSheetId="11">#REF!</definedName>
    <definedName name="carência_salário_11" localSheetId="12">#REF!</definedName>
    <definedName name="carência_salário_11" localSheetId="13">#REF!</definedName>
    <definedName name="carência_salário_11" localSheetId="14">#REF!</definedName>
    <definedName name="carência_salário_11" localSheetId="15">#REF!</definedName>
    <definedName name="carência_salário_11" localSheetId="16">#REF!</definedName>
    <definedName name="carência_salário_11" localSheetId="17">#REF!</definedName>
    <definedName name="carência_salário_11" localSheetId="18">#REF!</definedName>
    <definedName name="carência_salário_11" localSheetId="19">#REF!</definedName>
    <definedName name="carência_salário_11" localSheetId="0">#REF!</definedName>
    <definedName name="carência_salário_11" localSheetId="4">#REF!</definedName>
    <definedName name="carência_salário_11" localSheetId="6">#REF!</definedName>
    <definedName name="carência_salário_11" localSheetId="7">#REF!</definedName>
    <definedName name="carência_salário_11" localSheetId="9">#REF!</definedName>
    <definedName name="carência_salário_11" localSheetId="10">#REF!</definedName>
    <definedName name="carência_salário_11" localSheetId="1">#REF!</definedName>
    <definedName name="carência_salário_11">#REF!</definedName>
    <definedName name="carência_salário_11_1">NA()</definedName>
    <definedName name="carência_salário_12" localSheetId="11">#REF!</definedName>
    <definedName name="carência_salário_12" localSheetId="12">#REF!</definedName>
    <definedName name="carência_salário_12" localSheetId="13">#REF!</definedName>
    <definedName name="carência_salário_12" localSheetId="14">#REF!</definedName>
    <definedName name="carência_salário_12" localSheetId="15">#REF!</definedName>
    <definedName name="carência_salário_12" localSheetId="16">#REF!</definedName>
    <definedName name="carência_salário_12" localSheetId="17">#REF!</definedName>
    <definedName name="carência_salário_12" localSheetId="18">#REF!</definedName>
    <definedName name="carência_salário_12" localSheetId="19">#REF!</definedName>
    <definedName name="carência_salário_12" localSheetId="0">#REF!</definedName>
    <definedName name="carência_salário_12" localSheetId="4">#REF!</definedName>
    <definedName name="carência_salário_12" localSheetId="5">#REF!</definedName>
    <definedName name="carência_salário_12" localSheetId="6">#REF!</definedName>
    <definedName name="carência_salário_12" localSheetId="7">#REF!</definedName>
    <definedName name="carência_salário_12" localSheetId="9">#REF!</definedName>
    <definedName name="carência_salário_12" localSheetId="10">#REF!</definedName>
    <definedName name="carência_salário_12" localSheetId="1">#REF!</definedName>
    <definedName name="carência_salário_12">#REF!</definedName>
    <definedName name="carência_salário_18" localSheetId="11">#REF!</definedName>
    <definedName name="carência_salário_18" localSheetId="12">#REF!</definedName>
    <definedName name="carência_salário_18" localSheetId="13">#REF!</definedName>
    <definedName name="carência_salário_18" localSheetId="14">#REF!</definedName>
    <definedName name="carência_salário_18" localSheetId="15">#REF!</definedName>
    <definedName name="carência_salário_18" localSheetId="16">#REF!</definedName>
    <definedName name="carência_salário_18" localSheetId="17">#REF!</definedName>
    <definedName name="carência_salário_18" localSheetId="18">#REF!</definedName>
    <definedName name="carência_salário_18" localSheetId="19">#REF!</definedName>
    <definedName name="carência_salário_18" localSheetId="0">#REF!</definedName>
    <definedName name="carência_salário_18" localSheetId="4">#REF!</definedName>
    <definedName name="carência_salário_18" localSheetId="5">#REF!</definedName>
    <definedName name="carência_salário_18" localSheetId="6">#REF!</definedName>
    <definedName name="carência_salário_18" localSheetId="7">#REF!</definedName>
    <definedName name="carência_salário_18" localSheetId="9">#REF!</definedName>
    <definedName name="carência_salário_18" localSheetId="10">#REF!</definedName>
    <definedName name="carência_salário_18" localSheetId="1">#REF!</definedName>
    <definedName name="carência_salário_18">#REF!</definedName>
    <definedName name="carência_salário_19" localSheetId="11">#REF!</definedName>
    <definedName name="carência_salário_19" localSheetId="12">#REF!</definedName>
    <definedName name="carência_salário_19" localSheetId="13">#REF!</definedName>
    <definedName name="carência_salário_19" localSheetId="14">#REF!</definedName>
    <definedName name="carência_salário_19" localSheetId="15">#REF!</definedName>
    <definedName name="carência_salário_19" localSheetId="16">#REF!</definedName>
    <definedName name="carência_salário_19" localSheetId="17">#REF!</definedName>
    <definedName name="carência_salário_19" localSheetId="18">#REF!</definedName>
    <definedName name="carência_salário_19" localSheetId="19">#REF!</definedName>
    <definedName name="carência_salário_19" localSheetId="0">#REF!</definedName>
    <definedName name="carência_salário_19" localSheetId="4">#REF!</definedName>
    <definedName name="carência_salário_19" localSheetId="6">#REF!</definedName>
    <definedName name="carência_salário_19" localSheetId="7">#REF!</definedName>
    <definedName name="carência_salário_19" localSheetId="9">#REF!</definedName>
    <definedName name="carência_salário_19" localSheetId="10">#REF!</definedName>
    <definedName name="carência_salário_19" localSheetId="1">#REF!</definedName>
    <definedName name="carência_salário_19">#REF!</definedName>
    <definedName name="carência_salário_20" localSheetId="11">#REF!</definedName>
    <definedName name="carência_salário_20" localSheetId="12">#REF!</definedName>
    <definedName name="carência_salário_20" localSheetId="13">#REF!</definedName>
    <definedName name="carência_salário_20" localSheetId="14">#REF!</definedName>
    <definedName name="carência_salário_20" localSheetId="15">#REF!</definedName>
    <definedName name="carência_salário_20" localSheetId="16">#REF!</definedName>
    <definedName name="carência_salário_20" localSheetId="17">#REF!</definedName>
    <definedName name="carência_salário_20" localSheetId="18">#REF!</definedName>
    <definedName name="carência_salário_20" localSheetId="19">#REF!</definedName>
    <definedName name="carência_salário_20" localSheetId="0">#REF!</definedName>
    <definedName name="carência_salário_20" localSheetId="4">#REF!</definedName>
    <definedName name="carência_salário_20" localSheetId="5">#REF!</definedName>
    <definedName name="carência_salário_20" localSheetId="6">#REF!</definedName>
    <definedName name="carência_salário_20" localSheetId="7">#REF!</definedName>
    <definedName name="carência_salário_20" localSheetId="9">#REF!</definedName>
    <definedName name="carência_salário_20" localSheetId="10">#REF!</definedName>
    <definedName name="carência_salário_20" localSheetId="1">#REF!</definedName>
    <definedName name="carência_salário_20">#REF!</definedName>
    <definedName name="carência_salário_21" localSheetId="11">#REF!</definedName>
    <definedName name="carência_salário_21" localSheetId="12">#REF!</definedName>
    <definedName name="carência_salário_21" localSheetId="13">#REF!</definedName>
    <definedName name="carência_salário_21" localSheetId="14">#REF!</definedName>
    <definedName name="carência_salário_21" localSheetId="15">#REF!</definedName>
    <definedName name="carência_salário_21" localSheetId="16">#REF!</definedName>
    <definedName name="carência_salário_21" localSheetId="17">#REF!</definedName>
    <definedName name="carência_salário_21" localSheetId="18">#REF!</definedName>
    <definedName name="carência_salário_21" localSheetId="19">#REF!</definedName>
    <definedName name="carência_salário_21" localSheetId="0">#REF!</definedName>
    <definedName name="carência_salário_21" localSheetId="4">#REF!</definedName>
    <definedName name="carência_salário_21" localSheetId="5">#REF!</definedName>
    <definedName name="carência_salário_21" localSheetId="6">#REF!</definedName>
    <definedName name="carência_salário_21" localSheetId="7">#REF!</definedName>
    <definedName name="carência_salário_21" localSheetId="9">#REF!</definedName>
    <definedName name="carência_salário_21" localSheetId="10">#REF!</definedName>
    <definedName name="carência_salário_21" localSheetId="1">#REF!</definedName>
    <definedName name="carência_salário_21">#REF!</definedName>
    <definedName name="carência_salário_22" localSheetId="11">#REF!</definedName>
    <definedName name="carência_salário_22" localSheetId="12">#REF!</definedName>
    <definedName name="carência_salário_22" localSheetId="13">#REF!</definedName>
    <definedName name="carência_salário_22" localSheetId="14">#REF!</definedName>
    <definedName name="carência_salário_22" localSheetId="15">#REF!</definedName>
    <definedName name="carência_salário_22" localSheetId="16">#REF!</definedName>
    <definedName name="carência_salário_22" localSheetId="17">#REF!</definedName>
    <definedName name="carência_salário_22" localSheetId="18">#REF!</definedName>
    <definedName name="carência_salário_22" localSheetId="19">#REF!</definedName>
    <definedName name="carência_salário_22" localSheetId="0">#REF!</definedName>
    <definedName name="carência_salário_22" localSheetId="4">#REF!</definedName>
    <definedName name="carência_salário_22" localSheetId="5">#REF!</definedName>
    <definedName name="carência_salário_22" localSheetId="6">#REF!</definedName>
    <definedName name="carência_salário_22" localSheetId="7">#REF!</definedName>
    <definedName name="carência_salário_22" localSheetId="9">#REF!</definedName>
    <definedName name="carência_salário_22" localSheetId="10">#REF!</definedName>
    <definedName name="carência_salário_22" localSheetId="1">#REF!</definedName>
    <definedName name="carência_salário_22">#REF!</definedName>
    <definedName name="carência_salário_23" localSheetId="11">#REF!</definedName>
    <definedName name="carência_salário_23" localSheetId="12">#REF!</definedName>
    <definedName name="carência_salário_23" localSheetId="13">#REF!</definedName>
    <definedName name="carência_salário_23" localSheetId="14">#REF!</definedName>
    <definedName name="carência_salário_23" localSheetId="15">#REF!</definedName>
    <definedName name="carência_salário_23" localSheetId="16">#REF!</definedName>
    <definedName name="carência_salário_23" localSheetId="17">#REF!</definedName>
    <definedName name="carência_salário_23" localSheetId="18">#REF!</definedName>
    <definedName name="carência_salário_23" localSheetId="19">#REF!</definedName>
    <definedName name="carência_salário_23" localSheetId="0">#REF!</definedName>
    <definedName name="carência_salário_23" localSheetId="4">#REF!</definedName>
    <definedName name="carência_salário_23" localSheetId="5">#REF!</definedName>
    <definedName name="carência_salário_23" localSheetId="6">#REF!</definedName>
    <definedName name="carência_salário_23" localSheetId="7">#REF!</definedName>
    <definedName name="carência_salário_23" localSheetId="9">#REF!</definedName>
    <definedName name="carência_salário_23" localSheetId="10">#REF!</definedName>
    <definedName name="carência_salário_23" localSheetId="1">#REF!</definedName>
    <definedName name="carência_salário_23">#REF!</definedName>
    <definedName name="carência_salário_24" localSheetId="11">#REF!</definedName>
    <definedName name="carência_salário_24" localSheetId="12">#REF!</definedName>
    <definedName name="carência_salário_24" localSheetId="13">#REF!</definedName>
    <definedName name="carência_salário_24" localSheetId="14">#REF!</definedName>
    <definedName name="carência_salário_24" localSheetId="15">#REF!</definedName>
    <definedName name="carência_salário_24" localSheetId="16">#REF!</definedName>
    <definedName name="carência_salário_24" localSheetId="17">#REF!</definedName>
    <definedName name="carência_salário_24" localSheetId="18">#REF!</definedName>
    <definedName name="carência_salário_24" localSheetId="19">#REF!</definedName>
    <definedName name="carência_salário_24" localSheetId="0">#REF!</definedName>
    <definedName name="carência_salário_24" localSheetId="4">#REF!</definedName>
    <definedName name="carência_salário_24" localSheetId="5">#REF!</definedName>
    <definedName name="carência_salário_24" localSheetId="6">#REF!</definedName>
    <definedName name="carência_salário_24" localSheetId="7">#REF!</definedName>
    <definedName name="carência_salário_24" localSheetId="9">#REF!</definedName>
    <definedName name="carência_salário_24" localSheetId="10">#REF!</definedName>
    <definedName name="carência_salário_24" localSheetId="1">#REF!</definedName>
    <definedName name="carência_salário_24">#REF!</definedName>
    <definedName name="carência_salário_25" localSheetId="11">#REF!</definedName>
    <definedName name="carência_salário_25" localSheetId="12">#REF!</definedName>
    <definedName name="carência_salário_25" localSheetId="13">#REF!</definedName>
    <definedName name="carência_salário_25" localSheetId="14">#REF!</definedName>
    <definedName name="carência_salário_25" localSheetId="15">#REF!</definedName>
    <definedName name="carência_salário_25" localSheetId="16">#REF!</definedName>
    <definedName name="carência_salário_25" localSheetId="17">#REF!</definedName>
    <definedName name="carência_salário_25" localSheetId="18">#REF!</definedName>
    <definedName name="carência_salário_25" localSheetId="19">#REF!</definedName>
    <definedName name="carência_salário_25" localSheetId="0">#REF!</definedName>
    <definedName name="carência_salário_25" localSheetId="4">#REF!</definedName>
    <definedName name="carência_salário_25" localSheetId="5">#REF!</definedName>
    <definedName name="carência_salário_25" localSheetId="6">#REF!</definedName>
    <definedName name="carência_salário_25" localSheetId="7">#REF!</definedName>
    <definedName name="carência_salário_25" localSheetId="9">#REF!</definedName>
    <definedName name="carência_salário_25" localSheetId="10">#REF!</definedName>
    <definedName name="carência_salário_25" localSheetId="1">#REF!</definedName>
    <definedName name="carência_salário_25">#REF!</definedName>
    <definedName name="carência_salário_26" localSheetId="11">#REF!</definedName>
    <definedName name="carência_salário_26" localSheetId="12">#REF!</definedName>
    <definedName name="carência_salário_26" localSheetId="13">#REF!</definedName>
    <definedName name="carência_salário_26" localSheetId="14">#REF!</definedName>
    <definedName name="carência_salário_26" localSheetId="15">#REF!</definedName>
    <definedName name="carência_salário_26" localSheetId="16">#REF!</definedName>
    <definedName name="carência_salário_26" localSheetId="17">#REF!</definedName>
    <definedName name="carência_salário_26" localSheetId="18">#REF!</definedName>
    <definedName name="carência_salário_26" localSheetId="19">#REF!</definedName>
    <definedName name="carência_salário_26" localSheetId="0">#REF!</definedName>
    <definedName name="carência_salário_26" localSheetId="4">#REF!</definedName>
    <definedName name="carência_salário_26" localSheetId="5">#REF!</definedName>
    <definedName name="carência_salário_26" localSheetId="6">#REF!</definedName>
    <definedName name="carência_salário_26" localSheetId="7">#REF!</definedName>
    <definedName name="carência_salário_26" localSheetId="9">#REF!</definedName>
    <definedName name="carência_salário_26" localSheetId="10">#REF!</definedName>
    <definedName name="carência_salário_26" localSheetId="1">#REF!</definedName>
    <definedName name="carência_salário_26">#REF!</definedName>
    <definedName name="carência_salário_27" localSheetId="11">#REF!</definedName>
    <definedName name="carência_salário_27" localSheetId="12">#REF!</definedName>
    <definedName name="carência_salário_27" localSheetId="13">#REF!</definedName>
    <definedName name="carência_salário_27" localSheetId="14">#REF!</definedName>
    <definedName name="carência_salário_27" localSheetId="15">#REF!</definedName>
    <definedName name="carência_salário_27" localSheetId="16">#REF!</definedName>
    <definedName name="carência_salário_27" localSheetId="17">#REF!</definedName>
    <definedName name="carência_salário_27" localSheetId="18">#REF!</definedName>
    <definedName name="carência_salário_27" localSheetId="19">#REF!</definedName>
    <definedName name="carência_salário_27" localSheetId="0">#REF!</definedName>
    <definedName name="carência_salário_27" localSheetId="4">#REF!</definedName>
    <definedName name="carência_salário_27" localSheetId="5">#REF!</definedName>
    <definedName name="carência_salário_27" localSheetId="6">#REF!</definedName>
    <definedName name="carência_salário_27" localSheetId="7">#REF!</definedName>
    <definedName name="carência_salário_27" localSheetId="9">#REF!</definedName>
    <definedName name="carência_salário_27" localSheetId="10">#REF!</definedName>
    <definedName name="carência_salário_27" localSheetId="1">#REF!</definedName>
    <definedName name="carência_salário_27">#REF!</definedName>
    <definedName name="carência_salário_28" localSheetId="11">#REF!</definedName>
    <definedName name="carência_salário_28" localSheetId="12">#REF!</definedName>
    <definedName name="carência_salário_28" localSheetId="13">#REF!</definedName>
    <definedName name="carência_salário_28" localSheetId="14">#REF!</definedName>
    <definedName name="carência_salário_28" localSheetId="15">#REF!</definedName>
    <definedName name="carência_salário_28" localSheetId="16">#REF!</definedName>
    <definedName name="carência_salário_28" localSheetId="17">#REF!</definedName>
    <definedName name="carência_salário_28" localSheetId="18">#REF!</definedName>
    <definedName name="carência_salário_28" localSheetId="19">#REF!</definedName>
    <definedName name="carência_salário_28" localSheetId="0">#REF!</definedName>
    <definedName name="carência_salário_28" localSheetId="4">#REF!</definedName>
    <definedName name="carência_salário_28" localSheetId="5">#REF!</definedName>
    <definedName name="carência_salário_28" localSheetId="6">#REF!</definedName>
    <definedName name="carência_salário_28" localSheetId="7">#REF!</definedName>
    <definedName name="carência_salário_28" localSheetId="9">#REF!</definedName>
    <definedName name="carência_salário_28" localSheetId="10">#REF!</definedName>
    <definedName name="carência_salário_28" localSheetId="1">#REF!</definedName>
    <definedName name="carência_salário_28">#REF!</definedName>
    <definedName name="carência_salário_29" localSheetId="11">#REF!</definedName>
    <definedName name="carência_salário_29" localSheetId="12">#REF!</definedName>
    <definedName name="carência_salário_29" localSheetId="13">#REF!</definedName>
    <definedName name="carência_salário_29" localSheetId="14">#REF!</definedName>
    <definedName name="carência_salário_29" localSheetId="15">#REF!</definedName>
    <definedName name="carência_salário_29" localSheetId="16">#REF!</definedName>
    <definedName name="carência_salário_29" localSheetId="17">#REF!</definedName>
    <definedName name="carência_salário_29" localSheetId="18">#REF!</definedName>
    <definedName name="carência_salário_29" localSheetId="19">#REF!</definedName>
    <definedName name="carência_salário_29" localSheetId="0">#REF!</definedName>
    <definedName name="carência_salário_29" localSheetId="4">#REF!</definedName>
    <definedName name="carência_salário_29" localSheetId="5">#REF!</definedName>
    <definedName name="carência_salário_29" localSheetId="6">#REF!</definedName>
    <definedName name="carência_salário_29" localSheetId="7">#REF!</definedName>
    <definedName name="carência_salário_29" localSheetId="9">#REF!</definedName>
    <definedName name="carência_salário_29" localSheetId="10">#REF!</definedName>
    <definedName name="carência_salário_29" localSheetId="1">#REF!</definedName>
    <definedName name="carência_salário_29">#REF!</definedName>
    <definedName name="carência_salário_30" localSheetId="11">#REF!</definedName>
    <definedName name="carência_salário_30" localSheetId="12">#REF!</definedName>
    <definedName name="carência_salário_30" localSheetId="13">#REF!</definedName>
    <definedName name="carência_salário_30" localSheetId="14">#REF!</definedName>
    <definedName name="carência_salário_30" localSheetId="15">#REF!</definedName>
    <definedName name="carência_salário_30" localSheetId="16">#REF!</definedName>
    <definedName name="carência_salário_30" localSheetId="17">#REF!</definedName>
    <definedName name="carência_salário_30" localSheetId="18">#REF!</definedName>
    <definedName name="carência_salário_30" localSheetId="19">#REF!</definedName>
    <definedName name="carência_salário_30" localSheetId="0">#REF!</definedName>
    <definedName name="carência_salário_30" localSheetId="4">#REF!</definedName>
    <definedName name="carência_salário_30" localSheetId="5">#REF!</definedName>
    <definedName name="carência_salário_30" localSheetId="6">#REF!</definedName>
    <definedName name="carência_salário_30" localSheetId="7">#REF!</definedName>
    <definedName name="carência_salário_30" localSheetId="9">#REF!</definedName>
    <definedName name="carência_salário_30" localSheetId="10">#REF!</definedName>
    <definedName name="carência_salário_30" localSheetId="1">#REF!</definedName>
    <definedName name="carência_salário_30">#REF!</definedName>
    <definedName name="carência_salário_31" localSheetId="11">#REF!</definedName>
    <definedName name="carência_salário_31" localSheetId="12">#REF!</definedName>
    <definedName name="carência_salário_31" localSheetId="13">#REF!</definedName>
    <definedName name="carência_salário_31" localSheetId="14">#REF!</definedName>
    <definedName name="carência_salário_31" localSheetId="15">#REF!</definedName>
    <definedName name="carência_salário_31" localSheetId="16">#REF!</definedName>
    <definedName name="carência_salário_31" localSheetId="17">#REF!</definedName>
    <definedName name="carência_salário_31" localSheetId="18">#REF!</definedName>
    <definedName name="carência_salário_31" localSheetId="19">#REF!</definedName>
    <definedName name="carência_salário_31" localSheetId="0">#REF!</definedName>
    <definedName name="carência_salário_31" localSheetId="4">#REF!</definedName>
    <definedName name="carência_salário_31" localSheetId="5">#REF!</definedName>
    <definedName name="carência_salário_31" localSheetId="6">#REF!</definedName>
    <definedName name="carência_salário_31" localSheetId="7">#REF!</definedName>
    <definedName name="carência_salário_31" localSheetId="9">#REF!</definedName>
    <definedName name="carência_salário_31" localSheetId="10">#REF!</definedName>
    <definedName name="carência_salário_31" localSheetId="1">#REF!</definedName>
    <definedName name="carência_salário_31">#REF!</definedName>
    <definedName name="carência_salário_32" localSheetId="11">#REF!</definedName>
    <definedName name="carência_salário_32" localSheetId="12">#REF!</definedName>
    <definedName name="carência_salário_32" localSheetId="13">#REF!</definedName>
    <definedName name="carência_salário_32" localSheetId="14">#REF!</definedName>
    <definedName name="carência_salário_32" localSheetId="15">#REF!</definedName>
    <definedName name="carência_salário_32" localSheetId="16">#REF!</definedName>
    <definedName name="carência_salário_32" localSheetId="17">#REF!</definedName>
    <definedName name="carência_salário_32" localSheetId="18">#REF!</definedName>
    <definedName name="carência_salário_32" localSheetId="19">#REF!</definedName>
    <definedName name="carência_salário_32" localSheetId="0">#REF!</definedName>
    <definedName name="carência_salário_32" localSheetId="4">#REF!</definedName>
    <definedName name="carência_salário_32" localSheetId="5">#REF!</definedName>
    <definedName name="carência_salário_32" localSheetId="6">#REF!</definedName>
    <definedName name="carência_salário_32" localSheetId="7">#REF!</definedName>
    <definedName name="carência_salário_32" localSheetId="9">#REF!</definedName>
    <definedName name="carência_salário_32" localSheetId="10">#REF!</definedName>
    <definedName name="carência_salário_32" localSheetId="1">#REF!</definedName>
    <definedName name="carência_salário_32">#REF!</definedName>
    <definedName name="carência_salário_33" localSheetId="11">#REF!</definedName>
    <definedName name="carência_salário_33" localSheetId="12">#REF!</definedName>
    <definedName name="carência_salário_33" localSheetId="13">#REF!</definedName>
    <definedName name="carência_salário_33" localSheetId="14">#REF!</definedName>
    <definedName name="carência_salário_33" localSheetId="15">#REF!</definedName>
    <definedName name="carência_salário_33" localSheetId="16">#REF!</definedName>
    <definedName name="carência_salário_33" localSheetId="17">#REF!</definedName>
    <definedName name="carência_salário_33" localSheetId="18">#REF!</definedName>
    <definedName name="carência_salário_33" localSheetId="19">#REF!</definedName>
    <definedName name="carência_salário_33" localSheetId="0">#REF!</definedName>
    <definedName name="carência_salário_33" localSheetId="4">#REF!</definedName>
    <definedName name="carência_salário_33" localSheetId="5">#REF!</definedName>
    <definedName name="carência_salário_33" localSheetId="6">#REF!</definedName>
    <definedName name="carência_salário_33" localSheetId="7">#REF!</definedName>
    <definedName name="carência_salário_33" localSheetId="9">#REF!</definedName>
    <definedName name="carência_salário_33" localSheetId="10">#REF!</definedName>
    <definedName name="carência_salário_33" localSheetId="1">#REF!</definedName>
    <definedName name="carência_salário_33">#REF!</definedName>
    <definedName name="carência_salário_34" localSheetId="11">#REF!</definedName>
    <definedName name="carência_salário_34" localSheetId="12">#REF!</definedName>
    <definedName name="carência_salário_34" localSheetId="13">#REF!</definedName>
    <definedName name="carência_salário_34" localSheetId="14">#REF!</definedName>
    <definedName name="carência_salário_34" localSheetId="15">#REF!</definedName>
    <definedName name="carência_salário_34" localSheetId="16">#REF!</definedName>
    <definedName name="carência_salário_34" localSheetId="17">#REF!</definedName>
    <definedName name="carência_salário_34" localSheetId="18">#REF!</definedName>
    <definedName name="carência_salário_34" localSheetId="19">#REF!</definedName>
    <definedName name="carência_salário_34" localSheetId="0">#REF!</definedName>
    <definedName name="carência_salário_34" localSheetId="4">#REF!</definedName>
    <definedName name="carência_salário_34" localSheetId="5">#REF!</definedName>
    <definedName name="carência_salário_34" localSheetId="6">#REF!</definedName>
    <definedName name="carência_salário_34" localSheetId="7">#REF!</definedName>
    <definedName name="carência_salário_34" localSheetId="9">#REF!</definedName>
    <definedName name="carência_salário_34" localSheetId="10">#REF!</definedName>
    <definedName name="carência_salário_34" localSheetId="1">#REF!</definedName>
    <definedName name="carência_salário_34">#REF!</definedName>
    <definedName name="carência_salário_35" localSheetId="11">#REF!</definedName>
    <definedName name="carência_salário_35" localSheetId="12">#REF!</definedName>
    <definedName name="carência_salário_35" localSheetId="13">#REF!</definedName>
    <definedName name="carência_salário_35" localSheetId="14">#REF!</definedName>
    <definedName name="carência_salário_35" localSheetId="15">#REF!</definedName>
    <definedName name="carência_salário_35" localSheetId="16">#REF!</definedName>
    <definedName name="carência_salário_35" localSheetId="17">#REF!</definedName>
    <definedName name="carência_salário_35" localSheetId="18">#REF!</definedName>
    <definedName name="carência_salário_35" localSheetId="19">#REF!</definedName>
    <definedName name="carência_salário_35" localSheetId="0">#REF!</definedName>
    <definedName name="carência_salário_35" localSheetId="4">#REF!</definedName>
    <definedName name="carência_salário_35" localSheetId="5">#REF!</definedName>
    <definedName name="carência_salário_35" localSheetId="6">#REF!</definedName>
    <definedName name="carência_salário_35" localSheetId="7">#REF!</definedName>
    <definedName name="carência_salário_35" localSheetId="9">#REF!</definedName>
    <definedName name="carência_salário_35" localSheetId="10">#REF!</definedName>
    <definedName name="carência_salário_35" localSheetId="1">#REF!</definedName>
    <definedName name="carência_salário_35">#REF!</definedName>
    <definedName name="carência_salário_36" localSheetId="11">#REF!</definedName>
    <definedName name="carência_salário_36" localSheetId="12">#REF!</definedName>
    <definedName name="carência_salário_36" localSheetId="13">#REF!</definedName>
    <definedName name="carência_salário_36" localSheetId="14">#REF!</definedName>
    <definedName name="carência_salário_36" localSheetId="15">#REF!</definedName>
    <definedName name="carência_salário_36" localSheetId="16">#REF!</definedName>
    <definedName name="carência_salário_36" localSheetId="17">#REF!</definedName>
    <definedName name="carência_salário_36" localSheetId="18">#REF!</definedName>
    <definedName name="carência_salário_36" localSheetId="19">#REF!</definedName>
    <definedName name="carência_salário_36" localSheetId="0">#REF!</definedName>
    <definedName name="carência_salário_36" localSheetId="4">#REF!</definedName>
    <definedName name="carência_salário_36" localSheetId="5">#REF!</definedName>
    <definedName name="carência_salário_36" localSheetId="6">#REF!</definedName>
    <definedName name="carência_salário_36" localSheetId="7">#REF!</definedName>
    <definedName name="carência_salário_36" localSheetId="9">#REF!</definedName>
    <definedName name="carência_salário_36" localSheetId="10">#REF!</definedName>
    <definedName name="carência_salário_36" localSheetId="1">#REF!</definedName>
    <definedName name="carência_salário_36">#REF!</definedName>
    <definedName name="carência_salário_37" localSheetId="11">#REF!</definedName>
    <definedName name="carência_salário_37" localSheetId="12">#REF!</definedName>
    <definedName name="carência_salário_37" localSheetId="13">#REF!</definedName>
    <definedName name="carência_salário_37" localSheetId="14">#REF!</definedName>
    <definedName name="carência_salário_37" localSheetId="15">#REF!</definedName>
    <definedName name="carência_salário_37" localSheetId="16">#REF!</definedName>
    <definedName name="carência_salário_37" localSheetId="17">#REF!</definedName>
    <definedName name="carência_salário_37" localSheetId="18">#REF!</definedName>
    <definedName name="carência_salário_37" localSheetId="19">#REF!</definedName>
    <definedName name="carência_salário_37" localSheetId="0">#REF!</definedName>
    <definedName name="carência_salário_37" localSheetId="4">#REF!</definedName>
    <definedName name="carência_salário_37" localSheetId="5">#REF!</definedName>
    <definedName name="carência_salário_37" localSheetId="6">#REF!</definedName>
    <definedName name="carência_salário_37" localSheetId="7">#REF!</definedName>
    <definedName name="carência_salário_37" localSheetId="9">#REF!</definedName>
    <definedName name="carência_salário_37" localSheetId="10">#REF!</definedName>
    <definedName name="carência_salário_37" localSheetId="1">#REF!</definedName>
    <definedName name="carência_salário_37">#REF!</definedName>
    <definedName name="carência_salário_38" localSheetId="11">#REF!</definedName>
    <definedName name="carência_salário_38" localSheetId="12">#REF!</definedName>
    <definedName name="carência_salário_38" localSheetId="13">#REF!</definedName>
    <definedName name="carência_salário_38" localSheetId="14">#REF!</definedName>
    <definedName name="carência_salário_38" localSheetId="15">#REF!</definedName>
    <definedName name="carência_salário_38" localSheetId="16">#REF!</definedName>
    <definedName name="carência_salário_38" localSheetId="17">#REF!</definedName>
    <definedName name="carência_salário_38" localSheetId="18">#REF!</definedName>
    <definedName name="carência_salário_38" localSheetId="19">#REF!</definedName>
    <definedName name="carência_salário_38" localSheetId="0">#REF!</definedName>
    <definedName name="carência_salário_38" localSheetId="4">#REF!</definedName>
    <definedName name="carência_salário_38" localSheetId="5">#REF!</definedName>
    <definedName name="carência_salário_38" localSheetId="6">#REF!</definedName>
    <definedName name="carência_salário_38" localSheetId="7">#REF!</definedName>
    <definedName name="carência_salário_38" localSheetId="9">#REF!</definedName>
    <definedName name="carência_salário_38" localSheetId="10">#REF!</definedName>
    <definedName name="carência_salário_38" localSheetId="1">#REF!</definedName>
    <definedName name="carência_salário_38">#REF!</definedName>
    <definedName name="carência_salário_39" localSheetId="11">#REF!</definedName>
    <definedName name="carência_salário_39" localSheetId="12">#REF!</definedName>
    <definedName name="carência_salário_39" localSheetId="13">#REF!</definedName>
    <definedName name="carência_salário_39" localSheetId="14">#REF!</definedName>
    <definedName name="carência_salário_39" localSheetId="15">#REF!</definedName>
    <definedName name="carência_salário_39" localSheetId="16">#REF!</definedName>
    <definedName name="carência_salário_39" localSheetId="17">#REF!</definedName>
    <definedName name="carência_salário_39" localSheetId="18">#REF!</definedName>
    <definedName name="carência_salário_39" localSheetId="19">#REF!</definedName>
    <definedName name="carência_salário_39" localSheetId="0">#REF!</definedName>
    <definedName name="carência_salário_39" localSheetId="4">#REF!</definedName>
    <definedName name="carência_salário_39" localSheetId="6">#REF!</definedName>
    <definedName name="carência_salário_39" localSheetId="7">#REF!</definedName>
    <definedName name="carência_salário_39" localSheetId="9">#REF!</definedName>
    <definedName name="carência_salário_39" localSheetId="10">#REF!</definedName>
    <definedName name="carência_salário_39" localSheetId="1">#REF!</definedName>
    <definedName name="carência_salário_39">#REF!</definedName>
    <definedName name="carencia_salario_40" localSheetId="11">#REF!</definedName>
    <definedName name="carencia_salario_40" localSheetId="12">#REF!</definedName>
    <definedName name="carencia_salario_40" localSheetId="13">#REF!</definedName>
    <definedName name="carencia_salario_40" localSheetId="14">#REF!</definedName>
    <definedName name="carencia_salario_40" localSheetId="15">#REF!</definedName>
    <definedName name="carencia_salario_40" localSheetId="16">#REF!</definedName>
    <definedName name="carencia_salario_40" localSheetId="17">#REF!</definedName>
    <definedName name="carencia_salario_40" localSheetId="18">#REF!</definedName>
    <definedName name="carencia_salario_40" localSheetId="19">#REF!</definedName>
    <definedName name="carencia_salario_40" localSheetId="0">#REF!</definedName>
    <definedName name="carencia_salario_40" localSheetId="4">#REF!</definedName>
    <definedName name="carencia_salario_40" localSheetId="6">#REF!</definedName>
    <definedName name="carencia_salario_40" localSheetId="7">#REF!</definedName>
    <definedName name="carencia_salario_40" localSheetId="9">#REF!</definedName>
    <definedName name="carencia_salario_40" localSheetId="10">#REF!</definedName>
    <definedName name="carencia_salario_40" localSheetId="1">#REF!</definedName>
    <definedName name="carencia_salario_40">#REF!</definedName>
    <definedName name="carencia_salario_41" localSheetId="11">#REF!</definedName>
    <definedName name="carencia_salario_41" localSheetId="12">#REF!</definedName>
    <definedName name="carencia_salario_41" localSheetId="13">#REF!</definedName>
    <definedName name="carencia_salario_41" localSheetId="14">#REF!</definedName>
    <definedName name="carencia_salario_41" localSheetId="15">#REF!</definedName>
    <definedName name="carencia_salario_41" localSheetId="16">#REF!</definedName>
    <definedName name="carencia_salario_41" localSheetId="17">#REF!</definedName>
    <definedName name="carencia_salario_41" localSheetId="18">#REF!</definedName>
    <definedName name="carencia_salario_41" localSheetId="19">#REF!</definedName>
    <definedName name="carencia_salario_41" localSheetId="0">#REF!</definedName>
    <definedName name="carencia_salario_41" localSheetId="4">#REF!</definedName>
    <definedName name="carencia_salario_41" localSheetId="6">#REF!</definedName>
    <definedName name="carencia_salario_41" localSheetId="7">#REF!</definedName>
    <definedName name="carencia_salario_41" localSheetId="9">#REF!</definedName>
    <definedName name="carencia_salario_41" localSheetId="10">#REF!</definedName>
    <definedName name="carencia_salario_41" localSheetId="1">#REF!</definedName>
    <definedName name="carencia_salario_41">#REF!</definedName>
    <definedName name="carencia_salario_42" localSheetId="11">#REF!</definedName>
    <definedName name="carencia_salario_42" localSheetId="12">#REF!</definedName>
    <definedName name="carencia_salario_42" localSheetId="13">#REF!</definedName>
    <definedName name="carencia_salario_42" localSheetId="14">#REF!</definedName>
    <definedName name="carencia_salario_42" localSheetId="15">#REF!</definedName>
    <definedName name="carencia_salario_42" localSheetId="16">#REF!</definedName>
    <definedName name="carencia_salario_42" localSheetId="17">#REF!</definedName>
    <definedName name="carencia_salario_42" localSheetId="18">#REF!</definedName>
    <definedName name="carencia_salario_42" localSheetId="19">#REF!</definedName>
    <definedName name="carencia_salario_42" localSheetId="0">#REF!</definedName>
    <definedName name="carencia_salario_42" localSheetId="4">#REF!</definedName>
    <definedName name="carencia_salario_42" localSheetId="6">#REF!</definedName>
    <definedName name="carencia_salario_42" localSheetId="7">#REF!</definedName>
    <definedName name="carencia_salario_42" localSheetId="9">#REF!</definedName>
    <definedName name="carencia_salario_42" localSheetId="10">#REF!</definedName>
    <definedName name="carencia_salario_42" localSheetId="1">#REF!</definedName>
    <definedName name="carencia_salario_42">#REF!</definedName>
    <definedName name="carencia_salario_43" localSheetId="11">#REF!</definedName>
    <definedName name="carencia_salario_43" localSheetId="12">#REF!</definedName>
    <definedName name="carencia_salario_43" localSheetId="13">#REF!</definedName>
    <definedName name="carencia_salario_43" localSheetId="14">#REF!</definedName>
    <definedName name="carencia_salario_43" localSheetId="15">#REF!</definedName>
    <definedName name="carencia_salario_43" localSheetId="16">#REF!</definedName>
    <definedName name="carencia_salario_43" localSheetId="17">#REF!</definedName>
    <definedName name="carencia_salario_43" localSheetId="18">#REF!</definedName>
    <definedName name="carencia_salario_43" localSheetId="19">#REF!</definedName>
    <definedName name="carencia_salario_43" localSheetId="0">#REF!</definedName>
    <definedName name="carencia_salario_43" localSheetId="4">#REF!</definedName>
    <definedName name="carencia_salario_43" localSheetId="6">#REF!</definedName>
    <definedName name="carencia_salario_43" localSheetId="7">#REF!</definedName>
    <definedName name="carencia_salario_43" localSheetId="9">#REF!</definedName>
    <definedName name="carencia_salario_43" localSheetId="10">#REF!</definedName>
    <definedName name="carencia_salario_43" localSheetId="1">#REF!</definedName>
    <definedName name="carencia_salario_43">#REF!</definedName>
    <definedName name="carencia_salario_44" localSheetId="11">#REF!</definedName>
    <definedName name="carencia_salario_44" localSheetId="12">#REF!</definedName>
    <definedName name="carencia_salario_44" localSheetId="13">#REF!</definedName>
    <definedName name="carencia_salario_44" localSheetId="14">#REF!</definedName>
    <definedName name="carencia_salario_44" localSheetId="15">#REF!</definedName>
    <definedName name="carencia_salario_44" localSheetId="16">#REF!</definedName>
    <definedName name="carencia_salario_44" localSheetId="17">#REF!</definedName>
    <definedName name="carencia_salario_44" localSheetId="18">#REF!</definedName>
    <definedName name="carencia_salario_44" localSheetId="19">#REF!</definedName>
    <definedName name="carencia_salario_44" localSheetId="0">#REF!</definedName>
    <definedName name="carencia_salario_44" localSheetId="4">#REF!</definedName>
    <definedName name="carencia_salario_44" localSheetId="6">#REF!</definedName>
    <definedName name="carencia_salario_44" localSheetId="7">#REF!</definedName>
    <definedName name="carencia_salario_44" localSheetId="9">#REF!</definedName>
    <definedName name="carencia_salario_44" localSheetId="10">#REF!</definedName>
    <definedName name="carencia_salario_44" localSheetId="1">#REF!</definedName>
    <definedName name="carencia_salario_44">#REF!</definedName>
    <definedName name="carencia_salario_45" localSheetId="11">#REF!</definedName>
    <definedName name="carencia_salario_45" localSheetId="12">#REF!</definedName>
    <definedName name="carencia_salario_45" localSheetId="13">#REF!</definedName>
    <definedName name="carencia_salario_45" localSheetId="14">#REF!</definedName>
    <definedName name="carencia_salario_45" localSheetId="15">#REF!</definedName>
    <definedName name="carencia_salario_45" localSheetId="16">#REF!</definedName>
    <definedName name="carencia_salario_45" localSheetId="17">#REF!</definedName>
    <definedName name="carencia_salario_45" localSheetId="18">#REF!</definedName>
    <definedName name="carencia_salario_45" localSheetId="19">#REF!</definedName>
    <definedName name="carencia_salario_45" localSheetId="0">#REF!</definedName>
    <definedName name="carencia_salario_45" localSheetId="4">#REF!</definedName>
    <definedName name="carencia_salario_45" localSheetId="6">#REF!</definedName>
    <definedName name="carencia_salario_45" localSheetId="7">#REF!</definedName>
    <definedName name="carencia_salario_45" localSheetId="9">#REF!</definedName>
    <definedName name="carencia_salario_45" localSheetId="10">#REF!</definedName>
    <definedName name="carencia_salario_45" localSheetId="1">#REF!</definedName>
    <definedName name="carencia_salario_45">#REF!</definedName>
    <definedName name="carencia_salario_46" localSheetId="11">#REF!</definedName>
    <definedName name="carencia_salario_46" localSheetId="12">#REF!</definedName>
    <definedName name="carencia_salario_46" localSheetId="13">#REF!</definedName>
    <definedName name="carencia_salario_46" localSheetId="14">#REF!</definedName>
    <definedName name="carencia_salario_46" localSheetId="15">#REF!</definedName>
    <definedName name="carencia_salario_46" localSheetId="16">#REF!</definedName>
    <definedName name="carencia_salario_46" localSheetId="17">#REF!</definedName>
    <definedName name="carencia_salario_46" localSheetId="18">#REF!</definedName>
    <definedName name="carencia_salario_46" localSheetId="19">#REF!</definedName>
    <definedName name="carencia_salario_46" localSheetId="0">#REF!</definedName>
    <definedName name="carencia_salario_46" localSheetId="4">#REF!</definedName>
    <definedName name="carencia_salario_46" localSheetId="6">#REF!</definedName>
    <definedName name="carencia_salario_46" localSheetId="7">#REF!</definedName>
    <definedName name="carencia_salario_46" localSheetId="9">#REF!</definedName>
    <definedName name="carencia_salario_46" localSheetId="10">#REF!</definedName>
    <definedName name="carencia_salario_46" localSheetId="1">#REF!</definedName>
    <definedName name="carencia_salario_46">#REF!</definedName>
    <definedName name="carencia_salario_47" localSheetId="11">#REF!</definedName>
    <definedName name="carencia_salario_47" localSheetId="12">#REF!</definedName>
    <definedName name="carencia_salario_47" localSheetId="13">#REF!</definedName>
    <definedName name="carencia_salario_47" localSheetId="14">#REF!</definedName>
    <definedName name="carencia_salario_47" localSheetId="15">#REF!</definedName>
    <definedName name="carencia_salario_47" localSheetId="16">#REF!</definedName>
    <definedName name="carencia_salario_47" localSheetId="17">#REF!</definedName>
    <definedName name="carencia_salario_47" localSheetId="18">#REF!</definedName>
    <definedName name="carencia_salario_47" localSheetId="19">#REF!</definedName>
    <definedName name="carencia_salario_47" localSheetId="0">#REF!</definedName>
    <definedName name="carencia_salario_47" localSheetId="4">#REF!</definedName>
    <definedName name="carencia_salario_47" localSheetId="6">#REF!</definedName>
    <definedName name="carencia_salario_47" localSheetId="7">#REF!</definedName>
    <definedName name="carencia_salario_47" localSheetId="9">#REF!</definedName>
    <definedName name="carencia_salario_47" localSheetId="10">#REF!</definedName>
    <definedName name="carencia_salario_47" localSheetId="1">#REF!</definedName>
    <definedName name="carencia_salario_47">#REF!</definedName>
    <definedName name="carencia_salario_48" localSheetId="11">#REF!</definedName>
    <definedName name="carencia_salario_48" localSheetId="12">#REF!</definedName>
    <definedName name="carencia_salario_48" localSheetId="13">#REF!</definedName>
    <definedName name="carencia_salario_48" localSheetId="14">#REF!</definedName>
    <definedName name="carencia_salario_48" localSheetId="15">#REF!</definedName>
    <definedName name="carencia_salario_48" localSheetId="16">#REF!</definedName>
    <definedName name="carencia_salario_48" localSheetId="17">#REF!</definedName>
    <definedName name="carencia_salario_48" localSheetId="18">#REF!</definedName>
    <definedName name="carencia_salario_48" localSheetId="19">#REF!</definedName>
    <definedName name="carencia_salario_48" localSheetId="0">#REF!</definedName>
    <definedName name="carencia_salario_48" localSheetId="4">#REF!</definedName>
    <definedName name="carencia_salario_48" localSheetId="6">#REF!</definedName>
    <definedName name="carencia_salario_48" localSheetId="7">#REF!</definedName>
    <definedName name="carencia_salario_48" localSheetId="9">#REF!</definedName>
    <definedName name="carencia_salario_48" localSheetId="10">#REF!</definedName>
    <definedName name="carencia_salario_48" localSheetId="1">#REF!</definedName>
    <definedName name="carencia_salario_48">#REF!</definedName>
    <definedName name="carencia_salario_49" localSheetId="11">#REF!</definedName>
    <definedName name="carencia_salario_49" localSheetId="12">#REF!</definedName>
    <definedName name="carencia_salario_49" localSheetId="13">#REF!</definedName>
    <definedName name="carencia_salario_49" localSheetId="14">#REF!</definedName>
    <definedName name="carencia_salario_49" localSheetId="15">#REF!</definedName>
    <definedName name="carencia_salario_49" localSheetId="16">#REF!</definedName>
    <definedName name="carencia_salario_49" localSheetId="17">#REF!</definedName>
    <definedName name="carencia_salario_49" localSheetId="18">#REF!</definedName>
    <definedName name="carencia_salario_49" localSheetId="19">#REF!</definedName>
    <definedName name="carencia_salario_49" localSheetId="0">#REF!</definedName>
    <definedName name="carencia_salario_49" localSheetId="4">#REF!</definedName>
    <definedName name="carencia_salario_49" localSheetId="6">#REF!</definedName>
    <definedName name="carencia_salario_49" localSheetId="7">#REF!</definedName>
    <definedName name="carencia_salario_49" localSheetId="9">#REF!</definedName>
    <definedName name="carencia_salario_49" localSheetId="10">#REF!</definedName>
    <definedName name="carencia_salario_49" localSheetId="1">#REF!</definedName>
    <definedName name="carencia_salario_49">#REF!</definedName>
    <definedName name="carência_salário_5" localSheetId="11">#REF!</definedName>
    <definedName name="carência_salário_5" localSheetId="12">#REF!</definedName>
    <definedName name="carência_salário_5" localSheetId="13">#REF!</definedName>
    <definedName name="carência_salário_5" localSheetId="14">#REF!</definedName>
    <definedName name="carência_salário_5" localSheetId="15">#REF!</definedName>
    <definedName name="carência_salário_5" localSheetId="16">#REF!</definedName>
    <definedName name="carência_salário_5" localSheetId="17">#REF!</definedName>
    <definedName name="carência_salário_5" localSheetId="18">#REF!</definedName>
    <definedName name="carência_salário_5" localSheetId="19">#REF!</definedName>
    <definedName name="carência_salário_5" localSheetId="0">#REF!</definedName>
    <definedName name="carência_salário_5" localSheetId="4">#REF!</definedName>
    <definedName name="carência_salário_5" localSheetId="6">#REF!</definedName>
    <definedName name="carência_salário_5" localSheetId="7">#REF!</definedName>
    <definedName name="carência_salário_5" localSheetId="9">#REF!</definedName>
    <definedName name="carência_salário_5" localSheetId="10">#REF!</definedName>
    <definedName name="carência_salário_5" localSheetId="1">#REF!</definedName>
    <definedName name="carência_salário_5">#REF!</definedName>
    <definedName name="carencia_salario_50" localSheetId="11">#REF!</definedName>
    <definedName name="carencia_salario_50" localSheetId="12">#REF!</definedName>
    <definedName name="carencia_salario_50" localSheetId="13">#REF!</definedName>
    <definedName name="carencia_salario_50" localSheetId="14">#REF!</definedName>
    <definedName name="carencia_salario_50" localSheetId="15">#REF!</definedName>
    <definedName name="carencia_salario_50" localSheetId="16">#REF!</definedName>
    <definedName name="carencia_salario_50" localSheetId="17">#REF!</definedName>
    <definedName name="carencia_salario_50" localSheetId="18">#REF!</definedName>
    <definedName name="carencia_salario_50" localSheetId="19">#REF!</definedName>
    <definedName name="carencia_salario_50" localSheetId="0">#REF!</definedName>
    <definedName name="carencia_salario_50" localSheetId="4">#REF!</definedName>
    <definedName name="carencia_salario_50" localSheetId="6">#REF!</definedName>
    <definedName name="carencia_salario_50" localSheetId="7">#REF!</definedName>
    <definedName name="carencia_salario_50" localSheetId="9">#REF!</definedName>
    <definedName name="carencia_salario_50" localSheetId="10">#REF!</definedName>
    <definedName name="carencia_salario_50" localSheetId="1">#REF!</definedName>
    <definedName name="carencia_salario_50">#REF!</definedName>
    <definedName name="carencia_salario_51" localSheetId="11">#REF!</definedName>
    <definedName name="carencia_salario_51" localSheetId="12">#REF!</definedName>
    <definedName name="carencia_salario_51" localSheetId="13">#REF!</definedName>
    <definedName name="carencia_salario_51" localSheetId="14">#REF!</definedName>
    <definedName name="carencia_salario_51" localSheetId="15">#REF!</definedName>
    <definedName name="carencia_salario_51" localSheetId="16">#REF!</definedName>
    <definedName name="carencia_salario_51" localSheetId="17">#REF!</definedName>
    <definedName name="carencia_salario_51" localSheetId="18">#REF!</definedName>
    <definedName name="carencia_salario_51" localSheetId="19">#REF!</definedName>
    <definedName name="carencia_salario_51" localSheetId="0">#REF!</definedName>
    <definedName name="carencia_salario_51" localSheetId="4">#REF!</definedName>
    <definedName name="carencia_salario_51" localSheetId="6">#REF!</definedName>
    <definedName name="carencia_salario_51" localSheetId="7">#REF!</definedName>
    <definedName name="carencia_salario_51" localSheetId="9">#REF!</definedName>
    <definedName name="carencia_salario_51" localSheetId="10">#REF!</definedName>
    <definedName name="carencia_salario_51" localSheetId="1">#REF!</definedName>
    <definedName name="carencia_salario_51">#REF!</definedName>
    <definedName name="carencia_salario_52" localSheetId="11">#REF!</definedName>
    <definedName name="carencia_salario_52" localSheetId="12">#REF!</definedName>
    <definedName name="carencia_salario_52" localSheetId="13">#REF!</definedName>
    <definedName name="carencia_salario_52" localSheetId="14">#REF!</definedName>
    <definedName name="carencia_salario_52" localSheetId="15">#REF!</definedName>
    <definedName name="carencia_salario_52" localSheetId="16">#REF!</definedName>
    <definedName name="carencia_salario_52" localSheetId="17">#REF!</definedName>
    <definedName name="carencia_salario_52" localSheetId="18">#REF!</definedName>
    <definedName name="carencia_salario_52" localSheetId="19">#REF!</definedName>
    <definedName name="carencia_salario_52" localSheetId="0">#REF!</definedName>
    <definedName name="carencia_salario_52" localSheetId="4">#REF!</definedName>
    <definedName name="carencia_salario_52" localSheetId="6">#REF!</definedName>
    <definedName name="carencia_salario_52" localSheetId="7">#REF!</definedName>
    <definedName name="carencia_salario_52" localSheetId="9">#REF!</definedName>
    <definedName name="carencia_salario_52" localSheetId="10">#REF!</definedName>
    <definedName name="carencia_salario_52" localSheetId="1">#REF!</definedName>
    <definedName name="carencia_salario_52">#REF!</definedName>
    <definedName name="carencia_salario_53" localSheetId="11">#REF!</definedName>
    <definedName name="carencia_salario_53" localSheetId="12">#REF!</definedName>
    <definedName name="carencia_salario_53" localSheetId="13">#REF!</definedName>
    <definedName name="carencia_salario_53" localSheetId="14">#REF!</definedName>
    <definedName name="carencia_salario_53" localSheetId="15">#REF!</definedName>
    <definedName name="carencia_salario_53" localSheetId="16">#REF!</definedName>
    <definedName name="carencia_salario_53" localSheetId="17">#REF!</definedName>
    <definedName name="carencia_salario_53" localSheetId="18">#REF!</definedName>
    <definedName name="carencia_salario_53" localSheetId="19">#REF!</definedName>
    <definedName name="carencia_salario_53" localSheetId="0">#REF!</definedName>
    <definedName name="carencia_salario_53" localSheetId="4">#REF!</definedName>
    <definedName name="carencia_salario_53" localSheetId="6">#REF!</definedName>
    <definedName name="carencia_salario_53" localSheetId="7">#REF!</definedName>
    <definedName name="carencia_salario_53" localSheetId="9">#REF!</definedName>
    <definedName name="carencia_salario_53" localSheetId="10">#REF!</definedName>
    <definedName name="carencia_salario_53" localSheetId="1">#REF!</definedName>
    <definedName name="carencia_salario_53">#REF!</definedName>
    <definedName name="carencia_salario_54" localSheetId="11">#REF!</definedName>
    <definedName name="carencia_salario_54" localSheetId="12">#REF!</definedName>
    <definedName name="carencia_salario_54" localSheetId="13">#REF!</definedName>
    <definedName name="carencia_salario_54" localSheetId="14">#REF!</definedName>
    <definedName name="carencia_salario_54" localSheetId="15">#REF!</definedName>
    <definedName name="carencia_salario_54" localSheetId="16">#REF!</definedName>
    <definedName name="carencia_salario_54" localSheetId="17">#REF!</definedName>
    <definedName name="carencia_salario_54" localSheetId="18">#REF!</definedName>
    <definedName name="carencia_salario_54" localSheetId="19">#REF!</definedName>
    <definedName name="carencia_salario_54" localSheetId="0">#REF!</definedName>
    <definedName name="carencia_salario_54" localSheetId="4">#REF!</definedName>
    <definedName name="carencia_salario_54" localSheetId="6">#REF!</definedName>
    <definedName name="carencia_salario_54" localSheetId="7">#REF!</definedName>
    <definedName name="carencia_salario_54" localSheetId="9">#REF!</definedName>
    <definedName name="carencia_salario_54" localSheetId="10">#REF!</definedName>
    <definedName name="carencia_salario_54" localSheetId="1">#REF!</definedName>
    <definedName name="carencia_salario_54">#REF!</definedName>
    <definedName name="carencia_salario_55" localSheetId="11">#REF!</definedName>
    <definedName name="carencia_salario_55" localSheetId="12">#REF!</definedName>
    <definedName name="carencia_salario_55" localSheetId="13">#REF!</definedName>
    <definedName name="carencia_salario_55" localSheetId="14">#REF!</definedName>
    <definedName name="carencia_salario_55" localSheetId="15">#REF!</definedName>
    <definedName name="carencia_salario_55" localSheetId="16">#REF!</definedName>
    <definedName name="carencia_salario_55" localSheetId="17">#REF!</definedName>
    <definedName name="carencia_salario_55" localSheetId="18">#REF!</definedName>
    <definedName name="carencia_salario_55" localSheetId="19">#REF!</definedName>
    <definedName name="carencia_salario_55" localSheetId="0">#REF!</definedName>
    <definedName name="carencia_salario_55" localSheetId="4">#REF!</definedName>
    <definedName name="carencia_salario_55" localSheetId="6">#REF!</definedName>
    <definedName name="carencia_salario_55" localSheetId="7">#REF!</definedName>
    <definedName name="carencia_salario_55" localSheetId="9">#REF!</definedName>
    <definedName name="carencia_salario_55" localSheetId="10">#REF!</definedName>
    <definedName name="carencia_salario_55" localSheetId="1">#REF!</definedName>
    <definedName name="carencia_salario_55">#REF!</definedName>
    <definedName name="carencia_salario_56" localSheetId="11">#REF!</definedName>
    <definedName name="carencia_salario_56" localSheetId="12">#REF!</definedName>
    <definedName name="carencia_salario_56" localSheetId="13">#REF!</definedName>
    <definedName name="carencia_salario_56" localSheetId="14">#REF!</definedName>
    <definedName name="carencia_salario_56" localSheetId="15">#REF!</definedName>
    <definedName name="carencia_salario_56" localSheetId="16">#REF!</definedName>
    <definedName name="carencia_salario_56" localSheetId="17">#REF!</definedName>
    <definedName name="carencia_salario_56" localSheetId="18">#REF!</definedName>
    <definedName name="carencia_salario_56" localSheetId="19">#REF!</definedName>
    <definedName name="carencia_salario_56" localSheetId="0">#REF!</definedName>
    <definedName name="carencia_salario_56" localSheetId="4">#REF!</definedName>
    <definedName name="carencia_salario_56" localSheetId="6">#REF!</definedName>
    <definedName name="carencia_salario_56" localSheetId="7">#REF!</definedName>
    <definedName name="carencia_salario_56" localSheetId="9">#REF!</definedName>
    <definedName name="carencia_salario_56" localSheetId="10">#REF!</definedName>
    <definedName name="carencia_salario_56" localSheetId="1">#REF!</definedName>
    <definedName name="carencia_salario_56">#REF!</definedName>
    <definedName name="carencia_salario_57" localSheetId="11">#REF!</definedName>
    <definedName name="carencia_salario_57" localSheetId="12">#REF!</definedName>
    <definedName name="carencia_salario_57" localSheetId="13">#REF!</definedName>
    <definedName name="carencia_salario_57" localSheetId="14">#REF!</definedName>
    <definedName name="carencia_salario_57" localSheetId="15">#REF!</definedName>
    <definedName name="carencia_salario_57" localSheetId="16">#REF!</definedName>
    <definedName name="carencia_salario_57" localSheetId="17">#REF!</definedName>
    <definedName name="carencia_salario_57" localSheetId="18">#REF!</definedName>
    <definedName name="carencia_salario_57" localSheetId="19">#REF!</definedName>
    <definedName name="carencia_salario_57" localSheetId="0">#REF!</definedName>
    <definedName name="carencia_salario_57" localSheetId="4">#REF!</definedName>
    <definedName name="carencia_salario_57" localSheetId="6">#REF!</definedName>
    <definedName name="carencia_salario_57" localSheetId="7">#REF!</definedName>
    <definedName name="carencia_salario_57" localSheetId="9">#REF!</definedName>
    <definedName name="carencia_salario_57" localSheetId="10">#REF!</definedName>
    <definedName name="carencia_salario_57" localSheetId="1">#REF!</definedName>
    <definedName name="carencia_salario_57">#REF!</definedName>
    <definedName name="carencia_salario_58" localSheetId="11">#REF!</definedName>
    <definedName name="carencia_salario_58" localSheetId="12">#REF!</definedName>
    <definedName name="carencia_salario_58" localSheetId="13">#REF!</definedName>
    <definedName name="carencia_salario_58" localSheetId="14">#REF!</definedName>
    <definedName name="carencia_salario_58" localSheetId="15">#REF!</definedName>
    <definedName name="carencia_salario_58" localSheetId="16">#REF!</definedName>
    <definedName name="carencia_salario_58" localSheetId="17">#REF!</definedName>
    <definedName name="carencia_salario_58" localSheetId="18">#REF!</definedName>
    <definedName name="carencia_salario_58" localSheetId="19">#REF!</definedName>
    <definedName name="carencia_salario_58" localSheetId="0">#REF!</definedName>
    <definedName name="carencia_salario_58" localSheetId="4">#REF!</definedName>
    <definedName name="carencia_salario_58" localSheetId="6">#REF!</definedName>
    <definedName name="carencia_salario_58" localSheetId="7">#REF!</definedName>
    <definedName name="carencia_salario_58" localSheetId="9">#REF!</definedName>
    <definedName name="carencia_salario_58" localSheetId="10">#REF!</definedName>
    <definedName name="carencia_salario_58" localSheetId="1">#REF!</definedName>
    <definedName name="carencia_salario_58">#REF!</definedName>
    <definedName name="carencia_salario_59" localSheetId="11">#REF!</definedName>
    <definedName name="carencia_salario_59" localSheetId="12">#REF!</definedName>
    <definedName name="carencia_salario_59" localSheetId="13">#REF!</definedName>
    <definedName name="carencia_salario_59" localSheetId="14">#REF!</definedName>
    <definedName name="carencia_salario_59" localSheetId="15">#REF!</definedName>
    <definedName name="carencia_salario_59" localSheetId="16">#REF!</definedName>
    <definedName name="carencia_salario_59" localSheetId="17">#REF!</definedName>
    <definedName name="carencia_salario_59" localSheetId="18">#REF!</definedName>
    <definedName name="carencia_salario_59" localSheetId="19">#REF!</definedName>
    <definedName name="carencia_salario_59" localSheetId="0">#REF!</definedName>
    <definedName name="carencia_salario_59" localSheetId="4">#REF!</definedName>
    <definedName name="carencia_salario_59" localSheetId="6">#REF!</definedName>
    <definedName name="carencia_salario_59" localSheetId="7">#REF!</definedName>
    <definedName name="carencia_salario_59" localSheetId="9">#REF!</definedName>
    <definedName name="carencia_salario_59" localSheetId="10">#REF!</definedName>
    <definedName name="carencia_salario_59" localSheetId="1">#REF!</definedName>
    <definedName name="carencia_salario_59">#REF!</definedName>
    <definedName name="carência_salário_6" localSheetId="11">#REF!</definedName>
    <definedName name="carência_salário_6" localSheetId="12">#REF!</definedName>
    <definedName name="carência_salário_6" localSheetId="13">#REF!</definedName>
    <definedName name="carência_salário_6" localSheetId="14">#REF!</definedName>
    <definedName name="carência_salário_6" localSheetId="15">#REF!</definedName>
    <definedName name="carência_salário_6" localSheetId="16">#REF!</definedName>
    <definedName name="carência_salário_6" localSheetId="17">#REF!</definedName>
    <definedName name="carência_salário_6" localSheetId="18">#REF!</definedName>
    <definedName name="carência_salário_6" localSheetId="19">#REF!</definedName>
    <definedName name="carência_salário_6" localSheetId="0">#REF!</definedName>
    <definedName name="carência_salário_6" localSheetId="4">#REF!</definedName>
    <definedName name="carência_salário_6" localSheetId="6">#REF!</definedName>
    <definedName name="carência_salário_6" localSheetId="7">#REF!</definedName>
    <definedName name="carência_salário_6" localSheetId="9">#REF!</definedName>
    <definedName name="carência_salário_6" localSheetId="10">#REF!</definedName>
    <definedName name="carência_salário_6" localSheetId="1">#REF!</definedName>
    <definedName name="carência_salário_6">#REF!</definedName>
    <definedName name="carência_salário_7" localSheetId="1">#REF!</definedName>
    <definedName name="carência_salário_7">#N/A</definedName>
    <definedName name="carência_salário_8" localSheetId="1">#REF!</definedName>
    <definedName name="carência_salário_8">#N/A</definedName>
    <definedName name="carência_salário_9" localSheetId="1">#REF!</definedName>
    <definedName name="carência_salário_9">#N/A</definedName>
    <definedName name="carência_sd" localSheetId="1">#REF!</definedName>
    <definedName name="carência_sd">#N/A</definedName>
    <definedName name="carência_sd_10" localSheetId="11">#REF!</definedName>
    <definedName name="carência_sd_10" localSheetId="12">#REF!</definedName>
    <definedName name="carência_sd_10" localSheetId="13">#REF!</definedName>
    <definedName name="carência_sd_10" localSheetId="14">#REF!</definedName>
    <definedName name="carência_sd_10" localSheetId="15">#REF!</definedName>
    <definedName name="carência_sd_10" localSheetId="16">#REF!</definedName>
    <definedName name="carência_sd_10" localSheetId="17">#REF!</definedName>
    <definedName name="carência_sd_10" localSheetId="18">#REF!</definedName>
    <definedName name="carência_sd_10" localSheetId="19">#REF!</definedName>
    <definedName name="carência_sd_10" localSheetId="0">#REF!</definedName>
    <definedName name="carência_sd_10" localSheetId="4">#REF!</definedName>
    <definedName name="carência_sd_10" localSheetId="5">#REF!</definedName>
    <definedName name="carência_sd_10" localSheetId="6">#REF!</definedName>
    <definedName name="carência_sd_10" localSheetId="7">#REF!</definedName>
    <definedName name="carência_sd_10" localSheetId="9">#REF!</definedName>
    <definedName name="carência_sd_10" localSheetId="10">#REF!</definedName>
    <definedName name="carência_sd_10" localSheetId="1">#REF!</definedName>
    <definedName name="carência_sd_10">#REF!</definedName>
    <definedName name="carência_sd_11" localSheetId="11">#REF!</definedName>
    <definedName name="carência_sd_11" localSheetId="12">#REF!</definedName>
    <definedName name="carência_sd_11" localSheetId="13">#REF!</definedName>
    <definedName name="carência_sd_11" localSheetId="14">#REF!</definedName>
    <definedName name="carência_sd_11" localSheetId="15">#REF!</definedName>
    <definedName name="carência_sd_11" localSheetId="16">#REF!</definedName>
    <definedName name="carência_sd_11" localSheetId="17">#REF!</definedName>
    <definedName name="carência_sd_11" localSheetId="18">#REF!</definedName>
    <definedName name="carência_sd_11" localSheetId="19">#REF!</definedName>
    <definedName name="carência_sd_11" localSheetId="0">#REF!</definedName>
    <definedName name="carência_sd_11" localSheetId="4">#REF!</definedName>
    <definedName name="carência_sd_11" localSheetId="6">#REF!</definedName>
    <definedName name="carência_sd_11" localSheetId="7">#REF!</definedName>
    <definedName name="carência_sd_11" localSheetId="9">#REF!</definedName>
    <definedName name="carência_sd_11" localSheetId="10">#REF!</definedName>
    <definedName name="carência_sd_11" localSheetId="1">#REF!</definedName>
    <definedName name="carência_sd_11">#REF!</definedName>
    <definedName name="carência_sd_11_1">NA()</definedName>
    <definedName name="carência_sd_12" localSheetId="11">#REF!</definedName>
    <definedName name="carência_sd_12" localSheetId="12">#REF!</definedName>
    <definedName name="carência_sd_12" localSheetId="13">#REF!</definedName>
    <definedName name="carência_sd_12" localSheetId="14">#REF!</definedName>
    <definedName name="carência_sd_12" localSheetId="15">#REF!</definedName>
    <definedName name="carência_sd_12" localSheetId="16">#REF!</definedName>
    <definedName name="carência_sd_12" localSheetId="17">#REF!</definedName>
    <definedName name="carência_sd_12" localSheetId="18">#REF!</definedName>
    <definedName name="carência_sd_12" localSheetId="19">#REF!</definedName>
    <definedName name="carência_sd_12" localSheetId="0">#REF!</definedName>
    <definedName name="carência_sd_12" localSheetId="4">#REF!</definedName>
    <definedName name="carência_sd_12" localSheetId="5">#REF!</definedName>
    <definedName name="carência_sd_12" localSheetId="6">#REF!</definedName>
    <definedName name="carência_sd_12" localSheetId="7">#REF!</definedName>
    <definedName name="carência_sd_12" localSheetId="9">#REF!</definedName>
    <definedName name="carência_sd_12" localSheetId="10">#REF!</definedName>
    <definedName name="carência_sd_12" localSheetId="1">#REF!</definedName>
    <definedName name="carência_sd_12">#REF!</definedName>
    <definedName name="carência_sd_18" localSheetId="11">#REF!</definedName>
    <definedName name="carência_sd_18" localSheetId="12">#REF!</definedName>
    <definedName name="carência_sd_18" localSheetId="13">#REF!</definedName>
    <definedName name="carência_sd_18" localSheetId="14">#REF!</definedName>
    <definedName name="carência_sd_18" localSheetId="15">#REF!</definedName>
    <definedName name="carência_sd_18" localSheetId="16">#REF!</definedName>
    <definedName name="carência_sd_18" localSheetId="17">#REF!</definedName>
    <definedName name="carência_sd_18" localSheetId="18">#REF!</definedName>
    <definedName name="carência_sd_18" localSheetId="19">#REF!</definedName>
    <definedName name="carência_sd_18" localSheetId="0">#REF!</definedName>
    <definedName name="carência_sd_18" localSheetId="4">#REF!</definedName>
    <definedName name="carência_sd_18" localSheetId="5">#REF!</definedName>
    <definedName name="carência_sd_18" localSheetId="6">#REF!</definedName>
    <definedName name="carência_sd_18" localSheetId="7">#REF!</definedName>
    <definedName name="carência_sd_18" localSheetId="9">#REF!</definedName>
    <definedName name="carência_sd_18" localSheetId="10">#REF!</definedName>
    <definedName name="carência_sd_18" localSheetId="1">#REF!</definedName>
    <definedName name="carência_sd_18">#REF!</definedName>
    <definedName name="carência_sd_19" localSheetId="11">#REF!</definedName>
    <definedName name="carência_sd_19" localSheetId="12">#REF!</definedName>
    <definedName name="carência_sd_19" localSheetId="13">#REF!</definedName>
    <definedName name="carência_sd_19" localSheetId="14">#REF!</definedName>
    <definedName name="carência_sd_19" localSheetId="15">#REF!</definedName>
    <definedName name="carência_sd_19" localSheetId="16">#REF!</definedName>
    <definedName name="carência_sd_19" localSheetId="17">#REF!</definedName>
    <definedName name="carência_sd_19" localSheetId="18">#REF!</definedName>
    <definedName name="carência_sd_19" localSheetId="19">#REF!</definedName>
    <definedName name="carência_sd_19" localSheetId="0">#REF!</definedName>
    <definedName name="carência_sd_19" localSheetId="4">#REF!</definedName>
    <definedName name="carência_sd_19" localSheetId="6">#REF!</definedName>
    <definedName name="carência_sd_19" localSheetId="7">#REF!</definedName>
    <definedName name="carência_sd_19" localSheetId="9">#REF!</definedName>
    <definedName name="carência_sd_19" localSheetId="10">#REF!</definedName>
    <definedName name="carência_sd_19" localSheetId="1">#REF!</definedName>
    <definedName name="carência_sd_19">#REF!</definedName>
    <definedName name="carência_sd_20" localSheetId="11">#REF!</definedName>
    <definedName name="carência_sd_20" localSheetId="12">#REF!</definedName>
    <definedName name="carência_sd_20" localSheetId="13">#REF!</definedName>
    <definedName name="carência_sd_20" localSheetId="14">#REF!</definedName>
    <definedName name="carência_sd_20" localSheetId="15">#REF!</definedName>
    <definedName name="carência_sd_20" localSheetId="16">#REF!</definedName>
    <definedName name="carência_sd_20" localSheetId="17">#REF!</definedName>
    <definedName name="carência_sd_20" localSheetId="18">#REF!</definedName>
    <definedName name="carência_sd_20" localSheetId="19">#REF!</definedName>
    <definedName name="carência_sd_20" localSheetId="0">#REF!</definedName>
    <definedName name="carência_sd_20" localSheetId="4">#REF!</definedName>
    <definedName name="carência_sd_20" localSheetId="5">#REF!</definedName>
    <definedName name="carência_sd_20" localSheetId="6">#REF!</definedName>
    <definedName name="carência_sd_20" localSheetId="7">#REF!</definedName>
    <definedName name="carência_sd_20" localSheetId="9">#REF!</definedName>
    <definedName name="carência_sd_20" localSheetId="10">#REF!</definedName>
    <definedName name="carência_sd_20" localSheetId="1">#REF!</definedName>
    <definedName name="carência_sd_20">#REF!</definedName>
    <definedName name="carência_sd_21" localSheetId="11">#REF!</definedName>
    <definedName name="carência_sd_21" localSheetId="12">#REF!</definedName>
    <definedName name="carência_sd_21" localSheetId="13">#REF!</definedName>
    <definedName name="carência_sd_21" localSheetId="14">#REF!</definedName>
    <definedName name="carência_sd_21" localSheetId="15">#REF!</definedName>
    <definedName name="carência_sd_21" localSheetId="16">#REF!</definedName>
    <definedName name="carência_sd_21" localSheetId="17">#REF!</definedName>
    <definedName name="carência_sd_21" localSheetId="18">#REF!</definedName>
    <definedName name="carência_sd_21" localSheetId="19">#REF!</definedName>
    <definedName name="carência_sd_21" localSheetId="0">#REF!</definedName>
    <definedName name="carência_sd_21" localSheetId="4">#REF!</definedName>
    <definedName name="carência_sd_21" localSheetId="5">#REF!</definedName>
    <definedName name="carência_sd_21" localSheetId="6">#REF!</definedName>
    <definedName name="carência_sd_21" localSheetId="7">#REF!</definedName>
    <definedName name="carência_sd_21" localSheetId="9">#REF!</definedName>
    <definedName name="carência_sd_21" localSheetId="10">#REF!</definedName>
    <definedName name="carência_sd_21" localSheetId="1">#REF!</definedName>
    <definedName name="carência_sd_21">#REF!</definedName>
    <definedName name="carência_sd_22" localSheetId="11">#REF!</definedName>
    <definedName name="carência_sd_22" localSheetId="12">#REF!</definedName>
    <definedName name="carência_sd_22" localSheetId="13">#REF!</definedName>
    <definedName name="carência_sd_22" localSheetId="14">#REF!</definedName>
    <definedName name="carência_sd_22" localSheetId="15">#REF!</definedName>
    <definedName name="carência_sd_22" localSheetId="16">#REF!</definedName>
    <definedName name="carência_sd_22" localSheetId="17">#REF!</definedName>
    <definedName name="carência_sd_22" localSheetId="18">#REF!</definedName>
    <definedName name="carência_sd_22" localSheetId="19">#REF!</definedName>
    <definedName name="carência_sd_22" localSheetId="0">#REF!</definedName>
    <definedName name="carência_sd_22" localSheetId="4">#REF!</definedName>
    <definedName name="carência_sd_22" localSheetId="5">#REF!</definedName>
    <definedName name="carência_sd_22" localSheetId="6">#REF!</definedName>
    <definedName name="carência_sd_22" localSheetId="7">#REF!</definedName>
    <definedName name="carência_sd_22" localSheetId="9">#REF!</definedName>
    <definedName name="carência_sd_22" localSheetId="10">#REF!</definedName>
    <definedName name="carência_sd_22" localSheetId="1">#REF!</definedName>
    <definedName name="carência_sd_22">#REF!</definedName>
    <definedName name="carência_sd_23" localSheetId="11">#REF!</definedName>
    <definedName name="carência_sd_23" localSheetId="12">#REF!</definedName>
    <definedName name="carência_sd_23" localSheetId="13">#REF!</definedName>
    <definedName name="carência_sd_23" localSheetId="14">#REF!</definedName>
    <definedName name="carência_sd_23" localSheetId="15">#REF!</definedName>
    <definedName name="carência_sd_23" localSheetId="16">#REF!</definedName>
    <definedName name="carência_sd_23" localSheetId="17">#REF!</definedName>
    <definedName name="carência_sd_23" localSheetId="18">#REF!</definedName>
    <definedName name="carência_sd_23" localSheetId="19">#REF!</definedName>
    <definedName name="carência_sd_23" localSheetId="0">#REF!</definedName>
    <definedName name="carência_sd_23" localSheetId="4">#REF!</definedName>
    <definedName name="carência_sd_23" localSheetId="5">#REF!</definedName>
    <definedName name="carência_sd_23" localSheetId="6">#REF!</definedName>
    <definedName name="carência_sd_23" localSheetId="7">#REF!</definedName>
    <definedName name="carência_sd_23" localSheetId="9">#REF!</definedName>
    <definedName name="carência_sd_23" localSheetId="10">#REF!</definedName>
    <definedName name="carência_sd_23" localSheetId="1">#REF!</definedName>
    <definedName name="carência_sd_23">#REF!</definedName>
    <definedName name="carência_sd_24" localSheetId="11">#REF!</definedName>
    <definedName name="carência_sd_24" localSheetId="12">#REF!</definedName>
    <definedName name="carência_sd_24" localSheetId="13">#REF!</definedName>
    <definedName name="carência_sd_24" localSheetId="14">#REF!</definedName>
    <definedName name="carência_sd_24" localSheetId="15">#REF!</definedName>
    <definedName name="carência_sd_24" localSheetId="16">#REF!</definedName>
    <definedName name="carência_sd_24" localSheetId="17">#REF!</definedName>
    <definedName name="carência_sd_24" localSheetId="18">#REF!</definedName>
    <definedName name="carência_sd_24" localSheetId="19">#REF!</definedName>
    <definedName name="carência_sd_24" localSheetId="0">#REF!</definedName>
    <definedName name="carência_sd_24" localSheetId="4">#REF!</definedName>
    <definedName name="carência_sd_24" localSheetId="5">#REF!</definedName>
    <definedName name="carência_sd_24" localSheetId="6">#REF!</definedName>
    <definedName name="carência_sd_24" localSheetId="7">#REF!</definedName>
    <definedName name="carência_sd_24" localSheetId="9">#REF!</definedName>
    <definedName name="carência_sd_24" localSheetId="10">#REF!</definedName>
    <definedName name="carência_sd_24" localSheetId="1">#REF!</definedName>
    <definedName name="carência_sd_24">#REF!</definedName>
    <definedName name="carência_sd_25" localSheetId="11">#REF!</definedName>
    <definedName name="carência_sd_25" localSheetId="12">#REF!</definedName>
    <definedName name="carência_sd_25" localSheetId="13">#REF!</definedName>
    <definedName name="carência_sd_25" localSheetId="14">#REF!</definedName>
    <definedName name="carência_sd_25" localSheetId="15">#REF!</definedName>
    <definedName name="carência_sd_25" localSheetId="16">#REF!</definedName>
    <definedName name="carência_sd_25" localSheetId="17">#REF!</definedName>
    <definedName name="carência_sd_25" localSheetId="18">#REF!</definedName>
    <definedName name="carência_sd_25" localSheetId="19">#REF!</definedName>
    <definedName name="carência_sd_25" localSheetId="0">#REF!</definedName>
    <definedName name="carência_sd_25" localSheetId="4">#REF!</definedName>
    <definedName name="carência_sd_25" localSheetId="5">#REF!</definedName>
    <definedName name="carência_sd_25" localSheetId="6">#REF!</definedName>
    <definedName name="carência_sd_25" localSheetId="7">#REF!</definedName>
    <definedName name="carência_sd_25" localSheetId="9">#REF!</definedName>
    <definedName name="carência_sd_25" localSheetId="10">#REF!</definedName>
    <definedName name="carência_sd_25" localSheetId="1">#REF!</definedName>
    <definedName name="carência_sd_25">#REF!</definedName>
    <definedName name="carência_sd_26" localSheetId="11">#REF!</definedName>
    <definedName name="carência_sd_26" localSheetId="12">#REF!</definedName>
    <definedName name="carência_sd_26" localSheetId="13">#REF!</definedName>
    <definedName name="carência_sd_26" localSheetId="14">#REF!</definedName>
    <definedName name="carência_sd_26" localSheetId="15">#REF!</definedName>
    <definedName name="carência_sd_26" localSheetId="16">#REF!</definedName>
    <definedName name="carência_sd_26" localSheetId="17">#REF!</definedName>
    <definedName name="carência_sd_26" localSheetId="18">#REF!</definedName>
    <definedName name="carência_sd_26" localSheetId="19">#REF!</definedName>
    <definedName name="carência_sd_26" localSheetId="0">#REF!</definedName>
    <definedName name="carência_sd_26" localSheetId="4">#REF!</definedName>
    <definedName name="carência_sd_26" localSheetId="5">#REF!</definedName>
    <definedName name="carência_sd_26" localSheetId="6">#REF!</definedName>
    <definedName name="carência_sd_26" localSheetId="7">#REF!</definedName>
    <definedName name="carência_sd_26" localSheetId="9">#REF!</definedName>
    <definedName name="carência_sd_26" localSheetId="10">#REF!</definedName>
    <definedName name="carência_sd_26" localSheetId="1">#REF!</definedName>
    <definedName name="carência_sd_26">#REF!</definedName>
    <definedName name="carência_sd_27" localSheetId="11">#REF!</definedName>
    <definedName name="carência_sd_27" localSheetId="12">#REF!</definedName>
    <definedName name="carência_sd_27" localSheetId="13">#REF!</definedName>
    <definedName name="carência_sd_27" localSheetId="14">#REF!</definedName>
    <definedName name="carência_sd_27" localSheetId="15">#REF!</definedName>
    <definedName name="carência_sd_27" localSheetId="16">#REF!</definedName>
    <definedName name="carência_sd_27" localSheetId="17">#REF!</definedName>
    <definedName name="carência_sd_27" localSheetId="18">#REF!</definedName>
    <definedName name="carência_sd_27" localSheetId="19">#REF!</definedName>
    <definedName name="carência_sd_27" localSheetId="0">#REF!</definedName>
    <definedName name="carência_sd_27" localSheetId="4">#REF!</definedName>
    <definedName name="carência_sd_27" localSheetId="5">#REF!</definedName>
    <definedName name="carência_sd_27" localSheetId="6">#REF!</definedName>
    <definedName name="carência_sd_27" localSheetId="7">#REF!</definedName>
    <definedName name="carência_sd_27" localSheetId="9">#REF!</definedName>
    <definedName name="carência_sd_27" localSheetId="10">#REF!</definedName>
    <definedName name="carência_sd_27" localSheetId="1">#REF!</definedName>
    <definedName name="carência_sd_27">#REF!</definedName>
    <definedName name="carência_sd_28" localSheetId="11">#REF!</definedName>
    <definedName name="carência_sd_28" localSheetId="12">#REF!</definedName>
    <definedName name="carência_sd_28" localSheetId="13">#REF!</definedName>
    <definedName name="carência_sd_28" localSheetId="14">#REF!</definedName>
    <definedName name="carência_sd_28" localSheetId="15">#REF!</definedName>
    <definedName name="carência_sd_28" localSheetId="16">#REF!</definedName>
    <definedName name="carência_sd_28" localSheetId="17">#REF!</definedName>
    <definedName name="carência_sd_28" localSheetId="18">#REF!</definedName>
    <definedName name="carência_sd_28" localSheetId="19">#REF!</definedName>
    <definedName name="carência_sd_28" localSheetId="0">#REF!</definedName>
    <definedName name="carência_sd_28" localSheetId="4">#REF!</definedName>
    <definedName name="carência_sd_28" localSheetId="5">#REF!</definedName>
    <definedName name="carência_sd_28" localSheetId="6">#REF!</definedName>
    <definedName name="carência_sd_28" localSheetId="7">#REF!</definedName>
    <definedName name="carência_sd_28" localSheetId="9">#REF!</definedName>
    <definedName name="carência_sd_28" localSheetId="10">#REF!</definedName>
    <definedName name="carência_sd_28" localSheetId="1">#REF!</definedName>
    <definedName name="carência_sd_28">#REF!</definedName>
    <definedName name="carência_sd_29" localSheetId="11">#REF!</definedName>
    <definedName name="carência_sd_29" localSheetId="12">#REF!</definedName>
    <definedName name="carência_sd_29" localSheetId="13">#REF!</definedName>
    <definedName name="carência_sd_29" localSheetId="14">#REF!</definedName>
    <definedName name="carência_sd_29" localSheetId="15">#REF!</definedName>
    <definedName name="carência_sd_29" localSheetId="16">#REF!</definedName>
    <definedName name="carência_sd_29" localSheetId="17">#REF!</definedName>
    <definedName name="carência_sd_29" localSheetId="18">#REF!</definedName>
    <definedName name="carência_sd_29" localSheetId="19">#REF!</definedName>
    <definedName name="carência_sd_29" localSheetId="0">#REF!</definedName>
    <definedName name="carência_sd_29" localSheetId="4">#REF!</definedName>
    <definedName name="carência_sd_29" localSheetId="5">#REF!</definedName>
    <definedName name="carência_sd_29" localSheetId="6">#REF!</definedName>
    <definedName name="carência_sd_29" localSheetId="7">#REF!</definedName>
    <definedName name="carência_sd_29" localSheetId="9">#REF!</definedName>
    <definedName name="carência_sd_29" localSheetId="10">#REF!</definedName>
    <definedName name="carência_sd_29" localSheetId="1">#REF!</definedName>
    <definedName name="carência_sd_29">#REF!</definedName>
    <definedName name="carência_sd_30" localSheetId="11">#REF!</definedName>
    <definedName name="carência_sd_30" localSheetId="12">#REF!</definedName>
    <definedName name="carência_sd_30" localSheetId="13">#REF!</definedName>
    <definedName name="carência_sd_30" localSheetId="14">#REF!</definedName>
    <definedName name="carência_sd_30" localSheetId="15">#REF!</definedName>
    <definedName name="carência_sd_30" localSheetId="16">#REF!</definedName>
    <definedName name="carência_sd_30" localSheetId="17">#REF!</definedName>
    <definedName name="carência_sd_30" localSheetId="18">#REF!</definedName>
    <definedName name="carência_sd_30" localSheetId="19">#REF!</definedName>
    <definedName name="carência_sd_30" localSheetId="0">#REF!</definedName>
    <definedName name="carência_sd_30" localSheetId="4">#REF!</definedName>
    <definedName name="carência_sd_30" localSheetId="5">#REF!</definedName>
    <definedName name="carência_sd_30" localSheetId="6">#REF!</definedName>
    <definedName name="carência_sd_30" localSheetId="7">#REF!</definedName>
    <definedName name="carência_sd_30" localSheetId="9">#REF!</definedName>
    <definedName name="carência_sd_30" localSheetId="10">#REF!</definedName>
    <definedName name="carência_sd_30" localSheetId="1">#REF!</definedName>
    <definedName name="carência_sd_30">#REF!</definedName>
    <definedName name="carência_sd_31" localSheetId="11">#REF!</definedName>
    <definedName name="carência_sd_31" localSheetId="12">#REF!</definedName>
    <definedName name="carência_sd_31" localSheetId="13">#REF!</definedName>
    <definedName name="carência_sd_31" localSheetId="14">#REF!</definedName>
    <definedName name="carência_sd_31" localSheetId="15">#REF!</definedName>
    <definedName name="carência_sd_31" localSheetId="16">#REF!</definedName>
    <definedName name="carência_sd_31" localSheetId="17">#REF!</definedName>
    <definedName name="carência_sd_31" localSheetId="18">#REF!</definedName>
    <definedName name="carência_sd_31" localSheetId="19">#REF!</definedName>
    <definedName name="carência_sd_31" localSheetId="0">#REF!</definedName>
    <definedName name="carência_sd_31" localSheetId="4">#REF!</definedName>
    <definedName name="carência_sd_31" localSheetId="5">#REF!</definedName>
    <definedName name="carência_sd_31" localSheetId="6">#REF!</definedName>
    <definedName name="carência_sd_31" localSheetId="7">#REF!</definedName>
    <definedName name="carência_sd_31" localSheetId="9">#REF!</definedName>
    <definedName name="carência_sd_31" localSheetId="10">#REF!</definedName>
    <definedName name="carência_sd_31" localSheetId="1">#REF!</definedName>
    <definedName name="carência_sd_31">#REF!</definedName>
    <definedName name="carência_sd_32" localSheetId="11">#REF!</definedName>
    <definedName name="carência_sd_32" localSheetId="12">#REF!</definedName>
    <definedName name="carência_sd_32" localSheetId="13">#REF!</definedName>
    <definedName name="carência_sd_32" localSheetId="14">#REF!</definedName>
    <definedName name="carência_sd_32" localSheetId="15">#REF!</definedName>
    <definedName name="carência_sd_32" localSheetId="16">#REF!</definedName>
    <definedName name="carência_sd_32" localSheetId="17">#REF!</definedName>
    <definedName name="carência_sd_32" localSheetId="18">#REF!</definedName>
    <definedName name="carência_sd_32" localSheetId="19">#REF!</definedName>
    <definedName name="carência_sd_32" localSheetId="0">#REF!</definedName>
    <definedName name="carência_sd_32" localSheetId="4">#REF!</definedName>
    <definedName name="carência_sd_32" localSheetId="5">#REF!</definedName>
    <definedName name="carência_sd_32" localSheetId="6">#REF!</definedName>
    <definedName name="carência_sd_32" localSheetId="7">#REF!</definedName>
    <definedName name="carência_sd_32" localSheetId="9">#REF!</definedName>
    <definedName name="carência_sd_32" localSheetId="10">#REF!</definedName>
    <definedName name="carência_sd_32" localSheetId="1">#REF!</definedName>
    <definedName name="carência_sd_32">#REF!</definedName>
    <definedName name="carência_sd_33" localSheetId="11">#REF!</definedName>
    <definedName name="carência_sd_33" localSheetId="12">#REF!</definedName>
    <definedName name="carência_sd_33" localSheetId="13">#REF!</definedName>
    <definedName name="carência_sd_33" localSheetId="14">#REF!</definedName>
    <definedName name="carência_sd_33" localSheetId="15">#REF!</definedName>
    <definedName name="carência_sd_33" localSheetId="16">#REF!</definedName>
    <definedName name="carência_sd_33" localSheetId="17">#REF!</definedName>
    <definedName name="carência_sd_33" localSheetId="18">#REF!</definedName>
    <definedName name="carência_sd_33" localSheetId="19">#REF!</definedName>
    <definedName name="carência_sd_33" localSheetId="0">#REF!</definedName>
    <definedName name="carência_sd_33" localSheetId="4">#REF!</definedName>
    <definedName name="carência_sd_33" localSheetId="5">#REF!</definedName>
    <definedName name="carência_sd_33" localSheetId="6">#REF!</definedName>
    <definedName name="carência_sd_33" localSheetId="7">#REF!</definedName>
    <definedName name="carência_sd_33" localSheetId="9">#REF!</definedName>
    <definedName name="carência_sd_33" localSheetId="10">#REF!</definedName>
    <definedName name="carência_sd_33" localSheetId="1">#REF!</definedName>
    <definedName name="carência_sd_33">#REF!</definedName>
    <definedName name="carência_sd_34" localSheetId="11">#REF!</definedName>
    <definedName name="carência_sd_34" localSheetId="12">#REF!</definedName>
    <definedName name="carência_sd_34" localSheetId="13">#REF!</definedName>
    <definedName name="carência_sd_34" localSheetId="14">#REF!</definedName>
    <definedName name="carência_sd_34" localSheetId="15">#REF!</definedName>
    <definedName name="carência_sd_34" localSheetId="16">#REF!</definedName>
    <definedName name="carência_sd_34" localSheetId="17">#REF!</definedName>
    <definedName name="carência_sd_34" localSheetId="18">#REF!</definedName>
    <definedName name="carência_sd_34" localSheetId="19">#REF!</definedName>
    <definedName name="carência_sd_34" localSheetId="0">#REF!</definedName>
    <definedName name="carência_sd_34" localSheetId="4">#REF!</definedName>
    <definedName name="carência_sd_34" localSheetId="5">#REF!</definedName>
    <definedName name="carência_sd_34" localSheetId="6">#REF!</definedName>
    <definedName name="carência_sd_34" localSheetId="7">#REF!</definedName>
    <definedName name="carência_sd_34" localSheetId="9">#REF!</definedName>
    <definedName name="carência_sd_34" localSheetId="10">#REF!</definedName>
    <definedName name="carência_sd_34" localSheetId="1">#REF!</definedName>
    <definedName name="carência_sd_34">#REF!</definedName>
    <definedName name="carência_sd_35" localSheetId="11">#REF!</definedName>
    <definedName name="carência_sd_35" localSheetId="12">#REF!</definedName>
    <definedName name="carência_sd_35" localSheetId="13">#REF!</definedName>
    <definedName name="carência_sd_35" localSheetId="14">#REF!</definedName>
    <definedName name="carência_sd_35" localSheetId="15">#REF!</definedName>
    <definedName name="carência_sd_35" localSheetId="16">#REF!</definedName>
    <definedName name="carência_sd_35" localSheetId="17">#REF!</definedName>
    <definedName name="carência_sd_35" localSheetId="18">#REF!</definedName>
    <definedName name="carência_sd_35" localSheetId="19">#REF!</definedName>
    <definedName name="carência_sd_35" localSheetId="0">#REF!</definedName>
    <definedName name="carência_sd_35" localSheetId="4">#REF!</definedName>
    <definedName name="carência_sd_35" localSheetId="5">#REF!</definedName>
    <definedName name="carência_sd_35" localSheetId="6">#REF!</definedName>
    <definedName name="carência_sd_35" localSheetId="7">#REF!</definedName>
    <definedName name="carência_sd_35" localSheetId="9">#REF!</definedName>
    <definedName name="carência_sd_35" localSheetId="10">#REF!</definedName>
    <definedName name="carência_sd_35" localSheetId="1">#REF!</definedName>
    <definedName name="carência_sd_35">#REF!</definedName>
    <definedName name="carência_sd_36" localSheetId="11">#REF!</definedName>
    <definedName name="carência_sd_36" localSheetId="12">#REF!</definedName>
    <definedName name="carência_sd_36" localSheetId="13">#REF!</definedName>
    <definedName name="carência_sd_36" localSheetId="14">#REF!</definedName>
    <definedName name="carência_sd_36" localSheetId="15">#REF!</definedName>
    <definedName name="carência_sd_36" localSheetId="16">#REF!</definedName>
    <definedName name="carência_sd_36" localSheetId="17">#REF!</definedName>
    <definedName name="carência_sd_36" localSheetId="18">#REF!</definedName>
    <definedName name="carência_sd_36" localSheetId="19">#REF!</definedName>
    <definedName name="carência_sd_36" localSheetId="0">#REF!</definedName>
    <definedName name="carência_sd_36" localSheetId="4">#REF!</definedName>
    <definedName name="carência_sd_36" localSheetId="5">#REF!</definedName>
    <definedName name="carência_sd_36" localSheetId="6">#REF!</definedName>
    <definedName name="carência_sd_36" localSheetId="7">#REF!</definedName>
    <definedName name="carência_sd_36" localSheetId="9">#REF!</definedName>
    <definedName name="carência_sd_36" localSheetId="10">#REF!</definedName>
    <definedName name="carência_sd_36" localSheetId="1">#REF!</definedName>
    <definedName name="carência_sd_36">#REF!</definedName>
    <definedName name="carência_sd_37" localSheetId="11">#REF!</definedName>
    <definedName name="carência_sd_37" localSheetId="12">#REF!</definedName>
    <definedName name="carência_sd_37" localSheetId="13">#REF!</definedName>
    <definedName name="carência_sd_37" localSheetId="14">#REF!</definedName>
    <definedName name="carência_sd_37" localSheetId="15">#REF!</definedName>
    <definedName name="carência_sd_37" localSheetId="16">#REF!</definedName>
    <definedName name="carência_sd_37" localSheetId="17">#REF!</definedName>
    <definedName name="carência_sd_37" localSheetId="18">#REF!</definedName>
    <definedName name="carência_sd_37" localSheetId="19">#REF!</definedName>
    <definedName name="carência_sd_37" localSheetId="0">#REF!</definedName>
    <definedName name="carência_sd_37" localSheetId="4">#REF!</definedName>
    <definedName name="carência_sd_37" localSheetId="5">#REF!</definedName>
    <definedName name="carência_sd_37" localSheetId="6">#REF!</definedName>
    <definedName name="carência_sd_37" localSheetId="7">#REF!</definedName>
    <definedName name="carência_sd_37" localSheetId="9">#REF!</definedName>
    <definedName name="carência_sd_37" localSheetId="10">#REF!</definedName>
    <definedName name="carência_sd_37" localSheetId="1">#REF!</definedName>
    <definedName name="carência_sd_37">#REF!</definedName>
    <definedName name="carência_sd_38" localSheetId="11">#REF!</definedName>
    <definedName name="carência_sd_38" localSheetId="12">#REF!</definedName>
    <definedName name="carência_sd_38" localSheetId="13">#REF!</definedName>
    <definedName name="carência_sd_38" localSheetId="14">#REF!</definedName>
    <definedName name="carência_sd_38" localSheetId="15">#REF!</definedName>
    <definedName name="carência_sd_38" localSheetId="16">#REF!</definedName>
    <definedName name="carência_sd_38" localSheetId="17">#REF!</definedName>
    <definedName name="carência_sd_38" localSheetId="18">#REF!</definedName>
    <definedName name="carência_sd_38" localSheetId="19">#REF!</definedName>
    <definedName name="carência_sd_38" localSheetId="0">#REF!</definedName>
    <definedName name="carência_sd_38" localSheetId="4">#REF!</definedName>
    <definedName name="carência_sd_38" localSheetId="5">#REF!</definedName>
    <definedName name="carência_sd_38" localSheetId="6">#REF!</definedName>
    <definedName name="carência_sd_38" localSheetId="7">#REF!</definedName>
    <definedName name="carência_sd_38" localSheetId="9">#REF!</definedName>
    <definedName name="carência_sd_38" localSheetId="10">#REF!</definedName>
    <definedName name="carência_sd_38" localSheetId="1">#REF!</definedName>
    <definedName name="carência_sd_38">#REF!</definedName>
    <definedName name="carência_sd_39" localSheetId="11">#REF!</definedName>
    <definedName name="carência_sd_39" localSheetId="12">#REF!</definedName>
    <definedName name="carência_sd_39" localSheetId="13">#REF!</definedName>
    <definedName name="carência_sd_39" localSheetId="14">#REF!</definedName>
    <definedName name="carência_sd_39" localSheetId="15">#REF!</definedName>
    <definedName name="carência_sd_39" localSheetId="16">#REF!</definedName>
    <definedName name="carência_sd_39" localSheetId="17">#REF!</definedName>
    <definedName name="carência_sd_39" localSheetId="18">#REF!</definedName>
    <definedName name="carência_sd_39" localSheetId="19">#REF!</definedName>
    <definedName name="carência_sd_39" localSheetId="0">#REF!</definedName>
    <definedName name="carência_sd_39" localSheetId="4">#REF!</definedName>
    <definedName name="carência_sd_39" localSheetId="6">#REF!</definedName>
    <definedName name="carência_sd_39" localSheetId="7">#REF!</definedName>
    <definedName name="carência_sd_39" localSheetId="9">#REF!</definedName>
    <definedName name="carência_sd_39" localSheetId="10">#REF!</definedName>
    <definedName name="carência_sd_39" localSheetId="1">#REF!</definedName>
    <definedName name="carência_sd_39">#REF!</definedName>
    <definedName name="carência_sd_40" localSheetId="11">#REF!</definedName>
    <definedName name="carência_sd_40" localSheetId="12">#REF!</definedName>
    <definedName name="carência_sd_40" localSheetId="13">#REF!</definedName>
    <definedName name="carência_sd_40" localSheetId="14">#REF!</definedName>
    <definedName name="carência_sd_40" localSheetId="15">#REF!</definedName>
    <definedName name="carência_sd_40" localSheetId="16">#REF!</definedName>
    <definedName name="carência_sd_40" localSheetId="17">#REF!</definedName>
    <definedName name="carência_sd_40" localSheetId="18">#REF!</definedName>
    <definedName name="carência_sd_40" localSheetId="19">#REF!</definedName>
    <definedName name="carência_sd_40" localSheetId="0">#REF!</definedName>
    <definedName name="carência_sd_40" localSheetId="4">#REF!</definedName>
    <definedName name="carência_sd_40" localSheetId="6">#REF!</definedName>
    <definedName name="carência_sd_40" localSheetId="7">#REF!</definedName>
    <definedName name="carência_sd_40" localSheetId="9">#REF!</definedName>
    <definedName name="carência_sd_40" localSheetId="10">#REF!</definedName>
    <definedName name="carência_sd_40" localSheetId="1">#REF!</definedName>
    <definedName name="carência_sd_40">#REF!</definedName>
    <definedName name="carencia_sd_41" localSheetId="11">#REF!</definedName>
    <definedName name="carencia_sd_41" localSheetId="12">#REF!</definedName>
    <definedName name="carencia_sd_41" localSheetId="13">#REF!</definedName>
    <definedName name="carencia_sd_41" localSheetId="14">#REF!</definedName>
    <definedName name="carencia_sd_41" localSheetId="15">#REF!</definedName>
    <definedName name="carencia_sd_41" localSheetId="16">#REF!</definedName>
    <definedName name="carencia_sd_41" localSheetId="17">#REF!</definedName>
    <definedName name="carencia_sd_41" localSheetId="18">#REF!</definedName>
    <definedName name="carencia_sd_41" localSheetId="19">#REF!</definedName>
    <definedName name="carencia_sd_41" localSheetId="0">#REF!</definedName>
    <definedName name="carencia_sd_41" localSheetId="4">#REF!</definedName>
    <definedName name="carencia_sd_41" localSheetId="6">#REF!</definedName>
    <definedName name="carencia_sd_41" localSheetId="7">#REF!</definedName>
    <definedName name="carencia_sd_41" localSheetId="9">#REF!</definedName>
    <definedName name="carencia_sd_41" localSheetId="10">#REF!</definedName>
    <definedName name="carencia_sd_41" localSheetId="1">#REF!</definedName>
    <definedName name="carencia_sd_41">#REF!</definedName>
    <definedName name="carencia_sd_42" localSheetId="11">#REF!</definedName>
    <definedName name="carencia_sd_42" localSheetId="12">#REF!</definedName>
    <definedName name="carencia_sd_42" localSheetId="13">#REF!</definedName>
    <definedName name="carencia_sd_42" localSheetId="14">#REF!</definedName>
    <definedName name="carencia_sd_42" localSheetId="15">#REF!</definedName>
    <definedName name="carencia_sd_42" localSheetId="16">#REF!</definedName>
    <definedName name="carencia_sd_42" localSheetId="17">#REF!</definedName>
    <definedName name="carencia_sd_42" localSheetId="18">#REF!</definedName>
    <definedName name="carencia_sd_42" localSheetId="19">#REF!</definedName>
    <definedName name="carencia_sd_42" localSheetId="0">#REF!</definedName>
    <definedName name="carencia_sd_42" localSheetId="4">#REF!</definedName>
    <definedName name="carencia_sd_42" localSheetId="6">#REF!</definedName>
    <definedName name="carencia_sd_42" localSheetId="7">#REF!</definedName>
    <definedName name="carencia_sd_42" localSheetId="9">#REF!</definedName>
    <definedName name="carencia_sd_42" localSheetId="10">#REF!</definedName>
    <definedName name="carencia_sd_42" localSheetId="1">#REF!</definedName>
    <definedName name="carencia_sd_42">#REF!</definedName>
    <definedName name="carencia_sd_43" localSheetId="11">#REF!</definedName>
    <definedName name="carencia_sd_43" localSheetId="12">#REF!</definedName>
    <definedName name="carencia_sd_43" localSheetId="13">#REF!</definedName>
    <definedName name="carencia_sd_43" localSheetId="14">#REF!</definedName>
    <definedName name="carencia_sd_43" localSheetId="15">#REF!</definedName>
    <definedName name="carencia_sd_43" localSheetId="16">#REF!</definedName>
    <definedName name="carencia_sd_43" localSheetId="17">#REF!</definedName>
    <definedName name="carencia_sd_43" localSheetId="18">#REF!</definedName>
    <definedName name="carencia_sd_43" localSheetId="19">#REF!</definedName>
    <definedName name="carencia_sd_43" localSheetId="0">#REF!</definedName>
    <definedName name="carencia_sd_43" localSheetId="4">#REF!</definedName>
    <definedName name="carencia_sd_43" localSheetId="6">#REF!</definedName>
    <definedName name="carencia_sd_43" localSheetId="7">#REF!</definedName>
    <definedName name="carencia_sd_43" localSheetId="9">#REF!</definedName>
    <definedName name="carencia_sd_43" localSheetId="10">#REF!</definedName>
    <definedName name="carencia_sd_43" localSheetId="1">#REF!</definedName>
    <definedName name="carencia_sd_43">#REF!</definedName>
    <definedName name="carência_sd_44" localSheetId="11">#REF!</definedName>
    <definedName name="carência_sd_44" localSheetId="12">#REF!</definedName>
    <definedName name="carência_sd_44" localSheetId="13">#REF!</definedName>
    <definedName name="carência_sd_44" localSheetId="14">#REF!</definedName>
    <definedName name="carência_sd_44" localSheetId="15">#REF!</definedName>
    <definedName name="carência_sd_44" localSheetId="16">#REF!</definedName>
    <definedName name="carência_sd_44" localSheetId="17">#REF!</definedName>
    <definedName name="carência_sd_44" localSheetId="18">#REF!</definedName>
    <definedName name="carência_sd_44" localSheetId="19">#REF!</definedName>
    <definedName name="carência_sd_44" localSheetId="0">#REF!</definedName>
    <definedName name="carência_sd_44" localSheetId="4">#REF!</definedName>
    <definedName name="carência_sd_44" localSheetId="6">#REF!</definedName>
    <definedName name="carência_sd_44" localSheetId="7">#REF!</definedName>
    <definedName name="carência_sd_44" localSheetId="9">#REF!</definedName>
    <definedName name="carência_sd_44" localSheetId="10">#REF!</definedName>
    <definedName name="carência_sd_44" localSheetId="1">#REF!</definedName>
    <definedName name="carência_sd_44">#REF!</definedName>
    <definedName name="carência_sd_45" localSheetId="11">#REF!</definedName>
    <definedName name="carência_sd_45" localSheetId="12">#REF!</definedName>
    <definedName name="carência_sd_45" localSheetId="13">#REF!</definedName>
    <definedName name="carência_sd_45" localSheetId="14">#REF!</definedName>
    <definedName name="carência_sd_45" localSheetId="15">#REF!</definedName>
    <definedName name="carência_sd_45" localSheetId="16">#REF!</definedName>
    <definedName name="carência_sd_45" localSheetId="17">#REF!</definedName>
    <definedName name="carência_sd_45" localSheetId="18">#REF!</definedName>
    <definedName name="carência_sd_45" localSheetId="19">#REF!</definedName>
    <definedName name="carência_sd_45" localSheetId="0">#REF!</definedName>
    <definedName name="carência_sd_45" localSheetId="4">#REF!</definedName>
    <definedName name="carência_sd_45" localSheetId="6">#REF!</definedName>
    <definedName name="carência_sd_45" localSheetId="7">#REF!</definedName>
    <definedName name="carência_sd_45" localSheetId="9">#REF!</definedName>
    <definedName name="carência_sd_45" localSheetId="10">#REF!</definedName>
    <definedName name="carência_sd_45" localSheetId="1">#REF!</definedName>
    <definedName name="carência_sd_45">#REF!</definedName>
    <definedName name="carência_sd_5" localSheetId="11">#REF!</definedName>
    <definedName name="carência_sd_5" localSheetId="12">#REF!</definedName>
    <definedName name="carência_sd_5" localSheetId="13">#REF!</definedName>
    <definedName name="carência_sd_5" localSheetId="14">#REF!</definedName>
    <definedName name="carência_sd_5" localSheetId="15">#REF!</definedName>
    <definedName name="carência_sd_5" localSheetId="16">#REF!</definedName>
    <definedName name="carência_sd_5" localSheetId="17">#REF!</definedName>
    <definedName name="carência_sd_5" localSheetId="18">#REF!</definedName>
    <definedName name="carência_sd_5" localSheetId="19">#REF!</definedName>
    <definedName name="carência_sd_5" localSheetId="0">#REF!</definedName>
    <definedName name="carência_sd_5" localSheetId="4">#REF!</definedName>
    <definedName name="carência_sd_5" localSheetId="6">#REF!</definedName>
    <definedName name="carência_sd_5" localSheetId="7">#REF!</definedName>
    <definedName name="carência_sd_5" localSheetId="9">#REF!</definedName>
    <definedName name="carência_sd_5" localSheetId="10">#REF!</definedName>
    <definedName name="carência_sd_5" localSheetId="1">#REF!</definedName>
    <definedName name="carência_sd_5">#REF!</definedName>
    <definedName name="carência_sd_6" localSheetId="11">#REF!</definedName>
    <definedName name="carência_sd_6" localSheetId="12">#REF!</definedName>
    <definedName name="carência_sd_6" localSheetId="13">#REF!</definedName>
    <definedName name="carência_sd_6" localSheetId="14">#REF!</definedName>
    <definedName name="carência_sd_6" localSheetId="15">#REF!</definedName>
    <definedName name="carência_sd_6" localSheetId="16">#REF!</definedName>
    <definedName name="carência_sd_6" localSheetId="17">#REF!</definedName>
    <definedName name="carência_sd_6" localSheetId="18">#REF!</definedName>
    <definedName name="carência_sd_6" localSheetId="19">#REF!</definedName>
    <definedName name="carência_sd_6" localSheetId="0">#REF!</definedName>
    <definedName name="carência_sd_6" localSheetId="4">#REF!</definedName>
    <definedName name="carência_sd_6" localSheetId="6">#REF!</definedName>
    <definedName name="carência_sd_6" localSheetId="7">#REF!</definedName>
    <definedName name="carência_sd_6" localSheetId="9">#REF!</definedName>
    <definedName name="carência_sd_6" localSheetId="10">#REF!</definedName>
    <definedName name="carência_sd_6" localSheetId="1">#REF!</definedName>
    <definedName name="carência_sd_6">#REF!</definedName>
    <definedName name="carência_sd_7" localSheetId="1">#REF!</definedName>
    <definedName name="carência_sd_7">#N/A</definedName>
    <definedName name="carência_sd_8" localSheetId="1">#REF!</definedName>
    <definedName name="carência_sd_8">#N/A</definedName>
    <definedName name="carência_sd_9" localSheetId="1">#REF!</definedName>
    <definedName name="carência_sd_9">#N/A</definedName>
    <definedName name="cesta_basica" localSheetId="12">#REF!</definedName>
    <definedName name="cesta_basica" localSheetId="13">#REF!</definedName>
    <definedName name="cesta_basica" localSheetId="16">#REF!</definedName>
    <definedName name="cesta_basica" localSheetId="17">#REF!</definedName>
    <definedName name="cesta_basica" localSheetId="18">#REF!</definedName>
    <definedName name="cesta_basica" localSheetId="19">#REF!</definedName>
    <definedName name="cesta_basica" localSheetId="0">#REF!</definedName>
    <definedName name="cesta_basica">#REF!</definedName>
    <definedName name="Coef_arla_32" localSheetId="17">'[3](05)Coef.Param.'!$E$16</definedName>
    <definedName name="Coef_arla_32">'[4](05)Coef.Param.'!$E$16</definedName>
    <definedName name="coef_depreciacao_maq_inst_eq" localSheetId="17">'[3](05)Coef.Param.'!$E$28</definedName>
    <definedName name="coef_depreciacao_maq_inst_eq">'[4](05)Coef.Param.'!$E$28</definedName>
    <definedName name="coef_desp_gerais_adm" localSheetId="17">'[3](05)Coef.Param.'!$E$37</definedName>
    <definedName name="coef_desp_gerais_adm">'[4](05)Coef.Param.'!$E$37</definedName>
    <definedName name="coef_lubrificantes" localSheetId="12">'[5](07)Rem.Dep(L1)'!#REF!</definedName>
    <definedName name="coef_lubrificantes" localSheetId="17">'[5](07)Rem.Dep(L1)'!#REF!</definedName>
    <definedName name="coef_lubrificantes" localSheetId="18">'[5](07)Rem.Dep(L1)'!#REF!</definedName>
    <definedName name="coef_lubrificantes" localSheetId="19">'[5](07)Rem.Dep(L1)'!#REF!</definedName>
    <definedName name="coef_lubrificantes" localSheetId="0">'[5](07)Rem.Dep(L1)'!#REF!</definedName>
    <definedName name="coef_lubrificantes">'[5](07)Rem.Dep(L1)'!#REF!</definedName>
    <definedName name="coef_pecas_acessorios" localSheetId="17">'[3](05)Coef.Param.'!$E$36</definedName>
    <definedName name="coef_pecas_acessorios">'[4](05)Coef.Param.'!$E$36</definedName>
    <definedName name="coef_remuneracao_cap_almox" localSheetId="17">'[3](05)Coef.Param.'!$E$30</definedName>
    <definedName name="coef_remuneracao_cap_almox">'[4](05)Coef.Param.'!$E$30</definedName>
    <definedName name="coef_remuneracao_maq_inst_eq" localSheetId="17">'[3](05)Coef.Param.'!$E$29</definedName>
    <definedName name="coef_remuneracao_maq_inst_eq">'[4](05)Coef.Param.'!$E$29</definedName>
    <definedName name="COMUM" localSheetId="11">#REF!</definedName>
    <definedName name="COMUM" localSheetId="12">#REF!</definedName>
    <definedName name="COMUM" localSheetId="13">#REF!</definedName>
    <definedName name="COMUM" localSheetId="14">#REF!</definedName>
    <definedName name="COMUM" localSheetId="15">#REF!</definedName>
    <definedName name="COMUM" localSheetId="16">#REF!</definedName>
    <definedName name="COMUM" localSheetId="17">#REF!</definedName>
    <definedName name="COMUM" localSheetId="18">#REF!</definedName>
    <definedName name="COMUM" localSheetId="19">#REF!</definedName>
    <definedName name="COMUM" localSheetId="0">#REF!</definedName>
    <definedName name="COMUM" localSheetId="4">#REF!</definedName>
    <definedName name="COMUM" localSheetId="6">#REF!</definedName>
    <definedName name="COMUM" localSheetId="7">#REF!</definedName>
    <definedName name="COMUM" localSheetId="9">#REF!</definedName>
    <definedName name="COMUM" localSheetId="10">#REF!</definedName>
    <definedName name="COMUM" localSheetId="1">#REF!</definedName>
    <definedName name="COMUM">#REF!</definedName>
    <definedName name="COMUM_12" localSheetId="12">#REF!</definedName>
    <definedName name="COMUM_12" localSheetId="13">#REF!</definedName>
    <definedName name="COMUM_12" localSheetId="16">#REF!</definedName>
    <definedName name="COMUM_12" localSheetId="18">#REF!</definedName>
    <definedName name="COMUM_12" localSheetId="19">#REF!</definedName>
    <definedName name="COMUM_12" localSheetId="0">#REF!</definedName>
    <definedName name="COMUM_12">#REF!</definedName>
    <definedName name="COMUM_2" localSheetId="12">#REF!</definedName>
    <definedName name="COMUM_2" localSheetId="13">#REF!</definedName>
    <definedName name="COMUM_2" localSheetId="16">#REF!</definedName>
    <definedName name="COMUM_2" localSheetId="18">#REF!</definedName>
    <definedName name="COMUM_2" localSheetId="19">#REF!</definedName>
    <definedName name="COMUM_2" localSheetId="0">#REF!</definedName>
    <definedName name="COMUM_2">#REF!</definedName>
    <definedName name="COMUM_5" localSheetId="12">#REF!</definedName>
    <definedName name="COMUM_5" localSheetId="13">#REF!</definedName>
    <definedName name="COMUM_5" localSheetId="16">#REF!</definedName>
    <definedName name="COMUM_5" localSheetId="18">#REF!</definedName>
    <definedName name="COMUM_5" localSheetId="19">#REF!</definedName>
    <definedName name="COMUM_5" localSheetId="0">#REF!</definedName>
    <definedName name="COMUM_5">#REF!</definedName>
    <definedName name="COMUM_7" localSheetId="12">#REF!</definedName>
    <definedName name="COMUM_7" localSheetId="13">#REF!</definedName>
    <definedName name="COMUM_7" localSheetId="16">#REF!</definedName>
    <definedName name="COMUM_7" localSheetId="18">#REF!</definedName>
    <definedName name="COMUM_7" localSheetId="19">#REF!</definedName>
    <definedName name="COMUM_7" localSheetId="0">#REF!</definedName>
    <definedName name="COMUM_7">#REF!</definedName>
    <definedName name="COMUM_8" localSheetId="12">#REF!</definedName>
    <definedName name="COMUM_8" localSheetId="13">#REF!</definedName>
    <definedName name="COMUM_8" localSheetId="16">#REF!</definedName>
    <definedName name="COMUM_8" localSheetId="18">#REF!</definedName>
    <definedName name="COMUM_8" localSheetId="19">#REF!</definedName>
    <definedName name="COMUM_8" localSheetId="0">#REF!</definedName>
    <definedName name="COMUM_8">#REF!</definedName>
    <definedName name="_xlnm.Criteria" localSheetId="11">'[1] URBANO 2ª PARTE'!#REF!</definedName>
    <definedName name="_xlnm.Criteria" localSheetId="12">'[1] URBANO 2ª PARTE'!#REF!</definedName>
    <definedName name="_xlnm.Criteria" localSheetId="13">'[1] URBANO 2ª PARTE'!#REF!</definedName>
    <definedName name="_xlnm.Criteria" localSheetId="14">'[1] URBANO 2ª PARTE'!#REF!</definedName>
    <definedName name="_xlnm.Criteria" localSheetId="15">'[1] URBANO 2ª PARTE'!#REF!</definedName>
    <definedName name="_xlnm.Criteria" localSheetId="16">'[1] URBANO 2ª PARTE'!#REF!</definedName>
    <definedName name="_xlnm.Criteria" localSheetId="17">'[1] URBANO 2ª PARTE'!#REF!</definedName>
    <definedName name="_xlnm.Criteria" localSheetId="4">'[1] URBANO 2ª PARTE'!#REF!</definedName>
    <definedName name="_xlnm.Criteria" localSheetId="6">'[1] URBANO 2ª PARTE'!#REF!</definedName>
    <definedName name="_xlnm.Criteria" localSheetId="7">'[1] URBANO 2ª PARTE'!#REF!</definedName>
    <definedName name="_xlnm.Criteria" localSheetId="9">'[1] URBANO 2ª PARTE'!#REF!</definedName>
    <definedName name="_xlnm.Criteria" localSheetId="10">'[1] URBANO 2ª PARTE'!#REF!</definedName>
    <definedName name="_xlnm.Criteria" localSheetId="1">'[1] URBANO 2ª PARTE'!#REF!</definedName>
    <definedName name="_xlnm.Criteria">'[1] URBANO 2ª PARTE'!#REF!</definedName>
    <definedName name="Critérios_IM" localSheetId="11">'[1] URBANO 2ª PARTE'!#REF!</definedName>
    <definedName name="Critérios_IM" localSheetId="12">'[1] URBANO 2ª PARTE'!#REF!</definedName>
    <definedName name="Critérios_IM" localSheetId="13">'[1] URBANO 2ª PARTE'!#REF!</definedName>
    <definedName name="Critérios_IM" localSheetId="14">'[1] URBANO 2ª PARTE'!#REF!</definedName>
    <definedName name="Critérios_IM" localSheetId="15">'[1] URBANO 2ª PARTE'!#REF!</definedName>
    <definedName name="Critérios_IM" localSheetId="16">'[1] URBANO 2ª PARTE'!#REF!</definedName>
    <definedName name="Critérios_IM" localSheetId="17">'[1] URBANO 2ª PARTE'!#REF!</definedName>
    <definedName name="Critérios_IM" localSheetId="4">'[1] URBANO 2ª PARTE'!#REF!</definedName>
    <definedName name="Critérios_IM" localSheetId="6">'[1] URBANO 2ª PARTE'!#REF!</definedName>
    <definedName name="Critérios_IM" localSheetId="7">'[1] URBANO 2ª PARTE'!#REF!</definedName>
    <definedName name="Critérios_IM" localSheetId="9">'[1] URBANO 2ª PARTE'!#REF!</definedName>
    <definedName name="Critérios_IM" localSheetId="10">'[1] URBANO 2ª PARTE'!#REF!</definedName>
    <definedName name="Critérios_IM" localSheetId="1">'[1] URBANO 2ª PARTE'!#REF!</definedName>
    <definedName name="Critérios_IM">'[1] URBANO 2ª PARTE'!#REF!</definedName>
    <definedName name="d">#N/A</definedName>
    <definedName name="DADOS" localSheetId="11">#REF!</definedName>
    <definedName name="DADOS" localSheetId="12">#REF!</definedName>
    <definedName name="DADOS" localSheetId="13">#REF!</definedName>
    <definedName name="DADOS" localSheetId="14">#REF!</definedName>
    <definedName name="DADOS" localSheetId="15">#REF!</definedName>
    <definedName name="DADOS" localSheetId="16">#REF!</definedName>
    <definedName name="DADOS" localSheetId="17">#REF!</definedName>
    <definedName name="DADOS" localSheetId="18">#REF!</definedName>
    <definedName name="DADOS" localSheetId="19">#REF!</definedName>
    <definedName name="DADOS" localSheetId="0">#REF!</definedName>
    <definedName name="DADOS" localSheetId="4">#REF!</definedName>
    <definedName name="DADOS" localSheetId="6">#REF!</definedName>
    <definedName name="DADOS" localSheetId="7">#REF!</definedName>
    <definedName name="DADOS" localSheetId="9">#REF!</definedName>
    <definedName name="DADOS" localSheetId="10">#REF!</definedName>
    <definedName name="DADOS" localSheetId="1">#REF!</definedName>
    <definedName name="DADOS">#REF!</definedName>
    <definedName name="DADOS_12" localSheetId="12">#REF!</definedName>
    <definedName name="DADOS_12" localSheetId="13">#REF!</definedName>
    <definedName name="DADOS_12" localSheetId="16">#REF!</definedName>
    <definedName name="DADOS_12" localSheetId="18">#REF!</definedName>
    <definedName name="DADOS_12" localSheetId="19">#REF!</definedName>
    <definedName name="DADOS_12" localSheetId="0">#REF!</definedName>
    <definedName name="DADOS_12">#REF!</definedName>
    <definedName name="DADOS_2" localSheetId="12">#REF!</definedName>
    <definedName name="DADOS_2" localSheetId="13">#REF!</definedName>
    <definedName name="DADOS_2" localSheetId="16">#REF!</definedName>
    <definedName name="DADOS_2" localSheetId="18">#REF!</definedName>
    <definedName name="DADOS_2" localSheetId="19">#REF!</definedName>
    <definedName name="DADOS_2" localSheetId="0">#REF!</definedName>
    <definedName name="DADOS_2">#REF!</definedName>
    <definedName name="DADOS_5" localSheetId="12">#REF!</definedName>
    <definedName name="DADOS_5" localSheetId="13">#REF!</definedName>
    <definedName name="DADOS_5" localSheetId="16">#REF!</definedName>
    <definedName name="DADOS_5" localSheetId="18">#REF!</definedName>
    <definedName name="DADOS_5" localSheetId="19">#REF!</definedName>
    <definedName name="DADOS_5" localSheetId="0">#REF!</definedName>
    <definedName name="DADOS_5">#REF!</definedName>
    <definedName name="DADOS_7" localSheetId="12">#REF!</definedName>
    <definedName name="DADOS_7" localSheetId="13">#REF!</definedName>
    <definedName name="DADOS_7" localSheetId="16">#REF!</definedName>
    <definedName name="DADOS_7" localSheetId="18">#REF!</definedName>
    <definedName name="DADOS_7" localSheetId="19">#REF!</definedName>
    <definedName name="DADOS_7" localSheetId="0">#REF!</definedName>
    <definedName name="DADOS_7">#REF!</definedName>
    <definedName name="DADOS_8" localSheetId="12">#REF!</definedName>
    <definedName name="DADOS_8" localSheetId="13">#REF!</definedName>
    <definedName name="DADOS_8" localSheetId="16">#REF!</definedName>
    <definedName name="DADOS_8" localSheetId="18">#REF!</definedName>
    <definedName name="DADOS_8" localSheetId="19">#REF!</definedName>
    <definedName name="DADOS_8" localSheetId="0">#REF!</definedName>
    <definedName name="DADOS_8">#REF!</definedName>
    <definedName name="DADOS2" localSheetId="11">#REF!</definedName>
    <definedName name="DADOS2" localSheetId="12">#REF!</definedName>
    <definedName name="DADOS2" localSheetId="13">#REF!</definedName>
    <definedName name="DADOS2" localSheetId="14">#REF!</definedName>
    <definedName name="DADOS2" localSheetId="15">#REF!</definedName>
    <definedName name="DADOS2" localSheetId="16">#REF!</definedName>
    <definedName name="DADOS2" localSheetId="17">#REF!</definedName>
    <definedName name="DADOS2" localSheetId="18">#REF!</definedName>
    <definedName name="DADOS2" localSheetId="19">#REF!</definedName>
    <definedName name="DADOS2" localSheetId="0">#REF!</definedName>
    <definedName name="DADOS2" localSheetId="4">#REF!</definedName>
    <definedName name="DADOS2" localSheetId="6">#REF!</definedName>
    <definedName name="DADOS2" localSheetId="7">#REF!</definedName>
    <definedName name="DADOS2" localSheetId="9">#REF!</definedName>
    <definedName name="DADOS2" localSheetId="10">#REF!</definedName>
    <definedName name="DADOS2" localSheetId="1">#REF!</definedName>
    <definedName name="DADOS2">#REF!</definedName>
    <definedName name="DADOS2_12" localSheetId="12">#REF!</definedName>
    <definedName name="DADOS2_12" localSheetId="13">#REF!</definedName>
    <definedName name="DADOS2_12" localSheetId="16">#REF!</definedName>
    <definedName name="DADOS2_12" localSheetId="18">#REF!</definedName>
    <definedName name="DADOS2_12" localSheetId="19">#REF!</definedName>
    <definedName name="DADOS2_12" localSheetId="0">#REF!</definedName>
    <definedName name="DADOS2_12">#REF!</definedName>
    <definedName name="DADOS2_2" localSheetId="12">#REF!</definedName>
    <definedName name="DADOS2_2" localSheetId="13">#REF!</definedName>
    <definedName name="DADOS2_2" localSheetId="16">#REF!</definedName>
    <definedName name="DADOS2_2" localSheetId="18">#REF!</definedName>
    <definedName name="DADOS2_2" localSheetId="19">#REF!</definedName>
    <definedName name="DADOS2_2" localSheetId="0">#REF!</definedName>
    <definedName name="DADOS2_2">#REF!</definedName>
    <definedName name="DADOS2_5" localSheetId="12">#REF!</definedName>
    <definedName name="DADOS2_5" localSheetId="13">#REF!</definedName>
    <definedName name="DADOS2_5" localSheetId="16">#REF!</definedName>
    <definedName name="DADOS2_5" localSheetId="18">#REF!</definedName>
    <definedName name="DADOS2_5" localSheetId="19">#REF!</definedName>
    <definedName name="DADOS2_5" localSheetId="0">#REF!</definedName>
    <definedName name="DADOS2_5">#REF!</definedName>
    <definedName name="DADOS2_7" localSheetId="12">#REF!</definedName>
    <definedName name="DADOS2_7" localSheetId="13">#REF!</definedName>
    <definedName name="DADOS2_7" localSheetId="16">#REF!</definedName>
    <definedName name="DADOS2_7" localSheetId="18">#REF!</definedName>
    <definedName name="DADOS2_7" localSheetId="19">#REF!</definedName>
    <definedName name="DADOS2_7" localSheetId="0">#REF!</definedName>
    <definedName name="DADOS2_7">#REF!</definedName>
    <definedName name="DADOS2_8" localSheetId="12">#REF!</definedName>
    <definedName name="DADOS2_8" localSheetId="13">#REF!</definedName>
    <definedName name="DADOS2_8" localSheetId="16">#REF!</definedName>
    <definedName name="DADOS2_8" localSheetId="18">#REF!</definedName>
    <definedName name="DADOS2_8" localSheetId="19">#REF!</definedName>
    <definedName name="DADOS2_8" localSheetId="0">#REF!</definedName>
    <definedName name="DADOS2_8">#REF!</definedName>
    <definedName name="DADOS3" localSheetId="11">#REF!</definedName>
    <definedName name="DADOS3" localSheetId="12">#REF!</definedName>
    <definedName name="DADOS3" localSheetId="13">#REF!</definedName>
    <definedName name="DADOS3" localSheetId="14">#REF!</definedName>
    <definedName name="DADOS3" localSheetId="15">#REF!</definedName>
    <definedName name="DADOS3" localSheetId="16">#REF!</definedName>
    <definedName name="DADOS3" localSheetId="17">#REF!</definedName>
    <definedName name="DADOS3" localSheetId="18">#REF!</definedName>
    <definedName name="DADOS3" localSheetId="19">#REF!</definedName>
    <definedName name="DADOS3" localSheetId="0">#REF!</definedName>
    <definedName name="DADOS3" localSheetId="4">#REF!</definedName>
    <definedName name="DADOS3" localSheetId="6">#REF!</definedName>
    <definedName name="DADOS3" localSheetId="7">#REF!</definedName>
    <definedName name="DADOS3" localSheetId="9">#REF!</definedName>
    <definedName name="DADOS3" localSheetId="10">#REF!</definedName>
    <definedName name="DADOS3" localSheetId="1">#REF!</definedName>
    <definedName name="DADOS3">#REF!</definedName>
    <definedName name="DADOS3_12" localSheetId="12">#REF!</definedName>
    <definedName name="DADOS3_12" localSheetId="13">#REF!</definedName>
    <definedName name="DADOS3_12" localSheetId="16">#REF!</definedName>
    <definedName name="DADOS3_12" localSheetId="18">#REF!</definedName>
    <definedName name="DADOS3_12" localSheetId="19">#REF!</definedName>
    <definedName name="DADOS3_12" localSheetId="0">#REF!</definedName>
    <definedName name="DADOS3_12">#REF!</definedName>
    <definedName name="DADOS3_2" localSheetId="12">#REF!</definedName>
    <definedName name="DADOS3_2" localSheetId="13">#REF!</definedName>
    <definedName name="DADOS3_2" localSheetId="16">#REF!</definedName>
    <definedName name="DADOS3_2" localSheetId="18">#REF!</definedName>
    <definedName name="DADOS3_2" localSheetId="19">#REF!</definedName>
    <definedName name="DADOS3_2" localSheetId="0">#REF!</definedName>
    <definedName name="DADOS3_2">#REF!</definedName>
    <definedName name="DADOS3_5" localSheetId="12">#REF!</definedName>
    <definedName name="DADOS3_5" localSheetId="13">#REF!</definedName>
    <definedName name="DADOS3_5" localSheetId="16">#REF!</definedName>
    <definedName name="DADOS3_5" localSheetId="18">#REF!</definedName>
    <definedName name="DADOS3_5" localSheetId="19">#REF!</definedName>
    <definedName name="DADOS3_5" localSheetId="0">#REF!</definedName>
    <definedName name="DADOS3_5">#REF!</definedName>
    <definedName name="DADOS3_7" localSheetId="12">#REF!</definedName>
    <definedName name="DADOS3_7" localSheetId="13">#REF!</definedName>
    <definedName name="DADOS3_7" localSheetId="16">#REF!</definedName>
    <definedName name="DADOS3_7" localSheetId="18">#REF!</definedName>
    <definedName name="DADOS3_7" localSheetId="19">#REF!</definedName>
    <definedName name="DADOS3_7" localSheetId="0">#REF!</definedName>
    <definedName name="DADOS3_7">#REF!</definedName>
    <definedName name="DADOS3_8" localSheetId="12">#REF!</definedName>
    <definedName name="DADOS3_8" localSheetId="13">#REF!</definedName>
    <definedName name="DADOS3_8" localSheetId="16">#REF!</definedName>
    <definedName name="DADOS3_8" localSheetId="18">#REF!</definedName>
    <definedName name="DADOS3_8" localSheetId="19">#REF!</definedName>
    <definedName name="DADOS3_8" localSheetId="0">#REF!</definedName>
    <definedName name="DADOS3_8">#REF!</definedName>
    <definedName name="DADOS4" localSheetId="13">"NA()"</definedName>
    <definedName name="DADOS4" localSheetId="17">#N/A</definedName>
    <definedName name="DADOS4">#N/A</definedName>
    <definedName name="DADOS5" localSheetId="11">#REF!</definedName>
    <definedName name="DADOS5" localSheetId="12">#REF!</definedName>
    <definedName name="DADOS5" localSheetId="13">#REF!</definedName>
    <definedName name="DADOS5" localSheetId="14">#REF!</definedName>
    <definedName name="DADOS5" localSheetId="15">#REF!</definedName>
    <definedName name="DADOS5" localSheetId="16">#REF!</definedName>
    <definedName name="DADOS5" localSheetId="17">#REF!</definedName>
    <definedName name="DADOS5" localSheetId="18">#REF!</definedName>
    <definedName name="DADOS5" localSheetId="19">#REF!</definedName>
    <definedName name="DADOS5" localSheetId="0">#REF!</definedName>
    <definedName name="DADOS5" localSheetId="4">#REF!</definedName>
    <definedName name="DADOS5" localSheetId="6">#REF!</definedName>
    <definedName name="DADOS5" localSheetId="7">#REF!</definedName>
    <definedName name="DADOS5" localSheetId="9">#REF!</definedName>
    <definedName name="DADOS5" localSheetId="10">#REF!</definedName>
    <definedName name="DADOS5" localSheetId="1">#REF!</definedName>
    <definedName name="DADOS5">#REF!</definedName>
    <definedName name="DADOS5_12" localSheetId="12">#REF!</definedName>
    <definedName name="DADOS5_12" localSheetId="13">#REF!</definedName>
    <definedName name="DADOS5_12" localSheetId="16">#REF!</definedName>
    <definedName name="DADOS5_12" localSheetId="18">#REF!</definedName>
    <definedName name="DADOS5_12" localSheetId="19">#REF!</definedName>
    <definedName name="DADOS5_12" localSheetId="0">#REF!</definedName>
    <definedName name="DADOS5_12">#REF!</definedName>
    <definedName name="DADOS5_2" localSheetId="12">#REF!</definedName>
    <definedName name="DADOS5_2" localSheetId="13">#REF!</definedName>
    <definedName name="DADOS5_2" localSheetId="16">#REF!</definedName>
    <definedName name="DADOS5_2" localSheetId="18">#REF!</definedName>
    <definedName name="DADOS5_2" localSheetId="19">#REF!</definedName>
    <definedName name="DADOS5_2" localSheetId="0">#REF!</definedName>
    <definedName name="DADOS5_2">#REF!</definedName>
    <definedName name="DADOS5_5" localSheetId="12">#REF!</definedName>
    <definedName name="DADOS5_5" localSheetId="13">#REF!</definedName>
    <definedName name="DADOS5_5" localSheetId="16">#REF!</definedName>
    <definedName name="DADOS5_5" localSheetId="18">#REF!</definedName>
    <definedName name="DADOS5_5" localSheetId="19">#REF!</definedName>
    <definedName name="DADOS5_5" localSheetId="0">#REF!</definedName>
    <definedName name="DADOS5_5">#REF!</definedName>
    <definedName name="DADOS5_7" localSheetId="12">#REF!</definedName>
    <definedName name="DADOS5_7" localSheetId="13">#REF!</definedName>
    <definedName name="DADOS5_7" localSheetId="16">#REF!</definedName>
    <definedName name="DADOS5_7" localSheetId="18">#REF!</definedName>
    <definedName name="DADOS5_7" localSheetId="19">#REF!</definedName>
    <definedName name="DADOS5_7" localSheetId="0">#REF!</definedName>
    <definedName name="DADOS5_7">#REF!</definedName>
    <definedName name="DADOS5_8" localSheetId="12">#REF!</definedName>
    <definedName name="DADOS5_8" localSheetId="13">#REF!</definedName>
    <definedName name="DADOS5_8" localSheetId="16">#REF!</definedName>
    <definedName name="DADOS5_8" localSheetId="18">#REF!</definedName>
    <definedName name="DADOS5_8" localSheetId="19">#REF!</definedName>
    <definedName name="DADOS5_8" localSheetId="0">#REF!</definedName>
    <definedName name="DADOS5_8">#REF!</definedName>
    <definedName name="DADOS6" localSheetId="11">#REF!</definedName>
    <definedName name="DADOS6" localSheetId="12">#REF!</definedName>
    <definedName name="DADOS6" localSheetId="13">#REF!</definedName>
    <definedName name="DADOS6" localSheetId="14">#REF!</definedName>
    <definedName name="DADOS6" localSheetId="15">#REF!</definedName>
    <definedName name="DADOS6" localSheetId="16">#REF!</definedName>
    <definedName name="DADOS6" localSheetId="17">#REF!</definedName>
    <definedName name="DADOS6" localSheetId="18">#REF!</definedName>
    <definedName name="DADOS6" localSheetId="19">#REF!</definedName>
    <definedName name="DADOS6" localSheetId="0">#REF!</definedName>
    <definedName name="DADOS6" localSheetId="4">#REF!</definedName>
    <definedName name="DADOS6" localSheetId="6">#REF!</definedName>
    <definedName name="DADOS6" localSheetId="7">#REF!</definedName>
    <definedName name="DADOS6" localSheetId="9">#REF!</definedName>
    <definedName name="DADOS6" localSheetId="10">#REF!</definedName>
    <definedName name="DADOS6" localSheetId="1">#REF!</definedName>
    <definedName name="DADOS6">#REF!</definedName>
    <definedName name="DADOS6_12" localSheetId="12">#REF!</definedName>
    <definedName name="DADOS6_12" localSheetId="13">#REF!</definedName>
    <definedName name="DADOS6_12" localSheetId="16">#REF!</definedName>
    <definedName name="DADOS6_12" localSheetId="18">#REF!</definedName>
    <definedName name="DADOS6_12" localSheetId="19">#REF!</definedName>
    <definedName name="DADOS6_12" localSheetId="0">#REF!</definedName>
    <definedName name="DADOS6_12">#REF!</definedName>
    <definedName name="DADOS6_2" localSheetId="12">#REF!</definedName>
    <definedName name="DADOS6_2" localSheetId="13">#REF!</definedName>
    <definedName name="DADOS6_2" localSheetId="16">#REF!</definedName>
    <definedName name="DADOS6_2" localSheetId="18">#REF!</definedName>
    <definedName name="DADOS6_2" localSheetId="19">#REF!</definedName>
    <definedName name="DADOS6_2" localSheetId="0">#REF!</definedName>
    <definedName name="DADOS6_2">#REF!</definedName>
    <definedName name="DADOS6_5" localSheetId="12">#REF!</definedName>
    <definedName name="DADOS6_5" localSheetId="13">#REF!</definedName>
    <definedName name="DADOS6_5" localSheetId="16">#REF!</definedName>
    <definedName name="DADOS6_5" localSheetId="18">#REF!</definedName>
    <definedName name="DADOS6_5" localSheetId="19">#REF!</definedName>
    <definedName name="DADOS6_5" localSheetId="0">#REF!</definedName>
    <definedName name="DADOS6_5">#REF!</definedName>
    <definedName name="DADOS6_7" localSheetId="12">#REF!</definedName>
    <definedName name="DADOS6_7" localSheetId="13">#REF!</definedName>
    <definedName name="DADOS6_7" localSheetId="16">#REF!</definedName>
    <definedName name="DADOS6_7" localSheetId="18">#REF!</definedName>
    <definedName name="DADOS6_7" localSheetId="19">#REF!</definedName>
    <definedName name="DADOS6_7" localSheetId="0">#REF!</definedName>
    <definedName name="DADOS6_7">#REF!</definedName>
    <definedName name="DADOS6_8" localSheetId="12">#REF!</definedName>
    <definedName name="DADOS6_8" localSheetId="13">#REF!</definedName>
    <definedName name="DADOS6_8" localSheetId="16">#REF!</definedName>
    <definedName name="DADOS6_8" localSheetId="18">#REF!</definedName>
    <definedName name="DADOS6_8" localSheetId="19">#REF!</definedName>
    <definedName name="DADOS6_8" localSheetId="0">#REF!</definedName>
    <definedName name="DADOS6_8">#REF!</definedName>
    <definedName name="DADOS7" localSheetId="11">#REF!</definedName>
    <definedName name="DADOS7" localSheetId="12">#REF!</definedName>
    <definedName name="DADOS7" localSheetId="13">#REF!</definedName>
    <definedName name="DADOS7" localSheetId="14">#REF!</definedName>
    <definedName name="DADOS7" localSheetId="15">#REF!</definedName>
    <definedName name="DADOS7" localSheetId="16">#REF!</definedName>
    <definedName name="DADOS7" localSheetId="17">#REF!</definedName>
    <definedName name="DADOS7" localSheetId="18">#REF!</definedName>
    <definedName name="DADOS7" localSheetId="19">#REF!</definedName>
    <definedName name="DADOS7" localSheetId="0">#REF!</definedName>
    <definedName name="DADOS7" localSheetId="4">#REF!</definedName>
    <definedName name="DADOS7" localSheetId="6">#REF!</definedName>
    <definedName name="DADOS7" localSheetId="7">#REF!</definedName>
    <definedName name="DADOS7" localSheetId="9">#REF!</definedName>
    <definedName name="DADOS7" localSheetId="10">#REF!</definedName>
    <definedName name="DADOS7" localSheetId="1">#REF!</definedName>
    <definedName name="DADOS7">#REF!</definedName>
    <definedName name="DADOS7_12" localSheetId="12">#REF!</definedName>
    <definedName name="DADOS7_12" localSheetId="13">#REF!</definedName>
    <definedName name="DADOS7_12" localSheetId="16">#REF!</definedName>
    <definedName name="DADOS7_12" localSheetId="18">#REF!</definedName>
    <definedName name="DADOS7_12" localSheetId="19">#REF!</definedName>
    <definedName name="DADOS7_12" localSheetId="0">#REF!</definedName>
    <definedName name="DADOS7_12">#REF!</definedName>
    <definedName name="DADOS7_2" localSheetId="12">#REF!</definedName>
    <definedName name="DADOS7_2" localSheetId="13">#REF!</definedName>
    <definedName name="DADOS7_2" localSheetId="16">#REF!</definedName>
    <definedName name="DADOS7_2" localSheetId="18">#REF!</definedName>
    <definedName name="DADOS7_2" localSheetId="19">#REF!</definedName>
    <definedName name="DADOS7_2" localSheetId="0">#REF!</definedName>
    <definedName name="DADOS7_2">#REF!</definedName>
    <definedName name="DADOS7_5" localSheetId="12">#REF!</definedName>
    <definedName name="DADOS7_5" localSheetId="13">#REF!</definedName>
    <definedName name="DADOS7_5" localSheetId="16">#REF!</definedName>
    <definedName name="DADOS7_5" localSheetId="18">#REF!</definedName>
    <definedName name="DADOS7_5" localSheetId="19">#REF!</definedName>
    <definedName name="DADOS7_5" localSheetId="0">#REF!</definedName>
    <definedName name="DADOS7_5">#REF!</definedName>
    <definedName name="DADOS7_7" localSheetId="12">#REF!</definedName>
    <definedName name="DADOS7_7" localSheetId="13">#REF!</definedName>
    <definedName name="DADOS7_7" localSheetId="16">#REF!</definedName>
    <definedName name="DADOS7_7" localSheetId="18">#REF!</definedName>
    <definedName name="DADOS7_7" localSheetId="19">#REF!</definedName>
    <definedName name="DADOS7_7" localSheetId="0">#REF!</definedName>
    <definedName name="DADOS7_7">#REF!</definedName>
    <definedName name="DADOS7_8" localSheetId="12">#REF!</definedName>
    <definedName name="DADOS7_8" localSheetId="13">#REF!</definedName>
    <definedName name="DADOS7_8" localSheetId="16">#REF!</definedName>
    <definedName name="DADOS7_8" localSheetId="18">#REF!</definedName>
    <definedName name="DADOS7_8" localSheetId="19">#REF!</definedName>
    <definedName name="DADOS7_8" localSheetId="0">#REF!</definedName>
    <definedName name="DADOS7_8">#REF!</definedName>
    <definedName name="diesel" localSheetId="12">#REF!</definedName>
    <definedName name="diesel" localSheetId="13">#REF!</definedName>
    <definedName name="diesel" localSheetId="16">#REF!</definedName>
    <definedName name="diesel" localSheetId="18">#REF!</definedName>
    <definedName name="diesel" localSheetId="19">#REF!</definedName>
    <definedName name="diesel" localSheetId="0">#REF!</definedName>
    <definedName name="diesel">#REF!</definedName>
    <definedName name="DPVAT_mês_ônibus" localSheetId="12">#REF!</definedName>
    <definedName name="DPVAT_mês_ônibus" localSheetId="13">#REF!</definedName>
    <definedName name="DPVAT_mês_ônibus" localSheetId="16">#REF!</definedName>
    <definedName name="DPVAT_mês_ônibus" localSheetId="18">#REF!</definedName>
    <definedName name="DPVAT_mês_ônibus" localSheetId="19">#REF!</definedName>
    <definedName name="DPVAT_mês_ônibus" localSheetId="0">#REF!</definedName>
    <definedName name="DPVAT_mês_ônibus">#REF!</definedName>
    <definedName name="e">#N/A</definedName>
    <definedName name="ee" localSheetId="11">#REF!</definedName>
    <definedName name="ee" localSheetId="12">#REF!</definedName>
    <definedName name="ee" localSheetId="13">#REF!</definedName>
    <definedName name="ee" localSheetId="14">#REF!</definedName>
    <definedName name="ee" localSheetId="15">#REF!</definedName>
    <definedName name="ee" localSheetId="16">#REF!</definedName>
    <definedName name="ee" localSheetId="18">#REF!</definedName>
    <definedName name="ee" localSheetId="19">#REF!</definedName>
    <definedName name="ee" localSheetId="0">#REF!</definedName>
    <definedName name="ee" localSheetId="4">#REF!</definedName>
    <definedName name="ee" localSheetId="6">#REF!</definedName>
    <definedName name="ee" localSheetId="7">#REF!</definedName>
    <definedName name="ee" localSheetId="9">#REF!</definedName>
    <definedName name="ee" localSheetId="10">#REF!</definedName>
    <definedName name="ee">#REF!</definedName>
    <definedName name="empréstimo" localSheetId="1">#REF!</definedName>
    <definedName name="empréstimo">#N/A</definedName>
    <definedName name="empréstimo__44" localSheetId="11">#REF!</definedName>
    <definedName name="empréstimo__44" localSheetId="12">#REF!</definedName>
    <definedName name="empréstimo__44" localSheetId="13">#REF!</definedName>
    <definedName name="empréstimo__44" localSheetId="14">#REF!</definedName>
    <definedName name="empréstimo__44" localSheetId="15">#REF!</definedName>
    <definedName name="empréstimo__44" localSheetId="16">#REF!</definedName>
    <definedName name="empréstimo__44" localSheetId="17">#REF!</definedName>
    <definedName name="empréstimo__44" localSheetId="18">#REF!</definedName>
    <definedName name="empréstimo__44" localSheetId="19">#REF!</definedName>
    <definedName name="empréstimo__44" localSheetId="0">#REF!</definedName>
    <definedName name="empréstimo__44" localSheetId="4">#REF!</definedName>
    <definedName name="empréstimo__44" localSheetId="5">#REF!</definedName>
    <definedName name="empréstimo__44" localSheetId="6">#REF!</definedName>
    <definedName name="empréstimo__44" localSheetId="7">#REF!</definedName>
    <definedName name="empréstimo__44" localSheetId="9">#REF!</definedName>
    <definedName name="empréstimo__44" localSheetId="10">#REF!</definedName>
    <definedName name="empréstimo__44" localSheetId="1">#REF!</definedName>
    <definedName name="empréstimo__44">#REF!</definedName>
    <definedName name="empréstimo_10" localSheetId="11">#REF!</definedName>
    <definedName name="empréstimo_10" localSheetId="12">#REF!</definedName>
    <definedName name="empréstimo_10" localSheetId="13">#REF!</definedName>
    <definedName name="empréstimo_10" localSheetId="14">#REF!</definedName>
    <definedName name="empréstimo_10" localSheetId="15">#REF!</definedName>
    <definedName name="empréstimo_10" localSheetId="16">#REF!</definedName>
    <definedName name="empréstimo_10" localSheetId="17">#REF!</definedName>
    <definedName name="empréstimo_10" localSheetId="18">#REF!</definedName>
    <definedName name="empréstimo_10" localSheetId="19">#REF!</definedName>
    <definedName name="empréstimo_10" localSheetId="0">#REF!</definedName>
    <definedName name="empréstimo_10" localSheetId="4">#REF!</definedName>
    <definedName name="empréstimo_10" localSheetId="6">#REF!</definedName>
    <definedName name="empréstimo_10" localSheetId="7">#REF!</definedName>
    <definedName name="empréstimo_10" localSheetId="9">#REF!</definedName>
    <definedName name="empréstimo_10" localSheetId="10">#REF!</definedName>
    <definedName name="empréstimo_10" localSheetId="1">#REF!</definedName>
    <definedName name="empréstimo_10">#REF!</definedName>
    <definedName name="empréstimo_11" localSheetId="11">#REF!</definedName>
    <definedName name="empréstimo_11" localSheetId="12">#REF!</definedName>
    <definedName name="empréstimo_11" localSheetId="13">#REF!</definedName>
    <definedName name="empréstimo_11" localSheetId="14">#REF!</definedName>
    <definedName name="empréstimo_11" localSheetId="15">#REF!</definedName>
    <definedName name="empréstimo_11" localSheetId="16">#REF!</definedName>
    <definedName name="empréstimo_11" localSheetId="17">#REF!</definedName>
    <definedName name="empréstimo_11" localSheetId="18">#REF!</definedName>
    <definedName name="empréstimo_11" localSheetId="19">#REF!</definedName>
    <definedName name="empréstimo_11" localSheetId="0">#REF!</definedName>
    <definedName name="empréstimo_11" localSheetId="4">#REF!</definedName>
    <definedName name="empréstimo_11" localSheetId="6">#REF!</definedName>
    <definedName name="empréstimo_11" localSheetId="7">#REF!</definedName>
    <definedName name="empréstimo_11" localSheetId="9">#REF!</definedName>
    <definedName name="empréstimo_11" localSheetId="10">#REF!</definedName>
    <definedName name="empréstimo_11" localSheetId="1">#REF!</definedName>
    <definedName name="empréstimo_11">#REF!</definedName>
    <definedName name="empréstimo_11_1">NA()</definedName>
    <definedName name="empréstimo_12" localSheetId="11">#REF!</definedName>
    <definedName name="empréstimo_12" localSheetId="12">#REF!</definedName>
    <definedName name="empréstimo_12" localSheetId="13">#REF!</definedName>
    <definedName name="empréstimo_12" localSheetId="14">#REF!</definedName>
    <definedName name="empréstimo_12" localSheetId="15">#REF!</definedName>
    <definedName name="empréstimo_12" localSheetId="16">#REF!</definedName>
    <definedName name="empréstimo_12" localSheetId="17">#REF!</definedName>
    <definedName name="empréstimo_12" localSheetId="18">#REF!</definedName>
    <definedName name="empréstimo_12" localSheetId="19">#REF!</definedName>
    <definedName name="empréstimo_12" localSheetId="0">#REF!</definedName>
    <definedName name="empréstimo_12" localSheetId="4">#REF!</definedName>
    <definedName name="empréstimo_12" localSheetId="5">#REF!</definedName>
    <definedName name="empréstimo_12" localSheetId="6">#REF!</definedName>
    <definedName name="empréstimo_12" localSheetId="7">#REF!</definedName>
    <definedName name="empréstimo_12" localSheetId="9">#REF!</definedName>
    <definedName name="empréstimo_12" localSheetId="10">#REF!</definedName>
    <definedName name="empréstimo_12" localSheetId="1">#REF!</definedName>
    <definedName name="empréstimo_12">#REF!</definedName>
    <definedName name="empréstimo_18" localSheetId="11">#REF!</definedName>
    <definedName name="empréstimo_18" localSheetId="12">#REF!</definedName>
    <definedName name="empréstimo_18" localSheetId="13">#REF!</definedName>
    <definedName name="empréstimo_18" localSheetId="14">#REF!</definedName>
    <definedName name="empréstimo_18" localSheetId="15">#REF!</definedName>
    <definedName name="empréstimo_18" localSheetId="16">#REF!</definedName>
    <definedName name="empréstimo_18" localSheetId="17">#REF!</definedName>
    <definedName name="empréstimo_18" localSheetId="18">#REF!</definedName>
    <definedName name="empréstimo_18" localSheetId="19">#REF!</definedName>
    <definedName name="empréstimo_18" localSheetId="0">#REF!</definedName>
    <definedName name="empréstimo_18" localSheetId="4">#REF!</definedName>
    <definedName name="empréstimo_18" localSheetId="5">#REF!</definedName>
    <definedName name="empréstimo_18" localSheetId="6">#REF!</definedName>
    <definedName name="empréstimo_18" localSheetId="7">#REF!</definedName>
    <definedName name="empréstimo_18" localSheetId="9">#REF!</definedName>
    <definedName name="empréstimo_18" localSheetId="10">#REF!</definedName>
    <definedName name="empréstimo_18" localSheetId="1">#REF!</definedName>
    <definedName name="empréstimo_18">#REF!</definedName>
    <definedName name="empréstimo_19" localSheetId="11">#REF!</definedName>
    <definedName name="empréstimo_19" localSheetId="12">#REF!</definedName>
    <definedName name="empréstimo_19" localSheetId="13">#REF!</definedName>
    <definedName name="empréstimo_19" localSheetId="14">#REF!</definedName>
    <definedName name="empréstimo_19" localSheetId="15">#REF!</definedName>
    <definedName name="empréstimo_19" localSheetId="16">#REF!</definedName>
    <definedName name="empréstimo_19" localSheetId="17">#REF!</definedName>
    <definedName name="empréstimo_19" localSheetId="18">#REF!</definedName>
    <definedName name="empréstimo_19" localSheetId="19">#REF!</definedName>
    <definedName name="empréstimo_19" localSheetId="0">#REF!</definedName>
    <definedName name="empréstimo_19" localSheetId="4">#REF!</definedName>
    <definedName name="empréstimo_19" localSheetId="6">#REF!</definedName>
    <definedName name="empréstimo_19" localSheetId="7">#REF!</definedName>
    <definedName name="empréstimo_19" localSheetId="9">#REF!</definedName>
    <definedName name="empréstimo_19" localSheetId="10">#REF!</definedName>
    <definedName name="empréstimo_19" localSheetId="1">#REF!</definedName>
    <definedName name="empréstimo_19">#REF!</definedName>
    <definedName name="empréstimo_20" localSheetId="11">#REF!</definedName>
    <definedName name="empréstimo_20" localSheetId="12">#REF!</definedName>
    <definedName name="empréstimo_20" localSheetId="13">#REF!</definedName>
    <definedName name="empréstimo_20" localSheetId="14">#REF!</definedName>
    <definedName name="empréstimo_20" localSheetId="15">#REF!</definedName>
    <definedName name="empréstimo_20" localSheetId="16">#REF!</definedName>
    <definedName name="empréstimo_20" localSheetId="17">#REF!</definedName>
    <definedName name="empréstimo_20" localSheetId="18">#REF!</definedName>
    <definedName name="empréstimo_20" localSheetId="19">#REF!</definedName>
    <definedName name="empréstimo_20" localSheetId="0">#REF!</definedName>
    <definedName name="empréstimo_20" localSheetId="4">#REF!</definedName>
    <definedName name="empréstimo_20" localSheetId="5">#REF!</definedName>
    <definedName name="empréstimo_20" localSheetId="6">#REF!</definedName>
    <definedName name="empréstimo_20" localSheetId="7">#REF!</definedName>
    <definedName name="empréstimo_20" localSheetId="9">#REF!</definedName>
    <definedName name="empréstimo_20" localSheetId="10">#REF!</definedName>
    <definedName name="empréstimo_20" localSheetId="1">#REF!</definedName>
    <definedName name="empréstimo_20">#REF!</definedName>
    <definedName name="empréstimo_21" localSheetId="11">#REF!</definedName>
    <definedName name="empréstimo_21" localSheetId="12">#REF!</definedName>
    <definedName name="empréstimo_21" localSheetId="13">#REF!</definedName>
    <definedName name="empréstimo_21" localSheetId="14">#REF!</definedName>
    <definedName name="empréstimo_21" localSheetId="15">#REF!</definedName>
    <definedName name="empréstimo_21" localSheetId="16">#REF!</definedName>
    <definedName name="empréstimo_21" localSheetId="17">#REF!</definedName>
    <definedName name="empréstimo_21" localSheetId="18">#REF!</definedName>
    <definedName name="empréstimo_21" localSheetId="19">#REF!</definedName>
    <definedName name="empréstimo_21" localSheetId="0">#REF!</definedName>
    <definedName name="empréstimo_21" localSheetId="4">#REF!</definedName>
    <definedName name="empréstimo_21" localSheetId="5">#REF!</definedName>
    <definedName name="empréstimo_21" localSheetId="6">#REF!</definedName>
    <definedName name="empréstimo_21" localSheetId="7">#REF!</definedName>
    <definedName name="empréstimo_21" localSheetId="9">#REF!</definedName>
    <definedName name="empréstimo_21" localSheetId="10">#REF!</definedName>
    <definedName name="empréstimo_21" localSheetId="1">#REF!</definedName>
    <definedName name="empréstimo_21">#REF!</definedName>
    <definedName name="empréstimo_22" localSheetId="11">#REF!</definedName>
    <definedName name="empréstimo_22" localSheetId="12">#REF!</definedName>
    <definedName name="empréstimo_22" localSheetId="13">#REF!</definedName>
    <definedName name="empréstimo_22" localSheetId="14">#REF!</definedName>
    <definedName name="empréstimo_22" localSheetId="15">#REF!</definedName>
    <definedName name="empréstimo_22" localSheetId="16">#REF!</definedName>
    <definedName name="empréstimo_22" localSheetId="17">#REF!</definedName>
    <definedName name="empréstimo_22" localSheetId="18">#REF!</definedName>
    <definedName name="empréstimo_22" localSheetId="19">#REF!</definedName>
    <definedName name="empréstimo_22" localSheetId="0">#REF!</definedName>
    <definedName name="empréstimo_22" localSheetId="4">#REF!</definedName>
    <definedName name="empréstimo_22" localSheetId="5">#REF!</definedName>
    <definedName name="empréstimo_22" localSheetId="6">#REF!</definedName>
    <definedName name="empréstimo_22" localSheetId="7">#REF!</definedName>
    <definedName name="empréstimo_22" localSheetId="9">#REF!</definedName>
    <definedName name="empréstimo_22" localSheetId="10">#REF!</definedName>
    <definedName name="empréstimo_22" localSheetId="1">#REF!</definedName>
    <definedName name="empréstimo_22">#REF!</definedName>
    <definedName name="empréstimo_23" localSheetId="11">#REF!</definedName>
    <definedName name="empréstimo_23" localSheetId="12">#REF!</definedName>
    <definedName name="empréstimo_23" localSheetId="13">#REF!</definedName>
    <definedName name="empréstimo_23" localSheetId="14">#REF!</definedName>
    <definedName name="empréstimo_23" localSheetId="15">#REF!</definedName>
    <definedName name="empréstimo_23" localSheetId="16">#REF!</definedName>
    <definedName name="empréstimo_23" localSheetId="17">#REF!</definedName>
    <definedName name="empréstimo_23" localSheetId="18">#REF!</definedName>
    <definedName name="empréstimo_23" localSheetId="19">#REF!</definedName>
    <definedName name="empréstimo_23" localSheetId="0">#REF!</definedName>
    <definedName name="empréstimo_23" localSheetId="4">#REF!</definedName>
    <definedName name="empréstimo_23" localSheetId="5">#REF!</definedName>
    <definedName name="empréstimo_23" localSheetId="6">#REF!</definedName>
    <definedName name="empréstimo_23" localSheetId="7">#REF!</definedName>
    <definedName name="empréstimo_23" localSheetId="9">#REF!</definedName>
    <definedName name="empréstimo_23" localSheetId="10">#REF!</definedName>
    <definedName name="empréstimo_23" localSheetId="1">#REF!</definedName>
    <definedName name="empréstimo_23">#REF!</definedName>
    <definedName name="empréstimo_24" localSheetId="11">#REF!</definedName>
    <definedName name="empréstimo_24" localSheetId="12">#REF!</definedName>
    <definedName name="empréstimo_24" localSheetId="13">#REF!</definedName>
    <definedName name="empréstimo_24" localSheetId="14">#REF!</definedName>
    <definedName name="empréstimo_24" localSheetId="15">#REF!</definedName>
    <definedName name="empréstimo_24" localSheetId="16">#REF!</definedName>
    <definedName name="empréstimo_24" localSheetId="17">#REF!</definedName>
    <definedName name="empréstimo_24" localSheetId="18">#REF!</definedName>
    <definedName name="empréstimo_24" localSheetId="19">#REF!</definedName>
    <definedName name="empréstimo_24" localSheetId="0">#REF!</definedName>
    <definedName name="empréstimo_24" localSheetId="4">#REF!</definedName>
    <definedName name="empréstimo_24" localSheetId="5">#REF!</definedName>
    <definedName name="empréstimo_24" localSheetId="6">#REF!</definedName>
    <definedName name="empréstimo_24" localSheetId="7">#REF!</definedName>
    <definedName name="empréstimo_24" localSheetId="9">#REF!</definedName>
    <definedName name="empréstimo_24" localSheetId="10">#REF!</definedName>
    <definedName name="empréstimo_24" localSheetId="1">#REF!</definedName>
    <definedName name="empréstimo_24">#REF!</definedName>
    <definedName name="empréstimo_25" localSheetId="11">#REF!</definedName>
    <definedName name="empréstimo_25" localSheetId="12">#REF!</definedName>
    <definedName name="empréstimo_25" localSheetId="13">#REF!</definedName>
    <definedName name="empréstimo_25" localSheetId="14">#REF!</definedName>
    <definedName name="empréstimo_25" localSheetId="15">#REF!</definedName>
    <definedName name="empréstimo_25" localSheetId="16">#REF!</definedName>
    <definedName name="empréstimo_25" localSheetId="17">#REF!</definedName>
    <definedName name="empréstimo_25" localSheetId="18">#REF!</definedName>
    <definedName name="empréstimo_25" localSheetId="19">#REF!</definedName>
    <definedName name="empréstimo_25" localSheetId="0">#REF!</definedName>
    <definedName name="empréstimo_25" localSheetId="4">#REF!</definedName>
    <definedName name="empréstimo_25" localSheetId="5">#REF!</definedName>
    <definedName name="empréstimo_25" localSheetId="6">#REF!</definedName>
    <definedName name="empréstimo_25" localSheetId="7">#REF!</definedName>
    <definedName name="empréstimo_25" localSheetId="9">#REF!</definedName>
    <definedName name="empréstimo_25" localSheetId="10">#REF!</definedName>
    <definedName name="empréstimo_25" localSheetId="1">#REF!</definedName>
    <definedName name="empréstimo_25">#REF!</definedName>
    <definedName name="empréstimo_26" localSheetId="11">#REF!</definedName>
    <definedName name="empréstimo_26" localSheetId="12">#REF!</definedName>
    <definedName name="empréstimo_26" localSheetId="13">#REF!</definedName>
    <definedName name="empréstimo_26" localSheetId="14">#REF!</definedName>
    <definedName name="empréstimo_26" localSheetId="15">#REF!</definedName>
    <definedName name="empréstimo_26" localSheetId="16">#REF!</definedName>
    <definedName name="empréstimo_26" localSheetId="17">#REF!</definedName>
    <definedName name="empréstimo_26" localSheetId="18">#REF!</definedName>
    <definedName name="empréstimo_26" localSheetId="19">#REF!</definedName>
    <definedName name="empréstimo_26" localSheetId="0">#REF!</definedName>
    <definedName name="empréstimo_26" localSheetId="4">#REF!</definedName>
    <definedName name="empréstimo_26" localSheetId="5">#REF!</definedName>
    <definedName name="empréstimo_26" localSheetId="6">#REF!</definedName>
    <definedName name="empréstimo_26" localSheetId="7">#REF!</definedName>
    <definedName name="empréstimo_26" localSheetId="9">#REF!</definedName>
    <definedName name="empréstimo_26" localSheetId="10">#REF!</definedName>
    <definedName name="empréstimo_26" localSheetId="1">#REF!</definedName>
    <definedName name="empréstimo_26">#REF!</definedName>
    <definedName name="empréstimo_27" localSheetId="11">#REF!</definedName>
    <definedName name="empréstimo_27" localSheetId="12">#REF!</definedName>
    <definedName name="empréstimo_27" localSheetId="13">#REF!</definedName>
    <definedName name="empréstimo_27" localSheetId="14">#REF!</definedName>
    <definedName name="empréstimo_27" localSheetId="15">#REF!</definedName>
    <definedName name="empréstimo_27" localSheetId="16">#REF!</definedName>
    <definedName name="empréstimo_27" localSheetId="17">#REF!</definedName>
    <definedName name="empréstimo_27" localSheetId="18">#REF!</definedName>
    <definedName name="empréstimo_27" localSheetId="19">#REF!</definedName>
    <definedName name="empréstimo_27" localSheetId="0">#REF!</definedName>
    <definedName name="empréstimo_27" localSheetId="4">#REF!</definedName>
    <definedName name="empréstimo_27" localSheetId="5">#REF!</definedName>
    <definedName name="empréstimo_27" localSheetId="6">#REF!</definedName>
    <definedName name="empréstimo_27" localSheetId="7">#REF!</definedName>
    <definedName name="empréstimo_27" localSheetId="9">#REF!</definedName>
    <definedName name="empréstimo_27" localSheetId="10">#REF!</definedName>
    <definedName name="empréstimo_27" localSheetId="1">#REF!</definedName>
    <definedName name="empréstimo_27">#REF!</definedName>
    <definedName name="empréstimo_28" localSheetId="11">#REF!</definedName>
    <definedName name="empréstimo_28" localSheetId="12">#REF!</definedName>
    <definedName name="empréstimo_28" localSheetId="13">#REF!</definedName>
    <definedName name="empréstimo_28" localSheetId="14">#REF!</definedName>
    <definedName name="empréstimo_28" localSheetId="15">#REF!</definedName>
    <definedName name="empréstimo_28" localSheetId="16">#REF!</definedName>
    <definedName name="empréstimo_28" localSheetId="17">#REF!</definedName>
    <definedName name="empréstimo_28" localSheetId="18">#REF!</definedName>
    <definedName name="empréstimo_28" localSheetId="19">#REF!</definedName>
    <definedName name="empréstimo_28" localSheetId="0">#REF!</definedName>
    <definedName name="empréstimo_28" localSheetId="4">#REF!</definedName>
    <definedName name="empréstimo_28" localSheetId="5">#REF!</definedName>
    <definedName name="empréstimo_28" localSheetId="6">#REF!</definedName>
    <definedName name="empréstimo_28" localSheetId="7">#REF!</definedName>
    <definedName name="empréstimo_28" localSheetId="9">#REF!</definedName>
    <definedName name="empréstimo_28" localSheetId="10">#REF!</definedName>
    <definedName name="empréstimo_28" localSheetId="1">#REF!</definedName>
    <definedName name="empréstimo_28">#REF!</definedName>
    <definedName name="empréstimo_29" localSheetId="11">#REF!</definedName>
    <definedName name="empréstimo_29" localSheetId="12">#REF!</definedName>
    <definedName name="empréstimo_29" localSheetId="13">#REF!</definedName>
    <definedName name="empréstimo_29" localSheetId="14">#REF!</definedName>
    <definedName name="empréstimo_29" localSheetId="15">#REF!</definedName>
    <definedName name="empréstimo_29" localSheetId="16">#REF!</definedName>
    <definedName name="empréstimo_29" localSheetId="17">#REF!</definedName>
    <definedName name="empréstimo_29" localSheetId="18">#REF!</definedName>
    <definedName name="empréstimo_29" localSheetId="19">#REF!</definedName>
    <definedName name="empréstimo_29" localSheetId="0">#REF!</definedName>
    <definedName name="empréstimo_29" localSheetId="4">#REF!</definedName>
    <definedName name="empréstimo_29" localSheetId="5">#REF!</definedName>
    <definedName name="empréstimo_29" localSheetId="6">#REF!</definedName>
    <definedName name="empréstimo_29" localSheetId="7">#REF!</definedName>
    <definedName name="empréstimo_29" localSheetId="9">#REF!</definedName>
    <definedName name="empréstimo_29" localSheetId="10">#REF!</definedName>
    <definedName name="empréstimo_29" localSheetId="1">#REF!</definedName>
    <definedName name="empréstimo_29">#REF!</definedName>
    <definedName name="empréstimo_30" localSheetId="11">#REF!</definedName>
    <definedName name="empréstimo_30" localSheetId="12">#REF!</definedName>
    <definedName name="empréstimo_30" localSheetId="13">#REF!</definedName>
    <definedName name="empréstimo_30" localSheetId="14">#REF!</definedName>
    <definedName name="empréstimo_30" localSheetId="15">#REF!</definedName>
    <definedName name="empréstimo_30" localSheetId="16">#REF!</definedName>
    <definedName name="empréstimo_30" localSheetId="17">#REF!</definedName>
    <definedName name="empréstimo_30" localSheetId="18">#REF!</definedName>
    <definedName name="empréstimo_30" localSheetId="19">#REF!</definedName>
    <definedName name="empréstimo_30" localSheetId="0">#REF!</definedName>
    <definedName name="empréstimo_30" localSheetId="4">#REF!</definedName>
    <definedName name="empréstimo_30" localSheetId="5">#REF!</definedName>
    <definedName name="empréstimo_30" localSheetId="6">#REF!</definedName>
    <definedName name="empréstimo_30" localSheetId="7">#REF!</definedName>
    <definedName name="empréstimo_30" localSheetId="9">#REF!</definedName>
    <definedName name="empréstimo_30" localSheetId="10">#REF!</definedName>
    <definedName name="empréstimo_30" localSheetId="1">#REF!</definedName>
    <definedName name="empréstimo_30">#REF!</definedName>
    <definedName name="empréstimo_31" localSheetId="11">#REF!</definedName>
    <definedName name="empréstimo_31" localSheetId="12">#REF!</definedName>
    <definedName name="empréstimo_31" localSheetId="13">#REF!</definedName>
    <definedName name="empréstimo_31" localSheetId="14">#REF!</definedName>
    <definedName name="empréstimo_31" localSheetId="15">#REF!</definedName>
    <definedName name="empréstimo_31" localSheetId="16">#REF!</definedName>
    <definedName name="empréstimo_31" localSheetId="17">#REF!</definedName>
    <definedName name="empréstimo_31" localSheetId="18">#REF!</definedName>
    <definedName name="empréstimo_31" localSheetId="19">#REF!</definedName>
    <definedName name="empréstimo_31" localSheetId="0">#REF!</definedName>
    <definedName name="empréstimo_31" localSheetId="4">#REF!</definedName>
    <definedName name="empréstimo_31" localSheetId="5">#REF!</definedName>
    <definedName name="empréstimo_31" localSheetId="6">#REF!</definedName>
    <definedName name="empréstimo_31" localSheetId="7">#REF!</definedName>
    <definedName name="empréstimo_31" localSheetId="9">#REF!</definedName>
    <definedName name="empréstimo_31" localSheetId="10">#REF!</definedName>
    <definedName name="empréstimo_31" localSheetId="1">#REF!</definedName>
    <definedName name="empréstimo_31">#REF!</definedName>
    <definedName name="empréstimo_32" localSheetId="11">#REF!</definedName>
    <definedName name="empréstimo_32" localSheetId="12">#REF!</definedName>
    <definedName name="empréstimo_32" localSheetId="13">#REF!</definedName>
    <definedName name="empréstimo_32" localSheetId="14">#REF!</definedName>
    <definedName name="empréstimo_32" localSheetId="15">#REF!</definedName>
    <definedName name="empréstimo_32" localSheetId="16">#REF!</definedName>
    <definedName name="empréstimo_32" localSheetId="17">#REF!</definedName>
    <definedName name="empréstimo_32" localSheetId="18">#REF!</definedName>
    <definedName name="empréstimo_32" localSheetId="19">#REF!</definedName>
    <definedName name="empréstimo_32" localSheetId="0">#REF!</definedName>
    <definedName name="empréstimo_32" localSheetId="4">#REF!</definedName>
    <definedName name="empréstimo_32" localSheetId="5">#REF!</definedName>
    <definedName name="empréstimo_32" localSheetId="6">#REF!</definedName>
    <definedName name="empréstimo_32" localSheetId="7">#REF!</definedName>
    <definedName name="empréstimo_32" localSheetId="9">#REF!</definedName>
    <definedName name="empréstimo_32" localSheetId="10">#REF!</definedName>
    <definedName name="empréstimo_32" localSheetId="1">#REF!</definedName>
    <definedName name="empréstimo_32">#REF!</definedName>
    <definedName name="empréstimo_33" localSheetId="11">#REF!</definedName>
    <definedName name="empréstimo_33" localSheetId="12">#REF!</definedName>
    <definedName name="empréstimo_33" localSheetId="13">#REF!</definedName>
    <definedName name="empréstimo_33" localSheetId="14">#REF!</definedName>
    <definedName name="empréstimo_33" localSheetId="15">#REF!</definedName>
    <definedName name="empréstimo_33" localSheetId="16">#REF!</definedName>
    <definedName name="empréstimo_33" localSheetId="17">#REF!</definedName>
    <definedName name="empréstimo_33" localSheetId="18">#REF!</definedName>
    <definedName name="empréstimo_33" localSheetId="19">#REF!</definedName>
    <definedName name="empréstimo_33" localSheetId="0">#REF!</definedName>
    <definedName name="empréstimo_33" localSheetId="4">#REF!</definedName>
    <definedName name="empréstimo_33" localSheetId="5">#REF!</definedName>
    <definedName name="empréstimo_33" localSheetId="6">#REF!</definedName>
    <definedName name="empréstimo_33" localSheetId="7">#REF!</definedName>
    <definedName name="empréstimo_33" localSheetId="9">#REF!</definedName>
    <definedName name="empréstimo_33" localSheetId="10">#REF!</definedName>
    <definedName name="empréstimo_33" localSheetId="1">#REF!</definedName>
    <definedName name="empréstimo_33">#REF!</definedName>
    <definedName name="empréstimo_34" localSheetId="11">#REF!</definedName>
    <definedName name="empréstimo_34" localSheetId="12">#REF!</definedName>
    <definedName name="empréstimo_34" localSheetId="13">#REF!</definedName>
    <definedName name="empréstimo_34" localSheetId="14">#REF!</definedName>
    <definedName name="empréstimo_34" localSheetId="15">#REF!</definedName>
    <definedName name="empréstimo_34" localSheetId="16">#REF!</definedName>
    <definedName name="empréstimo_34" localSheetId="17">#REF!</definedName>
    <definedName name="empréstimo_34" localSheetId="18">#REF!</definedName>
    <definedName name="empréstimo_34" localSheetId="19">#REF!</definedName>
    <definedName name="empréstimo_34" localSheetId="0">#REF!</definedName>
    <definedName name="empréstimo_34" localSheetId="4">#REF!</definedName>
    <definedName name="empréstimo_34" localSheetId="5">#REF!</definedName>
    <definedName name="empréstimo_34" localSheetId="6">#REF!</definedName>
    <definedName name="empréstimo_34" localSheetId="7">#REF!</definedName>
    <definedName name="empréstimo_34" localSheetId="9">#REF!</definedName>
    <definedName name="empréstimo_34" localSheetId="10">#REF!</definedName>
    <definedName name="empréstimo_34" localSheetId="1">#REF!</definedName>
    <definedName name="empréstimo_34">#REF!</definedName>
    <definedName name="empréstimo_35" localSheetId="11">#REF!</definedName>
    <definedName name="empréstimo_35" localSheetId="12">#REF!</definedName>
    <definedName name="empréstimo_35" localSheetId="13">#REF!</definedName>
    <definedName name="empréstimo_35" localSheetId="14">#REF!</definedName>
    <definedName name="empréstimo_35" localSheetId="15">#REF!</definedName>
    <definedName name="empréstimo_35" localSheetId="16">#REF!</definedName>
    <definedName name="empréstimo_35" localSheetId="17">#REF!</definedName>
    <definedName name="empréstimo_35" localSheetId="18">#REF!</definedName>
    <definedName name="empréstimo_35" localSheetId="19">#REF!</definedName>
    <definedName name="empréstimo_35" localSheetId="0">#REF!</definedName>
    <definedName name="empréstimo_35" localSheetId="4">#REF!</definedName>
    <definedName name="empréstimo_35" localSheetId="5">#REF!</definedName>
    <definedName name="empréstimo_35" localSheetId="6">#REF!</definedName>
    <definedName name="empréstimo_35" localSheetId="7">#REF!</definedName>
    <definedName name="empréstimo_35" localSheetId="9">#REF!</definedName>
    <definedName name="empréstimo_35" localSheetId="10">#REF!</definedName>
    <definedName name="empréstimo_35" localSheetId="1">#REF!</definedName>
    <definedName name="empréstimo_35">#REF!</definedName>
    <definedName name="empréstimo_36" localSheetId="11">#REF!</definedName>
    <definedName name="empréstimo_36" localSheetId="12">#REF!</definedName>
    <definedName name="empréstimo_36" localSheetId="13">#REF!</definedName>
    <definedName name="empréstimo_36" localSheetId="14">#REF!</definedName>
    <definedName name="empréstimo_36" localSheetId="15">#REF!</definedName>
    <definedName name="empréstimo_36" localSheetId="16">#REF!</definedName>
    <definedName name="empréstimo_36" localSheetId="17">#REF!</definedName>
    <definedName name="empréstimo_36" localSheetId="18">#REF!</definedName>
    <definedName name="empréstimo_36" localSheetId="19">#REF!</definedName>
    <definedName name="empréstimo_36" localSheetId="0">#REF!</definedName>
    <definedName name="empréstimo_36" localSheetId="4">#REF!</definedName>
    <definedName name="empréstimo_36" localSheetId="5">#REF!</definedName>
    <definedName name="empréstimo_36" localSheetId="6">#REF!</definedName>
    <definedName name="empréstimo_36" localSheetId="7">#REF!</definedName>
    <definedName name="empréstimo_36" localSheetId="9">#REF!</definedName>
    <definedName name="empréstimo_36" localSheetId="10">#REF!</definedName>
    <definedName name="empréstimo_36" localSheetId="1">#REF!</definedName>
    <definedName name="empréstimo_36">#REF!</definedName>
    <definedName name="empréstimo_37" localSheetId="11">#REF!</definedName>
    <definedName name="empréstimo_37" localSheetId="12">#REF!</definedName>
    <definedName name="empréstimo_37" localSheetId="13">#REF!</definedName>
    <definedName name="empréstimo_37" localSheetId="14">#REF!</definedName>
    <definedName name="empréstimo_37" localSheetId="15">#REF!</definedName>
    <definedName name="empréstimo_37" localSheetId="16">#REF!</definedName>
    <definedName name="empréstimo_37" localSheetId="17">#REF!</definedName>
    <definedName name="empréstimo_37" localSheetId="18">#REF!</definedName>
    <definedName name="empréstimo_37" localSheetId="19">#REF!</definedName>
    <definedName name="empréstimo_37" localSheetId="0">#REF!</definedName>
    <definedName name="empréstimo_37" localSheetId="4">#REF!</definedName>
    <definedName name="empréstimo_37" localSheetId="5">#REF!</definedName>
    <definedName name="empréstimo_37" localSheetId="6">#REF!</definedName>
    <definedName name="empréstimo_37" localSheetId="7">#REF!</definedName>
    <definedName name="empréstimo_37" localSheetId="9">#REF!</definedName>
    <definedName name="empréstimo_37" localSheetId="10">#REF!</definedName>
    <definedName name="empréstimo_37" localSheetId="1">#REF!</definedName>
    <definedName name="empréstimo_37">#REF!</definedName>
    <definedName name="empréstimo_38" localSheetId="11">#REF!</definedName>
    <definedName name="empréstimo_38" localSheetId="12">#REF!</definedName>
    <definedName name="empréstimo_38" localSheetId="13">#REF!</definedName>
    <definedName name="empréstimo_38" localSheetId="14">#REF!</definedName>
    <definedName name="empréstimo_38" localSheetId="15">#REF!</definedName>
    <definedName name="empréstimo_38" localSheetId="16">#REF!</definedName>
    <definedName name="empréstimo_38" localSheetId="17">#REF!</definedName>
    <definedName name="empréstimo_38" localSheetId="18">#REF!</definedName>
    <definedName name="empréstimo_38" localSheetId="19">#REF!</definedName>
    <definedName name="empréstimo_38" localSheetId="0">#REF!</definedName>
    <definedName name="empréstimo_38" localSheetId="4">#REF!</definedName>
    <definedName name="empréstimo_38" localSheetId="5">#REF!</definedName>
    <definedName name="empréstimo_38" localSheetId="6">#REF!</definedName>
    <definedName name="empréstimo_38" localSheetId="7">#REF!</definedName>
    <definedName name="empréstimo_38" localSheetId="9">#REF!</definedName>
    <definedName name="empréstimo_38" localSheetId="10">#REF!</definedName>
    <definedName name="empréstimo_38" localSheetId="1">#REF!</definedName>
    <definedName name="empréstimo_38">#REF!</definedName>
    <definedName name="empréstimo_39" localSheetId="11">#REF!</definedName>
    <definedName name="empréstimo_39" localSheetId="12">#REF!</definedName>
    <definedName name="empréstimo_39" localSheetId="13">#REF!</definedName>
    <definedName name="empréstimo_39" localSheetId="14">#REF!</definedName>
    <definedName name="empréstimo_39" localSheetId="15">#REF!</definedName>
    <definedName name="empréstimo_39" localSheetId="16">#REF!</definedName>
    <definedName name="empréstimo_39" localSheetId="17">#REF!</definedName>
    <definedName name="empréstimo_39" localSheetId="18">#REF!</definedName>
    <definedName name="empréstimo_39" localSheetId="19">#REF!</definedName>
    <definedName name="empréstimo_39" localSheetId="0">#REF!</definedName>
    <definedName name="empréstimo_39" localSheetId="4">#REF!</definedName>
    <definedName name="empréstimo_39" localSheetId="6">#REF!</definedName>
    <definedName name="empréstimo_39" localSheetId="7">#REF!</definedName>
    <definedName name="empréstimo_39" localSheetId="9">#REF!</definedName>
    <definedName name="empréstimo_39" localSheetId="10">#REF!</definedName>
    <definedName name="empréstimo_39" localSheetId="1">#REF!</definedName>
    <definedName name="empréstimo_39">#REF!</definedName>
    <definedName name="empréstimo_40" localSheetId="11">#REF!</definedName>
    <definedName name="empréstimo_40" localSheetId="12">#REF!</definedName>
    <definedName name="empréstimo_40" localSheetId="13">#REF!</definedName>
    <definedName name="empréstimo_40" localSheetId="14">#REF!</definedName>
    <definedName name="empréstimo_40" localSheetId="15">#REF!</definedName>
    <definedName name="empréstimo_40" localSheetId="16">#REF!</definedName>
    <definedName name="empréstimo_40" localSheetId="17">#REF!</definedName>
    <definedName name="empréstimo_40" localSheetId="18">#REF!</definedName>
    <definedName name="empréstimo_40" localSheetId="19">#REF!</definedName>
    <definedName name="empréstimo_40" localSheetId="0">#REF!</definedName>
    <definedName name="empréstimo_40" localSheetId="4">#REF!</definedName>
    <definedName name="empréstimo_40" localSheetId="6">#REF!</definedName>
    <definedName name="empréstimo_40" localSheetId="7">#REF!</definedName>
    <definedName name="empréstimo_40" localSheetId="9">#REF!</definedName>
    <definedName name="empréstimo_40" localSheetId="10">#REF!</definedName>
    <definedName name="empréstimo_40" localSheetId="1">#REF!</definedName>
    <definedName name="empréstimo_40">#REF!</definedName>
    <definedName name="emprestimo_41" localSheetId="11">#REF!</definedName>
    <definedName name="emprestimo_41" localSheetId="12">#REF!</definedName>
    <definedName name="emprestimo_41" localSheetId="13">#REF!</definedName>
    <definedName name="emprestimo_41" localSheetId="14">#REF!</definedName>
    <definedName name="emprestimo_41" localSheetId="15">#REF!</definedName>
    <definedName name="emprestimo_41" localSheetId="16">#REF!</definedName>
    <definedName name="emprestimo_41" localSheetId="17">#REF!</definedName>
    <definedName name="emprestimo_41" localSheetId="18">#REF!</definedName>
    <definedName name="emprestimo_41" localSheetId="19">#REF!</definedName>
    <definedName name="emprestimo_41" localSheetId="0">#REF!</definedName>
    <definedName name="emprestimo_41" localSheetId="4">#REF!</definedName>
    <definedName name="emprestimo_41" localSheetId="6">#REF!</definedName>
    <definedName name="emprestimo_41" localSheetId="7">#REF!</definedName>
    <definedName name="emprestimo_41" localSheetId="9">#REF!</definedName>
    <definedName name="emprestimo_41" localSheetId="10">#REF!</definedName>
    <definedName name="emprestimo_41" localSheetId="1">#REF!</definedName>
    <definedName name="emprestimo_41">#REF!</definedName>
    <definedName name="empréstimo_41" localSheetId="11">#REF!</definedName>
    <definedName name="empréstimo_41" localSheetId="12">#REF!</definedName>
    <definedName name="empréstimo_41" localSheetId="13">#REF!</definedName>
    <definedName name="empréstimo_41" localSheetId="14">#REF!</definedName>
    <definedName name="empréstimo_41" localSheetId="15">#REF!</definedName>
    <definedName name="empréstimo_41" localSheetId="16">#REF!</definedName>
    <definedName name="empréstimo_41" localSheetId="18">#REF!</definedName>
    <definedName name="empréstimo_41" localSheetId="19">#REF!</definedName>
    <definedName name="empréstimo_41" localSheetId="0">#REF!</definedName>
    <definedName name="empréstimo_41" localSheetId="4">#REF!</definedName>
    <definedName name="empréstimo_41" localSheetId="6">#REF!</definedName>
    <definedName name="empréstimo_41" localSheetId="7">#REF!</definedName>
    <definedName name="empréstimo_41" localSheetId="9">#REF!</definedName>
    <definedName name="empréstimo_41" localSheetId="10">#REF!</definedName>
    <definedName name="empréstimo_41" localSheetId="1">#REF!</definedName>
    <definedName name="empréstimo_41">#REF!</definedName>
    <definedName name="emprestimo_42" localSheetId="11">#REF!</definedName>
    <definedName name="emprestimo_42" localSheetId="12">#REF!</definedName>
    <definedName name="emprestimo_42" localSheetId="13">#REF!</definedName>
    <definedName name="emprestimo_42" localSheetId="14">#REF!</definedName>
    <definedName name="emprestimo_42" localSheetId="15">#REF!</definedName>
    <definedName name="emprestimo_42" localSheetId="16">#REF!</definedName>
    <definedName name="emprestimo_42" localSheetId="17">#REF!</definedName>
    <definedName name="emprestimo_42" localSheetId="18">#REF!</definedName>
    <definedName name="emprestimo_42" localSheetId="19">#REF!</definedName>
    <definedName name="emprestimo_42" localSheetId="0">#REF!</definedName>
    <definedName name="emprestimo_42" localSheetId="4">#REF!</definedName>
    <definedName name="emprestimo_42" localSheetId="6">#REF!</definedName>
    <definedName name="emprestimo_42" localSheetId="7">#REF!</definedName>
    <definedName name="emprestimo_42" localSheetId="9">#REF!</definedName>
    <definedName name="emprestimo_42" localSheetId="10">#REF!</definedName>
    <definedName name="emprestimo_42" localSheetId="1">#REF!</definedName>
    <definedName name="emprestimo_42">#REF!</definedName>
    <definedName name="emprestimo_43" localSheetId="11">#REF!</definedName>
    <definedName name="emprestimo_43" localSheetId="12">#REF!</definedName>
    <definedName name="emprestimo_43" localSheetId="13">#REF!</definedName>
    <definedName name="emprestimo_43" localSheetId="14">#REF!</definedName>
    <definedName name="emprestimo_43" localSheetId="15">#REF!</definedName>
    <definedName name="emprestimo_43" localSheetId="16">#REF!</definedName>
    <definedName name="emprestimo_43" localSheetId="17">#REF!</definedName>
    <definedName name="emprestimo_43" localSheetId="18">#REF!</definedName>
    <definedName name="emprestimo_43" localSheetId="19">#REF!</definedName>
    <definedName name="emprestimo_43" localSheetId="0">#REF!</definedName>
    <definedName name="emprestimo_43" localSheetId="4">#REF!</definedName>
    <definedName name="emprestimo_43" localSheetId="6">#REF!</definedName>
    <definedName name="emprestimo_43" localSheetId="7">#REF!</definedName>
    <definedName name="emprestimo_43" localSheetId="9">#REF!</definedName>
    <definedName name="emprestimo_43" localSheetId="10">#REF!</definedName>
    <definedName name="emprestimo_43" localSheetId="1">#REF!</definedName>
    <definedName name="emprestimo_43">#REF!</definedName>
    <definedName name="empréstimo_44" localSheetId="11">#REF!</definedName>
    <definedName name="empréstimo_44" localSheetId="12">#REF!</definedName>
    <definedName name="empréstimo_44" localSheetId="13">#REF!</definedName>
    <definedName name="empréstimo_44" localSheetId="14">#REF!</definedName>
    <definedName name="empréstimo_44" localSheetId="15">#REF!</definedName>
    <definedName name="empréstimo_44" localSheetId="16">#REF!</definedName>
    <definedName name="empréstimo_44" localSheetId="17">#REF!</definedName>
    <definedName name="empréstimo_44" localSheetId="18">#REF!</definedName>
    <definedName name="empréstimo_44" localSheetId="19">#REF!</definedName>
    <definedName name="empréstimo_44" localSheetId="0">#REF!</definedName>
    <definedName name="empréstimo_44" localSheetId="4">#REF!</definedName>
    <definedName name="empréstimo_44" localSheetId="6">#REF!</definedName>
    <definedName name="empréstimo_44" localSheetId="7">#REF!</definedName>
    <definedName name="empréstimo_44" localSheetId="9">#REF!</definedName>
    <definedName name="empréstimo_44" localSheetId="10">#REF!</definedName>
    <definedName name="empréstimo_44" localSheetId="1">#REF!</definedName>
    <definedName name="empréstimo_44">#REF!</definedName>
    <definedName name="empréstimo_45" localSheetId="11">#REF!</definedName>
    <definedName name="empréstimo_45" localSheetId="12">#REF!</definedName>
    <definedName name="empréstimo_45" localSheetId="13">#REF!</definedName>
    <definedName name="empréstimo_45" localSheetId="14">#REF!</definedName>
    <definedName name="empréstimo_45" localSheetId="15">#REF!</definedName>
    <definedName name="empréstimo_45" localSheetId="16">#REF!</definedName>
    <definedName name="empréstimo_45" localSheetId="17">#REF!</definedName>
    <definedName name="empréstimo_45" localSheetId="18">#REF!</definedName>
    <definedName name="empréstimo_45" localSheetId="19">#REF!</definedName>
    <definedName name="empréstimo_45" localSheetId="0">#REF!</definedName>
    <definedName name="empréstimo_45" localSheetId="4">#REF!</definedName>
    <definedName name="empréstimo_45" localSheetId="6">#REF!</definedName>
    <definedName name="empréstimo_45" localSheetId="7">#REF!</definedName>
    <definedName name="empréstimo_45" localSheetId="9">#REF!</definedName>
    <definedName name="empréstimo_45" localSheetId="10">#REF!</definedName>
    <definedName name="empréstimo_45" localSheetId="1">#REF!</definedName>
    <definedName name="empréstimo_45">#REF!</definedName>
    <definedName name="empréstimo_5" localSheetId="11">#REF!</definedName>
    <definedName name="empréstimo_5" localSheetId="12">#REF!</definedName>
    <definedName name="empréstimo_5" localSheetId="13">#REF!</definedName>
    <definedName name="empréstimo_5" localSheetId="14">#REF!</definedName>
    <definedName name="empréstimo_5" localSheetId="15">#REF!</definedName>
    <definedName name="empréstimo_5" localSheetId="16">#REF!</definedName>
    <definedName name="empréstimo_5" localSheetId="17">#REF!</definedName>
    <definedName name="empréstimo_5" localSheetId="18">#REF!</definedName>
    <definedName name="empréstimo_5" localSheetId="19">#REF!</definedName>
    <definedName name="empréstimo_5" localSheetId="0">#REF!</definedName>
    <definedName name="empréstimo_5" localSheetId="4">#REF!</definedName>
    <definedName name="empréstimo_5" localSheetId="6">#REF!</definedName>
    <definedName name="empréstimo_5" localSheetId="7">#REF!</definedName>
    <definedName name="empréstimo_5" localSheetId="9">#REF!</definedName>
    <definedName name="empréstimo_5" localSheetId="10">#REF!</definedName>
    <definedName name="empréstimo_5" localSheetId="1">#REF!</definedName>
    <definedName name="empréstimo_5">#REF!</definedName>
    <definedName name="empréstimo_6" localSheetId="11">#REF!</definedName>
    <definedName name="empréstimo_6" localSheetId="12">#REF!</definedName>
    <definedName name="empréstimo_6" localSheetId="13">#REF!</definedName>
    <definedName name="empréstimo_6" localSheetId="14">#REF!</definedName>
    <definedName name="empréstimo_6" localSheetId="15">#REF!</definedName>
    <definedName name="empréstimo_6" localSheetId="16">#REF!</definedName>
    <definedName name="empréstimo_6" localSheetId="17">#REF!</definedName>
    <definedName name="empréstimo_6" localSheetId="18">#REF!</definedName>
    <definedName name="empréstimo_6" localSheetId="19">#REF!</definedName>
    <definedName name="empréstimo_6" localSheetId="0">#REF!</definedName>
    <definedName name="empréstimo_6" localSheetId="4">#REF!</definedName>
    <definedName name="empréstimo_6" localSheetId="6">#REF!</definedName>
    <definedName name="empréstimo_6" localSheetId="7">#REF!</definedName>
    <definedName name="empréstimo_6" localSheetId="9">#REF!</definedName>
    <definedName name="empréstimo_6" localSheetId="10">#REF!</definedName>
    <definedName name="empréstimo_6" localSheetId="1">#REF!</definedName>
    <definedName name="empréstimo_6">#REF!</definedName>
    <definedName name="empréstimo_7" localSheetId="1">#REF!</definedName>
    <definedName name="empréstimo_7">#N/A</definedName>
    <definedName name="empréstimo_8" localSheetId="1">#REF!</definedName>
    <definedName name="empréstimo_8">#N/A</definedName>
    <definedName name="empréstimo_9" localSheetId="1">#REF!</definedName>
    <definedName name="empréstimo_9">#N/A</definedName>
    <definedName name="encargos_sociais" localSheetId="2">'[6](11)Enc.Soc.'!#REF!</definedName>
    <definedName name="encargos_sociais" localSheetId="12">'[6](11)Enc.Soc.'!#REF!</definedName>
    <definedName name="encargos_sociais" localSheetId="13">'(12)_Enc._Soc.'!#REF!</definedName>
    <definedName name="encargos_sociais" localSheetId="16">'[7](11)Enc.Soc.'!#REF!</definedName>
    <definedName name="encargos_sociais" localSheetId="17">'[3](04)Enc.Soc.'!$B$33</definedName>
    <definedName name="encargos_sociais" localSheetId="18">'[7](11)Enc.Soc.'!#REF!</definedName>
    <definedName name="encargos_sociais" localSheetId="19">'[7](11)Enc.Soc.'!#REF!</definedName>
    <definedName name="encargos_sociais" localSheetId="0">'[7](11)Enc.Soc.'!#REF!</definedName>
    <definedName name="encargos_sociais">'[7](11)Enc.Soc.'!#REF!</definedName>
    <definedName name="Esc_calc_depr">[2]Cenario!$K$27</definedName>
    <definedName name="Esc_Cenario">[2]Cenario!$D$11:$E$14</definedName>
    <definedName name="Esc_tarifa_base">[2]Cenario!$K$25</definedName>
    <definedName name="Extrair_IM" localSheetId="11">'[1] URBANO 2ª PARTE'!#REF!</definedName>
    <definedName name="Extrair_IM" localSheetId="12">'[1] URBANO 2ª PARTE'!#REF!</definedName>
    <definedName name="Extrair_IM" localSheetId="13">'[1] URBANO 2ª PARTE'!#REF!</definedName>
    <definedName name="Extrair_IM" localSheetId="14">'[1] URBANO 2ª PARTE'!#REF!</definedName>
    <definedName name="Extrair_IM" localSheetId="15">'[1] URBANO 2ª PARTE'!#REF!</definedName>
    <definedName name="Extrair_IM" localSheetId="16">'[1] URBANO 2ª PARTE'!#REF!</definedName>
    <definedName name="Extrair_IM" localSheetId="17">'[1] URBANO 2ª PARTE'!#REF!</definedName>
    <definedName name="Extrair_IM" localSheetId="4">'[1] URBANO 2ª PARTE'!#REF!</definedName>
    <definedName name="Extrair_IM" localSheetId="6">'[1] URBANO 2ª PARTE'!#REF!</definedName>
    <definedName name="Extrair_IM" localSheetId="7">'[1] URBANO 2ª PARTE'!#REF!</definedName>
    <definedName name="Extrair_IM" localSheetId="9">'[1] URBANO 2ª PARTE'!#REF!</definedName>
    <definedName name="Extrair_IM" localSheetId="10">'[1] URBANO 2ª PARTE'!#REF!</definedName>
    <definedName name="Extrair_IM" localSheetId="1">'[1] URBANO 2ª PARTE'!#REF!</definedName>
    <definedName name="Extrair_IM">'[1] URBANO 2ª PARTE'!#REF!</definedName>
    <definedName name="FC_frota">[2]Renov_Frota!$J$132:$P$2070</definedName>
    <definedName name="fr_leve_0_1" localSheetId="12">#REF!</definedName>
    <definedName name="fr_leve_0_1" localSheetId="13">#REF!</definedName>
    <definedName name="fr_leve_0_1" localSheetId="16">#REF!</definedName>
    <definedName name="fr_leve_0_1" localSheetId="17">#REF!</definedName>
    <definedName name="fr_leve_0_1" localSheetId="18">#REF!</definedName>
    <definedName name="fr_leve_0_1" localSheetId="19">#REF!</definedName>
    <definedName name="fr_leve_0_1" localSheetId="0">#REF!</definedName>
    <definedName name="fr_leve_0_1">#REF!</definedName>
    <definedName name="fr_leve_1_2" localSheetId="12">#REF!</definedName>
    <definedName name="fr_leve_1_2" localSheetId="13">#REF!</definedName>
    <definedName name="fr_leve_1_2" localSheetId="16">#REF!</definedName>
    <definedName name="fr_leve_1_2" localSheetId="18">#REF!</definedName>
    <definedName name="fr_leve_1_2" localSheetId="19">#REF!</definedName>
    <definedName name="fr_leve_1_2" localSheetId="0">#REF!</definedName>
    <definedName name="fr_leve_1_2">#REF!</definedName>
    <definedName name="fr_leve_2_3" localSheetId="12">#REF!</definedName>
    <definedName name="fr_leve_2_3" localSheetId="13">#REF!</definedName>
    <definedName name="fr_leve_2_3" localSheetId="16">#REF!</definedName>
    <definedName name="fr_leve_2_3" localSheetId="18">#REF!</definedName>
    <definedName name="fr_leve_2_3" localSheetId="19">#REF!</definedName>
    <definedName name="fr_leve_2_3" localSheetId="0">#REF!</definedName>
    <definedName name="fr_leve_2_3">#REF!</definedName>
    <definedName name="fr_leve_3_4" localSheetId="12">#REF!</definedName>
    <definedName name="fr_leve_3_4" localSheetId="13">#REF!</definedName>
    <definedName name="fr_leve_3_4" localSheetId="16">#REF!</definedName>
    <definedName name="fr_leve_3_4" localSheetId="18">#REF!</definedName>
    <definedName name="fr_leve_3_4" localSheetId="19">#REF!</definedName>
    <definedName name="fr_leve_3_4" localSheetId="0">#REF!</definedName>
    <definedName name="fr_leve_3_4">#REF!</definedName>
    <definedName name="fr_leve_4_5" localSheetId="12">#REF!</definedName>
    <definedName name="fr_leve_4_5" localSheetId="13">#REF!</definedName>
    <definedName name="fr_leve_4_5" localSheetId="16">#REF!</definedName>
    <definedName name="fr_leve_4_5" localSheetId="18">#REF!</definedName>
    <definedName name="fr_leve_4_5" localSheetId="19">#REF!</definedName>
    <definedName name="fr_leve_4_5" localSheetId="0">#REF!</definedName>
    <definedName name="fr_leve_4_5">#REF!</definedName>
    <definedName name="fr_leve_5_6" localSheetId="12">#REF!</definedName>
    <definedName name="fr_leve_5_6" localSheetId="13">#REF!</definedName>
    <definedName name="fr_leve_5_6" localSheetId="16">#REF!</definedName>
    <definedName name="fr_leve_5_6" localSheetId="18">#REF!</definedName>
    <definedName name="fr_leve_5_6" localSheetId="19">#REF!</definedName>
    <definedName name="fr_leve_5_6" localSheetId="0">#REF!</definedName>
    <definedName name="fr_leve_5_6">#REF!</definedName>
    <definedName name="fr_leve_6_7" localSheetId="12">#REF!</definedName>
    <definedName name="fr_leve_6_7" localSheetId="13">#REF!</definedName>
    <definedName name="fr_leve_6_7" localSheetId="16">#REF!</definedName>
    <definedName name="fr_leve_6_7" localSheetId="18">#REF!</definedName>
    <definedName name="fr_leve_6_7" localSheetId="19">#REF!</definedName>
    <definedName name="fr_leve_6_7" localSheetId="0">#REF!</definedName>
    <definedName name="fr_leve_6_7">#REF!</definedName>
    <definedName name="fr_leve_7_8" localSheetId="12">#REF!</definedName>
    <definedName name="fr_leve_7_8" localSheetId="13">#REF!</definedName>
    <definedName name="fr_leve_7_8" localSheetId="16">#REF!</definedName>
    <definedName name="fr_leve_7_8" localSheetId="18">#REF!</definedName>
    <definedName name="fr_leve_7_8" localSheetId="19">#REF!</definedName>
    <definedName name="fr_leve_7_8" localSheetId="0">#REF!</definedName>
    <definedName name="fr_leve_7_8">#REF!</definedName>
    <definedName name="fr_leve_8_9" localSheetId="12">#REF!</definedName>
    <definedName name="fr_leve_8_9" localSheetId="13">#REF!</definedName>
    <definedName name="fr_leve_8_9" localSheetId="16">#REF!</definedName>
    <definedName name="fr_leve_8_9" localSheetId="18">#REF!</definedName>
    <definedName name="fr_leve_8_9" localSheetId="19">#REF!</definedName>
    <definedName name="fr_leve_8_9" localSheetId="0">#REF!</definedName>
    <definedName name="fr_leve_8_9">#REF!</definedName>
    <definedName name="fr_leve_9_10" localSheetId="12">#REF!</definedName>
    <definedName name="fr_leve_9_10" localSheetId="13">#REF!</definedName>
    <definedName name="fr_leve_9_10" localSheetId="16">#REF!</definedName>
    <definedName name="fr_leve_9_10" localSheetId="18">#REF!</definedName>
    <definedName name="fr_leve_9_10" localSheetId="19">#REF!</definedName>
    <definedName name="fr_leve_9_10" localSheetId="0">#REF!</definedName>
    <definedName name="fr_leve_9_10">#REF!</definedName>
    <definedName name="fr_leve_maior_10" localSheetId="12">#REF!</definedName>
    <definedName name="fr_leve_maior_10" localSheetId="13">#REF!</definedName>
    <definedName name="fr_leve_maior_10" localSheetId="16">#REF!</definedName>
    <definedName name="fr_leve_maior_10" localSheetId="18">#REF!</definedName>
    <definedName name="fr_leve_maior_10" localSheetId="19">#REF!</definedName>
    <definedName name="fr_leve_maior_10" localSheetId="0">#REF!</definedName>
    <definedName name="fr_leve_maior_10">#REF!</definedName>
    <definedName name="fr_pesada_0_1" localSheetId="12">#REF!</definedName>
    <definedName name="fr_pesada_0_1" localSheetId="13">#REF!</definedName>
    <definedName name="fr_pesada_0_1" localSheetId="16">#REF!</definedName>
    <definedName name="fr_pesada_0_1" localSheetId="18">#REF!</definedName>
    <definedName name="fr_pesada_0_1" localSheetId="19">#REF!</definedName>
    <definedName name="fr_pesada_0_1" localSheetId="0">#REF!</definedName>
    <definedName name="fr_pesada_0_1">#REF!</definedName>
    <definedName name="fr_pesada_1_2" localSheetId="12">#REF!</definedName>
    <definedName name="fr_pesada_1_2" localSheetId="13">#REF!</definedName>
    <definedName name="fr_pesada_1_2" localSheetId="16">#REF!</definedName>
    <definedName name="fr_pesada_1_2" localSheetId="18">#REF!</definedName>
    <definedName name="fr_pesada_1_2" localSheetId="19">#REF!</definedName>
    <definedName name="fr_pesada_1_2" localSheetId="0">#REF!</definedName>
    <definedName name="fr_pesada_1_2">#REF!</definedName>
    <definedName name="fr_pesada_2_3" localSheetId="12">#REF!</definedName>
    <definedName name="fr_pesada_2_3" localSheetId="13">#REF!</definedName>
    <definedName name="fr_pesada_2_3" localSheetId="16">#REF!</definedName>
    <definedName name="fr_pesada_2_3" localSheetId="18">#REF!</definedName>
    <definedName name="fr_pesada_2_3" localSheetId="19">#REF!</definedName>
    <definedName name="fr_pesada_2_3" localSheetId="0">#REF!</definedName>
    <definedName name="fr_pesada_2_3">#REF!</definedName>
    <definedName name="fr_pesada_3_4" localSheetId="12">#REF!</definedName>
    <definedName name="fr_pesada_3_4" localSheetId="13">#REF!</definedName>
    <definedName name="fr_pesada_3_4" localSheetId="16">#REF!</definedName>
    <definedName name="fr_pesada_3_4" localSheetId="18">#REF!</definedName>
    <definedName name="fr_pesada_3_4" localSheetId="19">#REF!</definedName>
    <definedName name="fr_pesada_3_4" localSheetId="0">#REF!</definedName>
    <definedName name="fr_pesada_3_4">#REF!</definedName>
    <definedName name="fr_pesada_4_5" localSheetId="12">#REF!</definedName>
    <definedName name="fr_pesada_4_5" localSheetId="13">#REF!</definedName>
    <definedName name="fr_pesada_4_5" localSheetId="16">#REF!</definedName>
    <definedName name="fr_pesada_4_5" localSheetId="18">#REF!</definedName>
    <definedName name="fr_pesada_4_5" localSheetId="19">#REF!</definedName>
    <definedName name="fr_pesada_4_5" localSheetId="0">#REF!</definedName>
    <definedName name="fr_pesada_4_5">#REF!</definedName>
    <definedName name="fr_pesada_5_6" localSheetId="12">#REF!</definedName>
    <definedName name="fr_pesada_5_6" localSheetId="13">#REF!</definedName>
    <definedName name="fr_pesada_5_6" localSheetId="16">#REF!</definedName>
    <definedName name="fr_pesada_5_6" localSheetId="18">#REF!</definedName>
    <definedName name="fr_pesada_5_6" localSheetId="19">#REF!</definedName>
    <definedName name="fr_pesada_5_6" localSheetId="0">#REF!</definedName>
    <definedName name="fr_pesada_5_6">#REF!</definedName>
    <definedName name="fr_pesada_6_7" localSheetId="12">#REF!</definedName>
    <definedName name="fr_pesada_6_7" localSheetId="13">#REF!</definedName>
    <definedName name="fr_pesada_6_7" localSheetId="16">#REF!</definedName>
    <definedName name="fr_pesada_6_7" localSheetId="18">#REF!</definedName>
    <definedName name="fr_pesada_6_7" localSheetId="19">#REF!</definedName>
    <definedName name="fr_pesada_6_7" localSheetId="0">#REF!</definedName>
    <definedName name="fr_pesada_6_7">#REF!</definedName>
    <definedName name="fr_pesada_7_8" localSheetId="12">#REF!</definedName>
    <definedName name="fr_pesada_7_8" localSheetId="13">#REF!</definedName>
    <definedName name="fr_pesada_7_8" localSheetId="16">#REF!</definedName>
    <definedName name="fr_pesada_7_8" localSheetId="18">#REF!</definedName>
    <definedName name="fr_pesada_7_8" localSheetId="19">#REF!</definedName>
    <definedName name="fr_pesada_7_8" localSheetId="0">#REF!</definedName>
    <definedName name="fr_pesada_7_8">#REF!</definedName>
    <definedName name="fr_pesada_8_9" localSheetId="12">#REF!</definedName>
    <definedName name="fr_pesada_8_9" localSheetId="13">#REF!</definedName>
    <definedName name="fr_pesada_8_9" localSheetId="16">#REF!</definedName>
    <definedName name="fr_pesada_8_9" localSheetId="18">#REF!</definedName>
    <definedName name="fr_pesada_8_9" localSheetId="19">#REF!</definedName>
    <definedName name="fr_pesada_8_9" localSheetId="0">#REF!</definedName>
    <definedName name="fr_pesada_8_9">#REF!</definedName>
    <definedName name="fr_pesada_9_10" localSheetId="12">#REF!</definedName>
    <definedName name="fr_pesada_9_10" localSheetId="13">#REF!</definedName>
    <definedName name="fr_pesada_9_10" localSheetId="16">#REF!</definedName>
    <definedName name="fr_pesada_9_10" localSheetId="18">#REF!</definedName>
    <definedName name="fr_pesada_9_10" localSheetId="19">#REF!</definedName>
    <definedName name="fr_pesada_9_10" localSheetId="0">#REF!</definedName>
    <definedName name="fr_pesada_9_10">#REF!</definedName>
    <definedName name="fr_pesada_maoir_10" localSheetId="12">#REF!</definedName>
    <definedName name="fr_pesada_maoir_10" localSheetId="13">#REF!</definedName>
    <definedName name="fr_pesada_maoir_10" localSheetId="16">#REF!</definedName>
    <definedName name="fr_pesada_maoir_10" localSheetId="18">#REF!</definedName>
    <definedName name="fr_pesada_maoir_10" localSheetId="19">#REF!</definedName>
    <definedName name="fr_pesada_maoir_10" localSheetId="0">#REF!</definedName>
    <definedName name="fr_pesada_maoir_10">#REF!</definedName>
    <definedName name="fr_total" localSheetId="12">#REF!</definedName>
    <definedName name="fr_total" localSheetId="13">#REF!</definedName>
    <definedName name="fr_total" localSheetId="16">#REF!</definedName>
    <definedName name="fr_total" localSheetId="18">#REF!</definedName>
    <definedName name="fr_total" localSheetId="19">#REF!</definedName>
    <definedName name="fr_total" localSheetId="0">#REF!</definedName>
    <definedName name="fr_total">#REF!</definedName>
    <definedName name="frota" localSheetId="2">#REF!</definedName>
    <definedName name="frota" localSheetId="11">#REF!</definedName>
    <definedName name="frota" localSheetId="12">#REF!</definedName>
    <definedName name="frota" localSheetId="13">#REF!</definedName>
    <definedName name="frota" localSheetId="14">#REF!</definedName>
    <definedName name="frota" localSheetId="15">#REF!</definedName>
    <definedName name="frota" localSheetId="16">#REF!</definedName>
    <definedName name="frota" localSheetId="17">#REF!</definedName>
    <definedName name="frota" localSheetId="18">#REF!</definedName>
    <definedName name="frota" localSheetId="19">#REF!</definedName>
    <definedName name="frota" localSheetId="0">#REF!</definedName>
    <definedName name="frota" localSheetId="4">#REF!</definedName>
    <definedName name="frota" localSheetId="5">#REF!</definedName>
    <definedName name="frota" localSheetId="6">#REF!</definedName>
    <definedName name="frota" localSheetId="7">#REF!</definedName>
    <definedName name="frota" localSheetId="9">#REF!</definedName>
    <definedName name="frota" localSheetId="10">#REF!</definedName>
    <definedName name="frota" localSheetId="1">'[8]FIN-01'!$D$11</definedName>
    <definedName name="frota">#REF!</definedName>
    <definedName name="FROTA_10" localSheetId="13">"NA()"</definedName>
    <definedName name="FROTA_10" localSheetId="17">#N/A</definedName>
    <definedName name="FROTA_10">#N/A</definedName>
    <definedName name="frota_16" localSheetId="11">#REF!</definedName>
    <definedName name="frota_16" localSheetId="12">#REF!</definedName>
    <definedName name="frota_16" localSheetId="13">#REF!</definedName>
    <definedName name="frota_16" localSheetId="14">#REF!</definedName>
    <definedName name="frota_16" localSheetId="15">#REF!</definedName>
    <definedName name="frota_16" localSheetId="16">#REF!</definedName>
    <definedName name="frota_16" localSheetId="17">#REF!</definedName>
    <definedName name="frota_16" localSheetId="18">#REF!</definedName>
    <definedName name="frota_16" localSheetId="19">#REF!</definedName>
    <definedName name="frota_16" localSheetId="0">#REF!</definedName>
    <definedName name="frota_16" localSheetId="4">#REF!</definedName>
    <definedName name="frota_16" localSheetId="5">#REF!</definedName>
    <definedName name="frota_16" localSheetId="6">#REF!</definedName>
    <definedName name="frota_16" localSheetId="7">#REF!</definedName>
    <definedName name="frota_16" localSheetId="9">#REF!</definedName>
    <definedName name="frota_16" localSheetId="10">#REF!</definedName>
    <definedName name="frota_16" localSheetId="1">#REF!</definedName>
    <definedName name="frota_16">#REF!</definedName>
    <definedName name="frota_17" localSheetId="11">#REF!</definedName>
    <definedName name="frota_17" localSheetId="12">#REF!</definedName>
    <definedName name="frota_17" localSheetId="13">#REF!</definedName>
    <definedName name="frota_17" localSheetId="14">#REF!</definedName>
    <definedName name="frota_17" localSheetId="15">#REF!</definedName>
    <definedName name="frota_17" localSheetId="16">#REF!</definedName>
    <definedName name="frota_17" localSheetId="17">#REF!</definedName>
    <definedName name="frota_17" localSheetId="18">#REF!</definedName>
    <definedName name="frota_17" localSheetId="19">#REF!</definedName>
    <definedName name="frota_17" localSheetId="0">#REF!</definedName>
    <definedName name="frota_17" localSheetId="4">#REF!</definedName>
    <definedName name="frota_17" localSheetId="6">#REF!</definedName>
    <definedName name="frota_17" localSheetId="7">#REF!</definedName>
    <definedName name="frota_17" localSheetId="9">#REF!</definedName>
    <definedName name="frota_17" localSheetId="10">#REF!</definedName>
    <definedName name="frota_17" localSheetId="1">#REF!</definedName>
    <definedName name="frota_17">#REF!</definedName>
    <definedName name="frota_2" localSheetId="11">#REF!</definedName>
    <definedName name="frota_2" localSheetId="12">#REF!</definedName>
    <definedName name="frota_2" localSheetId="13">#REF!</definedName>
    <definedName name="frota_2" localSheetId="14">#REF!</definedName>
    <definedName name="frota_2" localSheetId="15">#REF!</definedName>
    <definedName name="frota_2" localSheetId="16">#REF!</definedName>
    <definedName name="frota_2" localSheetId="17">#REF!</definedName>
    <definedName name="frota_2" localSheetId="18">#REF!</definedName>
    <definedName name="frota_2" localSheetId="19">#REF!</definedName>
    <definedName name="frota_2" localSheetId="0">#REF!</definedName>
    <definedName name="frota_2" localSheetId="4">#REF!</definedName>
    <definedName name="frota_2" localSheetId="6">#REF!</definedName>
    <definedName name="frota_2" localSheetId="7">#REF!</definedName>
    <definedName name="frota_2" localSheetId="9">#REF!</definedName>
    <definedName name="frota_2" localSheetId="10">#REF!</definedName>
    <definedName name="frota_2" localSheetId="1">#REF!</definedName>
    <definedName name="frota_2">#REF!</definedName>
    <definedName name="frota_4" localSheetId="11">#REF!</definedName>
    <definedName name="frota_4" localSheetId="12">#REF!</definedName>
    <definedName name="frota_4" localSheetId="13">#REF!</definedName>
    <definedName name="frota_4" localSheetId="14">#REF!</definedName>
    <definedName name="frota_4" localSheetId="15">#REF!</definedName>
    <definedName name="frota_4" localSheetId="16">#REF!</definedName>
    <definedName name="frota_4" localSheetId="17">#REF!</definedName>
    <definedName name="frota_4" localSheetId="18">#REF!</definedName>
    <definedName name="frota_4" localSheetId="19">#REF!</definedName>
    <definedName name="frota_4" localSheetId="0">#REF!</definedName>
    <definedName name="frota_4" localSheetId="4">#REF!</definedName>
    <definedName name="frota_4" localSheetId="6">#REF!</definedName>
    <definedName name="frota_4" localSheetId="7">#REF!</definedName>
    <definedName name="frota_4" localSheetId="9">#REF!</definedName>
    <definedName name="frota_4" localSheetId="10">#REF!</definedName>
    <definedName name="frota_4" localSheetId="1">#REF!</definedName>
    <definedName name="frota_4">#REF!</definedName>
    <definedName name="frota_5" localSheetId="11">#REF!</definedName>
    <definedName name="frota_5" localSheetId="12">#REF!</definedName>
    <definedName name="frota_5" localSheetId="13">#REF!</definedName>
    <definedName name="frota_5" localSheetId="14">#REF!</definedName>
    <definedName name="frota_5" localSheetId="15">#REF!</definedName>
    <definedName name="frota_5" localSheetId="16">#REF!</definedName>
    <definedName name="frota_5" localSheetId="17">#REF!</definedName>
    <definedName name="frota_5" localSheetId="18">#REF!</definedName>
    <definedName name="frota_5" localSheetId="19">#REF!</definedName>
    <definedName name="frota_5" localSheetId="0">#REF!</definedName>
    <definedName name="frota_5" localSheetId="4">#REF!</definedName>
    <definedName name="frota_5" localSheetId="6">#REF!</definedName>
    <definedName name="frota_5" localSheetId="7">#REF!</definedName>
    <definedName name="frota_5" localSheetId="9">#REF!</definedName>
    <definedName name="frota_5" localSheetId="10">#REF!</definedName>
    <definedName name="frota_5" localSheetId="1">#REF!</definedName>
    <definedName name="frota_5">#REF!</definedName>
    <definedName name="frota_6" localSheetId="11">#REF!</definedName>
    <definedName name="frota_6" localSheetId="12">#REF!</definedName>
    <definedName name="frota_6" localSheetId="13">#REF!</definedName>
    <definedName name="frota_6" localSheetId="14">#REF!</definedName>
    <definedName name="frota_6" localSheetId="15">#REF!</definedName>
    <definedName name="frota_6" localSheetId="16">#REF!</definedName>
    <definedName name="frota_6" localSheetId="17">#REF!</definedName>
    <definedName name="frota_6" localSheetId="18">#REF!</definedName>
    <definedName name="frota_6" localSheetId="19">#REF!</definedName>
    <definedName name="frota_6" localSheetId="0">#REF!</definedName>
    <definedName name="frota_6" localSheetId="4">#REF!</definedName>
    <definedName name="frota_6" localSheetId="6">#REF!</definedName>
    <definedName name="frota_6" localSheetId="7">#REF!</definedName>
    <definedName name="frota_6" localSheetId="9">#REF!</definedName>
    <definedName name="frota_6" localSheetId="10">#REF!</definedName>
    <definedName name="frota_6" localSheetId="1">#REF!</definedName>
    <definedName name="frota_6">#REF!</definedName>
    <definedName name="frota_7" localSheetId="11">#REF!</definedName>
    <definedName name="frota_7" localSheetId="12">#REF!</definedName>
    <definedName name="frota_7" localSheetId="13">#REF!</definedName>
    <definedName name="frota_7" localSheetId="14">#REF!</definedName>
    <definedName name="frota_7" localSheetId="15">#REF!</definedName>
    <definedName name="frota_7" localSheetId="16">#REF!</definedName>
    <definedName name="frota_7" localSheetId="17">#REF!</definedName>
    <definedName name="frota_7" localSheetId="18">#REF!</definedName>
    <definedName name="frota_7" localSheetId="19">#REF!</definedName>
    <definedName name="frota_7" localSheetId="0">#REF!</definedName>
    <definedName name="frota_7" localSheetId="4">#REF!</definedName>
    <definedName name="frota_7" localSheetId="6">#REF!</definedName>
    <definedName name="frota_7" localSheetId="7">#REF!</definedName>
    <definedName name="frota_7" localSheetId="9">#REF!</definedName>
    <definedName name="frota_7" localSheetId="10">#REF!</definedName>
    <definedName name="frota_7" localSheetId="1">#REF!</definedName>
    <definedName name="frota_7">#REF!</definedName>
    <definedName name="frota_8" localSheetId="11">#REF!</definedName>
    <definedName name="frota_8" localSheetId="12">#REF!</definedName>
    <definedName name="frota_8" localSheetId="13">#REF!</definedName>
    <definedName name="frota_8" localSheetId="14">#REF!</definedName>
    <definedName name="frota_8" localSheetId="15">#REF!</definedName>
    <definedName name="frota_8" localSheetId="16">#REF!</definedName>
    <definedName name="frota_8" localSheetId="17">#REF!</definedName>
    <definedName name="frota_8" localSheetId="18">#REF!</definedName>
    <definedName name="frota_8" localSheetId="19">#REF!</definedName>
    <definedName name="frota_8" localSheetId="0">#REF!</definedName>
    <definedName name="frota_8" localSheetId="4">#REF!</definedName>
    <definedName name="frota_8" localSheetId="6">#REF!</definedName>
    <definedName name="frota_8" localSheetId="7">#REF!</definedName>
    <definedName name="frota_8" localSheetId="9">#REF!</definedName>
    <definedName name="frota_8" localSheetId="10">#REF!</definedName>
    <definedName name="frota_8" localSheetId="1">#REF!</definedName>
    <definedName name="frota_8">#REF!</definedName>
    <definedName name="Frota_Operacional" localSheetId="13">'[9]Análise Tarifária'!$C$11</definedName>
    <definedName name="Frota_Operacional" localSheetId="17">'[9]Análise Tarifária'!$C$11</definedName>
    <definedName name="Frota_Operacional">'[9]Análise Tarifária'!$C$11</definedName>
    <definedName name="Frota_Reserva" localSheetId="13">'[9]Análise Tarifária'!$C$12</definedName>
    <definedName name="Frota_Reserva" localSheetId="17">'[9]Análise Tarifária'!$C$12</definedName>
    <definedName name="Frota_Reserva">'[9]Análise Tarifária'!$C$12</definedName>
    <definedName name="Frota_Total" localSheetId="13">'[9]Análise Tarifária'!$C$13</definedName>
    <definedName name="Frota_Total" localSheetId="17">'[9]Análise Tarifária'!$C$13</definedName>
    <definedName name="Frota_Total">'[9]Análise Tarifária'!$C$13</definedName>
    <definedName name="Frota2" localSheetId="11">#REF!</definedName>
    <definedName name="Frota2" localSheetId="12">#REF!</definedName>
    <definedName name="Frota2" localSheetId="13">#REF!</definedName>
    <definedName name="Frota2" localSheetId="14">#REF!</definedName>
    <definedName name="Frota2" localSheetId="15">#REF!</definedName>
    <definedName name="Frota2" localSheetId="16">#REF!</definedName>
    <definedName name="Frota2" localSheetId="17">#REF!</definedName>
    <definedName name="Frota2" localSheetId="18">#REF!</definedName>
    <definedName name="Frota2" localSheetId="19">#REF!</definedName>
    <definedName name="Frota2" localSheetId="0">#REF!</definedName>
    <definedName name="Frota2" localSheetId="4">#REF!</definedName>
    <definedName name="Frota2" localSheetId="6">#REF!</definedName>
    <definedName name="Frota2" localSheetId="7">#REF!</definedName>
    <definedName name="Frota2" localSheetId="9">#REF!</definedName>
    <definedName name="Frota2" localSheetId="10">#REF!</definedName>
    <definedName name="Frota2" localSheetId="1">#REF!</definedName>
    <definedName name="Frota2">#REF!</definedName>
    <definedName name="FROTACHAS" localSheetId="11">#REF!</definedName>
    <definedName name="FROTACHAS" localSheetId="12">#REF!</definedName>
    <definedName name="FROTACHAS" localSheetId="13">#REF!</definedName>
    <definedName name="FROTACHAS" localSheetId="14">#REF!</definedName>
    <definedName name="FROTACHAS" localSheetId="15">#REF!</definedName>
    <definedName name="FROTACHAS" localSheetId="16">#REF!</definedName>
    <definedName name="FROTACHAS" localSheetId="17">#REF!</definedName>
    <definedName name="FROTACHAS" localSheetId="18">#REF!</definedName>
    <definedName name="FROTACHAS" localSheetId="19">#REF!</definedName>
    <definedName name="FROTACHAS" localSheetId="0">#REF!</definedName>
    <definedName name="FROTACHAS" localSheetId="4">#REF!</definedName>
    <definedName name="FROTACHAS" localSheetId="6">#REF!</definedName>
    <definedName name="FROTACHAS" localSheetId="7">#REF!</definedName>
    <definedName name="FROTACHAS" localSheetId="9">#REF!</definedName>
    <definedName name="FROTACHAS" localSheetId="10">#REF!</definedName>
    <definedName name="FROTACHAS" localSheetId="1">#REF!</definedName>
    <definedName name="FROTACHAS">#REF!</definedName>
    <definedName name="FROTACHAS_12" localSheetId="12">#REF!</definedName>
    <definedName name="FROTACHAS_12" localSheetId="13">#REF!</definedName>
    <definedName name="FROTACHAS_12" localSheetId="16">#REF!</definedName>
    <definedName name="FROTACHAS_12" localSheetId="18">#REF!</definedName>
    <definedName name="FROTACHAS_12" localSheetId="19">#REF!</definedName>
    <definedName name="FROTACHAS_12" localSheetId="0">#REF!</definedName>
    <definedName name="FROTACHAS_12">#REF!</definedName>
    <definedName name="FROTACHAS_2" localSheetId="12">#REF!</definedName>
    <definedName name="FROTACHAS_2" localSheetId="13">#REF!</definedName>
    <definedName name="FROTACHAS_2" localSheetId="16">#REF!</definedName>
    <definedName name="FROTACHAS_2" localSheetId="18">#REF!</definedName>
    <definedName name="FROTACHAS_2" localSheetId="19">#REF!</definedName>
    <definedName name="FROTACHAS_2" localSheetId="0">#REF!</definedName>
    <definedName name="FROTACHAS_2">#REF!</definedName>
    <definedName name="FROTACHAS_5" localSheetId="12">#REF!</definedName>
    <definedName name="FROTACHAS_5" localSheetId="13">#REF!</definedName>
    <definedName name="FROTACHAS_5" localSheetId="16">#REF!</definedName>
    <definedName name="FROTACHAS_5" localSheetId="18">#REF!</definedName>
    <definedName name="FROTACHAS_5" localSheetId="19">#REF!</definedName>
    <definedName name="FROTACHAS_5" localSheetId="0">#REF!</definedName>
    <definedName name="FROTACHAS_5">#REF!</definedName>
    <definedName name="FROTACHAS_7" localSheetId="12">#REF!</definedName>
    <definedName name="FROTACHAS_7" localSheetId="13">#REF!</definedName>
    <definedName name="FROTACHAS_7" localSheetId="16">#REF!</definedName>
    <definedName name="FROTACHAS_7" localSheetId="18">#REF!</definedName>
    <definedName name="FROTACHAS_7" localSheetId="19">#REF!</definedName>
    <definedName name="FROTACHAS_7" localSheetId="0">#REF!</definedName>
    <definedName name="FROTACHAS_7">#REF!</definedName>
    <definedName name="FROTACHAS_8" localSheetId="12">#REF!</definedName>
    <definedName name="FROTACHAS_8" localSheetId="13">#REF!</definedName>
    <definedName name="FROTACHAS_8" localSheetId="16">#REF!</definedName>
    <definedName name="FROTACHAS_8" localSheetId="18">#REF!</definedName>
    <definedName name="FROTACHAS_8" localSheetId="19">#REF!</definedName>
    <definedName name="FROTACHAS_8" localSheetId="0">#REF!</definedName>
    <definedName name="FROTACHAS_8">#REF!</definedName>
    <definedName name="FROTAG" localSheetId="11">#REF!</definedName>
    <definedName name="FROTAG" localSheetId="12">#REF!</definedName>
    <definedName name="FROTAG" localSheetId="13">#REF!</definedName>
    <definedName name="FROTAG" localSheetId="14">#REF!</definedName>
    <definedName name="FROTAG" localSheetId="15">#REF!</definedName>
    <definedName name="FROTAG" localSheetId="16">#REF!</definedName>
    <definedName name="FROTAG" localSheetId="17">#REF!</definedName>
    <definedName name="FROTAG" localSheetId="18">#REF!</definedName>
    <definedName name="FROTAG" localSheetId="19">#REF!</definedName>
    <definedName name="FROTAG" localSheetId="0">#REF!</definedName>
    <definedName name="FROTAG" localSheetId="4">#REF!</definedName>
    <definedName name="FROTAG" localSheetId="6">#REF!</definedName>
    <definedName name="FROTAG" localSheetId="7">#REF!</definedName>
    <definedName name="FROTAG" localSheetId="9">#REF!</definedName>
    <definedName name="FROTAG" localSheetId="10">#REF!</definedName>
    <definedName name="FROTAG" localSheetId="1">#REF!</definedName>
    <definedName name="FROTAG">#REF!</definedName>
    <definedName name="FROTAG_12" localSheetId="12">#REF!</definedName>
    <definedName name="FROTAG_12" localSheetId="13">#REF!</definedName>
    <definedName name="FROTAG_12" localSheetId="16">#REF!</definedName>
    <definedName name="FROTAG_12" localSheetId="18">#REF!</definedName>
    <definedName name="FROTAG_12" localSheetId="19">#REF!</definedName>
    <definedName name="FROTAG_12" localSheetId="0">#REF!</definedName>
    <definedName name="FROTAG_12">#REF!</definedName>
    <definedName name="FROTAG_2" localSheetId="12">#REF!</definedName>
    <definedName name="FROTAG_2" localSheetId="13">#REF!</definedName>
    <definedName name="FROTAG_2" localSheetId="16">#REF!</definedName>
    <definedName name="FROTAG_2" localSheetId="18">#REF!</definedName>
    <definedName name="FROTAG_2" localSheetId="19">#REF!</definedName>
    <definedName name="FROTAG_2" localSheetId="0">#REF!</definedName>
    <definedName name="FROTAG_2">#REF!</definedName>
    <definedName name="FROTAG_5" localSheetId="12">#REF!</definedName>
    <definedName name="FROTAG_5" localSheetId="13">#REF!</definedName>
    <definedName name="FROTAG_5" localSheetId="16">#REF!</definedName>
    <definedName name="FROTAG_5" localSheetId="18">#REF!</definedName>
    <definedName name="FROTAG_5" localSheetId="19">#REF!</definedName>
    <definedName name="FROTAG_5" localSheetId="0">#REF!</definedName>
    <definedName name="FROTAG_5">#REF!</definedName>
    <definedName name="FROTAG_7" localSheetId="12">#REF!</definedName>
    <definedName name="FROTAG_7" localSheetId="13">#REF!</definedName>
    <definedName name="FROTAG_7" localSheetId="16">#REF!</definedName>
    <definedName name="FROTAG_7" localSheetId="18">#REF!</definedName>
    <definedName name="FROTAG_7" localSheetId="19">#REF!</definedName>
    <definedName name="FROTAG_7" localSheetId="0">#REF!</definedName>
    <definedName name="FROTAG_7">#REF!</definedName>
    <definedName name="FROTAG_8" localSheetId="12">#REF!</definedName>
    <definedName name="FROTAG_8" localSheetId="13">#REF!</definedName>
    <definedName name="FROTAG_8" localSheetId="16">#REF!</definedName>
    <definedName name="FROTAG_8" localSheetId="18">#REF!</definedName>
    <definedName name="FROTAG_8" localSheetId="19">#REF!</definedName>
    <definedName name="FROTAG_8" localSheetId="0">#REF!</definedName>
    <definedName name="FROTAG_8">#REF!</definedName>
    <definedName name="frotas" localSheetId="2">#REF!</definedName>
    <definedName name="frotas" localSheetId="11">#REF!</definedName>
    <definedName name="frotas" localSheetId="12">#REF!</definedName>
    <definedName name="frotas" localSheetId="13">#REF!</definedName>
    <definedName name="frotas" localSheetId="14">#REF!</definedName>
    <definedName name="frotas" localSheetId="15">#REF!</definedName>
    <definedName name="frotas" localSheetId="16">#REF!</definedName>
    <definedName name="frotas" localSheetId="17">#REF!</definedName>
    <definedName name="frotas" localSheetId="18">#REF!</definedName>
    <definedName name="frotas" localSheetId="19">#REF!</definedName>
    <definedName name="frotas" localSheetId="0">#REF!</definedName>
    <definedName name="frotas" localSheetId="4">#REF!</definedName>
    <definedName name="frotas" localSheetId="5">#REF!</definedName>
    <definedName name="frotas" localSheetId="6">#REF!</definedName>
    <definedName name="frotas" localSheetId="7">#REF!</definedName>
    <definedName name="frotas" localSheetId="9">#REF!</definedName>
    <definedName name="frotas" localSheetId="10">#REF!</definedName>
    <definedName name="frotas" localSheetId="1">'[10]FIN-01'!$D$11</definedName>
    <definedName name="frotas">#REF!</definedName>
    <definedName name="FU_administrativo" localSheetId="17">'[3](05)Coef.Param.'!$E$35</definedName>
    <definedName name="FU_administrativo">'[4](05)Coef.Param.'!$E$35</definedName>
    <definedName name="FU_cobrador" localSheetId="17">'[3](05)Coef.Param.'!$E$32</definedName>
    <definedName name="FU_cobrador">'[4](05)Coef.Param.'!$E$32</definedName>
    <definedName name="FU_fiscal" localSheetId="17">'[3](05)Coef.Param.'!$E$33</definedName>
    <definedName name="FU_fiscal">'[4](05)Coef.Param.'!$E$33</definedName>
    <definedName name="FU_manutencao" localSheetId="17">'[3](05)Coef.Param.'!$E$34</definedName>
    <definedName name="FU_manutencao">'[4](05)Coef.Param.'!$E$34</definedName>
    <definedName name="FU_motorista" localSheetId="17">'[3](05)Coef.Param.'!$E$31</definedName>
    <definedName name="FU_motorista">'[4](05)Coef.Param.'!$E$31</definedName>
    <definedName name="FUADMINI" localSheetId="11">#REF!</definedName>
    <definedName name="FUADMINI" localSheetId="12">#REF!</definedName>
    <definedName name="FUADMINI" localSheetId="13">#REF!</definedName>
    <definedName name="FUADMINI" localSheetId="14">#REF!</definedName>
    <definedName name="FUADMINI" localSheetId="15">#REF!</definedName>
    <definedName name="FUADMINI" localSheetId="16">#REF!</definedName>
    <definedName name="FUADMINI" localSheetId="17">#REF!</definedName>
    <definedName name="FUADMINI" localSheetId="18">#REF!</definedName>
    <definedName name="FUADMINI" localSheetId="19">#REF!</definedName>
    <definedName name="FUADMINI" localSheetId="0">#REF!</definedName>
    <definedName name="FUADMINI" localSheetId="4">#REF!</definedName>
    <definedName name="FUADMINI" localSheetId="6">#REF!</definedName>
    <definedName name="FUADMINI" localSheetId="7">#REF!</definedName>
    <definedName name="FUADMINI" localSheetId="9">#REF!</definedName>
    <definedName name="FUADMINI" localSheetId="10">#REF!</definedName>
    <definedName name="FUADMINI" localSheetId="1">#REF!</definedName>
    <definedName name="FUADMINI">#REF!</definedName>
    <definedName name="FUADMINI_12" localSheetId="12">#REF!</definedName>
    <definedName name="FUADMINI_12" localSheetId="13">#REF!</definedName>
    <definedName name="FUADMINI_12" localSheetId="16">#REF!</definedName>
    <definedName name="FUADMINI_12" localSheetId="18">#REF!</definedName>
    <definedName name="FUADMINI_12" localSheetId="19">#REF!</definedName>
    <definedName name="FUADMINI_12" localSheetId="0">#REF!</definedName>
    <definedName name="FUADMINI_12">#REF!</definedName>
    <definedName name="FUADMINI_2" localSheetId="12">#REF!</definedName>
    <definedName name="FUADMINI_2" localSheetId="13">#REF!</definedName>
    <definedName name="FUADMINI_2" localSheetId="16">#REF!</definedName>
    <definedName name="FUADMINI_2" localSheetId="18">#REF!</definedName>
    <definedName name="FUADMINI_2" localSheetId="19">#REF!</definedName>
    <definedName name="FUADMINI_2" localSheetId="0">#REF!</definedName>
    <definedName name="FUADMINI_2">#REF!</definedName>
    <definedName name="FUADMINI_5" localSheetId="12">#REF!</definedName>
    <definedName name="FUADMINI_5" localSheetId="13">#REF!</definedName>
    <definedName name="FUADMINI_5" localSheetId="16">#REF!</definedName>
    <definedName name="FUADMINI_5" localSheetId="18">#REF!</definedName>
    <definedName name="FUADMINI_5" localSheetId="19">#REF!</definedName>
    <definedName name="FUADMINI_5" localSheetId="0">#REF!</definedName>
    <definedName name="FUADMINI_5">#REF!</definedName>
    <definedName name="FUADMINI_7" localSheetId="12">#REF!</definedName>
    <definedName name="FUADMINI_7" localSheetId="13">#REF!</definedName>
    <definedName name="FUADMINI_7" localSheetId="16">#REF!</definedName>
    <definedName name="FUADMINI_7" localSheetId="18">#REF!</definedName>
    <definedName name="FUADMINI_7" localSheetId="19">#REF!</definedName>
    <definedName name="FUADMINI_7" localSheetId="0">#REF!</definedName>
    <definedName name="FUADMINI_7">#REF!</definedName>
    <definedName name="FUADMINI_8" localSheetId="12">#REF!</definedName>
    <definedName name="FUADMINI_8" localSheetId="13">#REF!</definedName>
    <definedName name="FUADMINI_8" localSheetId="16">#REF!</definedName>
    <definedName name="FUADMINI_8" localSheetId="18">#REF!</definedName>
    <definedName name="FUADMINI_8" localSheetId="19">#REF!</definedName>
    <definedName name="FUADMINI_8" localSheetId="0">#REF!</definedName>
    <definedName name="FUADMINI_8">#REF!</definedName>
    <definedName name="FUCOBRAD" localSheetId="11">#REF!</definedName>
    <definedName name="FUCOBRAD" localSheetId="12">#REF!</definedName>
    <definedName name="FUCOBRAD" localSheetId="13">#REF!</definedName>
    <definedName name="FUCOBRAD" localSheetId="14">#REF!</definedName>
    <definedName name="FUCOBRAD" localSheetId="15">#REF!</definedName>
    <definedName name="FUCOBRAD" localSheetId="16">#REF!</definedName>
    <definedName name="FUCOBRAD" localSheetId="17">#REF!</definedName>
    <definedName name="FUCOBRAD" localSheetId="18">#REF!</definedName>
    <definedName name="FUCOBRAD" localSheetId="19">#REF!</definedName>
    <definedName name="FUCOBRAD" localSheetId="0">#REF!</definedName>
    <definedName name="FUCOBRAD" localSheetId="4">#REF!</definedName>
    <definedName name="FUCOBRAD" localSheetId="6">#REF!</definedName>
    <definedName name="FUCOBRAD" localSheetId="7">#REF!</definedName>
    <definedName name="FUCOBRAD" localSheetId="9">#REF!</definedName>
    <definedName name="FUCOBRAD" localSheetId="10">#REF!</definedName>
    <definedName name="FUCOBRAD" localSheetId="1">#REF!</definedName>
    <definedName name="FUCOBRAD">#REF!</definedName>
    <definedName name="FUCOBRAD_12" localSheetId="12">#REF!</definedName>
    <definedName name="FUCOBRAD_12" localSheetId="13">#REF!</definedName>
    <definedName name="FUCOBRAD_12" localSheetId="16">#REF!</definedName>
    <definedName name="FUCOBRAD_12" localSheetId="18">#REF!</definedName>
    <definedName name="FUCOBRAD_12" localSheetId="19">#REF!</definedName>
    <definedName name="FUCOBRAD_12" localSheetId="0">#REF!</definedName>
    <definedName name="FUCOBRAD_12">#REF!</definedName>
    <definedName name="FUCOBRAD_2" localSheetId="12">#REF!</definedName>
    <definedName name="FUCOBRAD_2" localSheetId="13">#REF!</definedName>
    <definedName name="FUCOBRAD_2" localSheetId="16">#REF!</definedName>
    <definedName name="FUCOBRAD_2" localSheetId="18">#REF!</definedName>
    <definedName name="FUCOBRAD_2" localSheetId="19">#REF!</definedName>
    <definedName name="FUCOBRAD_2" localSheetId="0">#REF!</definedName>
    <definedName name="FUCOBRAD_2">#REF!</definedName>
    <definedName name="FUCOBRAD_5" localSheetId="12">#REF!</definedName>
    <definedName name="FUCOBRAD_5" localSheetId="13">#REF!</definedName>
    <definedName name="FUCOBRAD_5" localSheetId="16">#REF!</definedName>
    <definedName name="FUCOBRAD_5" localSheetId="18">#REF!</definedName>
    <definedName name="FUCOBRAD_5" localSheetId="19">#REF!</definedName>
    <definedName name="FUCOBRAD_5" localSheetId="0">#REF!</definedName>
    <definedName name="FUCOBRAD_5">#REF!</definedName>
    <definedName name="FUCOBRAD_7" localSheetId="12">#REF!</definedName>
    <definedName name="FUCOBRAD_7" localSheetId="13">#REF!</definedName>
    <definedName name="FUCOBRAD_7" localSheetId="16">#REF!</definedName>
    <definedName name="FUCOBRAD_7" localSheetId="18">#REF!</definedName>
    <definedName name="FUCOBRAD_7" localSheetId="19">#REF!</definedName>
    <definedName name="FUCOBRAD_7" localSheetId="0">#REF!</definedName>
    <definedName name="FUCOBRAD_7">#REF!</definedName>
    <definedName name="FUCOBRAD_8" localSheetId="12">#REF!</definedName>
    <definedName name="FUCOBRAD_8" localSheetId="13">#REF!</definedName>
    <definedName name="FUCOBRAD_8" localSheetId="16">#REF!</definedName>
    <definedName name="FUCOBRAD_8" localSheetId="18">#REF!</definedName>
    <definedName name="FUCOBRAD_8" localSheetId="19">#REF!</definedName>
    <definedName name="FUCOBRAD_8" localSheetId="0">#REF!</definedName>
    <definedName name="FUCOBRAD_8">#REF!</definedName>
    <definedName name="FUFISCAL" localSheetId="11">#REF!</definedName>
    <definedName name="FUFISCAL" localSheetId="12">#REF!</definedName>
    <definedName name="FUFISCAL" localSheetId="13">#REF!</definedName>
    <definedName name="FUFISCAL" localSheetId="14">#REF!</definedName>
    <definedName name="FUFISCAL" localSheetId="15">#REF!</definedName>
    <definedName name="FUFISCAL" localSheetId="16">#REF!</definedName>
    <definedName name="FUFISCAL" localSheetId="17">#REF!</definedName>
    <definedName name="FUFISCAL" localSheetId="18">#REF!</definedName>
    <definedName name="FUFISCAL" localSheetId="19">#REF!</definedName>
    <definedName name="FUFISCAL" localSheetId="0">#REF!</definedName>
    <definedName name="FUFISCAL" localSheetId="4">#REF!</definedName>
    <definedName name="FUFISCAL" localSheetId="6">#REF!</definedName>
    <definedName name="FUFISCAL" localSheetId="7">#REF!</definedName>
    <definedName name="FUFISCAL" localSheetId="9">#REF!</definedName>
    <definedName name="FUFISCAL" localSheetId="10">#REF!</definedName>
    <definedName name="FUFISCAL" localSheetId="1">#REF!</definedName>
    <definedName name="FUFISCAL">#REF!</definedName>
    <definedName name="FUFISCAL_12" localSheetId="12">#REF!</definedName>
    <definedName name="FUFISCAL_12" localSheetId="13">#REF!</definedName>
    <definedName name="FUFISCAL_12" localSheetId="16">#REF!</definedName>
    <definedName name="FUFISCAL_12" localSheetId="18">#REF!</definedName>
    <definedName name="FUFISCAL_12" localSheetId="19">#REF!</definedName>
    <definedName name="FUFISCAL_12" localSheetId="0">#REF!</definedName>
    <definedName name="FUFISCAL_12">#REF!</definedName>
    <definedName name="FUFISCAL_2" localSheetId="12">#REF!</definedName>
    <definedName name="FUFISCAL_2" localSheetId="13">#REF!</definedName>
    <definedName name="FUFISCAL_2" localSheetId="16">#REF!</definedName>
    <definedName name="FUFISCAL_2" localSheetId="18">#REF!</definedName>
    <definedName name="FUFISCAL_2" localSheetId="19">#REF!</definedName>
    <definedName name="FUFISCAL_2" localSheetId="0">#REF!</definedName>
    <definedName name="FUFISCAL_2">#REF!</definedName>
    <definedName name="FUFISCAL_5" localSheetId="12">#REF!</definedName>
    <definedName name="FUFISCAL_5" localSheetId="13">#REF!</definedName>
    <definedName name="FUFISCAL_5" localSheetId="16">#REF!</definedName>
    <definedName name="FUFISCAL_5" localSheetId="18">#REF!</definedName>
    <definedName name="FUFISCAL_5" localSheetId="19">#REF!</definedName>
    <definedName name="FUFISCAL_5" localSheetId="0">#REF!</definedName>
    <definedName name="FUFISCAL_5">#REF!</definedName>
    <definedName name="FUFISCAL_7" localSheetId="12">#REF!</definedName>
    <definedName name="FUFISCAL_7" localSheetId="13">#REF!</definedName>
    <definedName name="FUFISCAL_7" localSheetId="16">#REF!</definedName>
    <definedName name="FUFISCAL_7" localSheetId="18">#REF!</definedName>
    <definedName name="FUFISCAL_7" localSheetId="19">#REF!</definedName>
    <definedName name="FUFISCAL_7" localSheetId="0">#REF!</definedName>
    <definedName name="FUFISCAL_7">#REF!</definedName>
    <definedName name="FUFISCAL_8" localSheetId="12">#REF!</definedName>
    <definedName name="FUFISCAL_8" localSheetId="13">#REF!</definedName>
    <definedName name="FUFISCAL_8" localSheetId="16">#REF!</definedName>
    <definedName name="FUFISCAL_8" localSheetId="18">#REF!</definedName>
    <definedName name="FUFISCAL_8" localSheetId="19">#REF!</definedName>
    <definedName name="FUFISCAL_8" localSheetId="0">#REF!</definedName>
    <definedName name="FUFISCAL_8">#REF!</definedName>
    <definedName name="FUMANUTE" localSheetId="11">#REF!</definedName>
    <definedName name="FUMANUTE" localSheetId="12">#REF!</definedName>
    <definedName name="FUMANUTE" localSheetId="13">#REF!</definedName>
    <definedName name="FUMANUTE" localSheetId="14">#REF!</definedName>
    <definedName name="FUMANUTE" localSheetId="15">#REF!</definedName>
    <definedName name="FUMANUTE" localSheetId="16">#REF!</definedName>
    <definedName name="FUMANUTE" localSheetId="17">#REF!</definedName>
    <definedName name="FUMANUTE" localSheetId="18">#REF!</definedName>
    <definedName name="FUMANUTE" localSheetId="19">#REF!</definedName>
    <definedName name="FUMANUTE" localSheetId="0">#REF!</definedName>
    <definedName name="FUMANUTE" localSheetId="4">#REF!</definedName>
    <definedName name="FUMANUTE" localSheetId="6">#REF!</definedName>
    <definedName name="FUMANUTE" localSheetId="7">#REF!</definedName>
    <definedName name="FUMANUTE" localSheetId="9">#REF!</definedName>
    <definedName name="FUMANUTE" localSheetId="10">#REF!</definedName>
    <definedName name="FUMANUTE" localSheetId="1">#REF!</definedName>
    <definedName name="FUMANUTE">#REF!</definedName>
    <definedName name="FUMANUTE_12" localSheetId="12">#REF!</definedName>
    <definedName name="FUMANUTE_12" localSheetId="13">#REF!</definedName>
    <definedName name="FUMANUTE_12" localSheetId="16">#REF!</definedName>
    <definedName name="FUMANUTE_12" localSheetId="18">#REF!</definedName>
    <definedName name="FUMANUTE_12" localSheetId="19">#REF!</definedName>
    <definedName name="FUMANUTE_12" localSheetId="0">#REF!</definedName>
    <definedName name="FUMANUTE_12">#REF!</definedName>
    <definedName name="FUMANUTE_2" localSheetId="12">#REF!</definedName>
    <definedName name="FUMANUTE_2" localSheetId="13">#REF!</definedName>
    <definedName name="FUMANUTE_2" localSheetId="16">#REF!</definedName>
    <definedName name="FUMANUTE_2" localSheetId="18">#REF!</definedName>
    <definedName name="FUMANUTE_2" localSheetId="19">#REF!</definedName>
    <definedName name="FUMANUTE_2" localSheetId="0">#REF!</definedName>
    <definedName name="FUMANUTE_2">#REF!</definedName>
    <definedName name="FUMANUTE_5" localSheetId="12">#REF!</definedName>
    <definedName name="FUMANUTE_5" localSheetId="13">#REF!</definedName>
    <definedName name="FUMANUTE_5" localSheetId="16">#REF!</definedName>
    <definedName name="FUMANUTE_5" localSheetId="18">#REF!</definedName>
    <definedName name="FUMANUTE_5" localSheetId="19">#REF!</definedName>
    <definedName name="FUMANUTE_5" localSheetId="0">#REF!</definedName>
    <definedName name="FUMANUTE_5">#REF!</definedName>
    <definedName name="FUMANUTE_7" localSheetId="12">#REF!</definedName>
    <definedName name="FUMANUTE_7" localSheetId="13">#REF!</definedName>
    <definedName name="FUMANUTE_7" localSheetId="16">#REF!</definedName>
    <definedName name="FUMANUTE_7" localSheetId="18">#REF!</definedName>
    <definedName name="FUMANUTE_7" localSheetId="19">#REF!</definedName>
    <definedName name="FUMANUTE_7" localSheetId="0">#REF!</definedName>
    <definedName name="FUMANUTE_7">#REF!</definedName>
    <definedName name="FUMANUTE_8" localSheetId="12">#REF!</definedName>
    <definedName name="FUMANUTE_8" localSheetId="13">#REF!</definedName>
    <definedName name="FUMANUTE_8" localSheetId="16">#REF!</definedName>
    <definedName name="FUMANUTE_8" localSheetId="18">#REF!</definedName>
    <definedName name="FUMANUTE_8" localSheetId="19">#REF!</definedName>
    <definedName name="FUMANUTE_8" localSheetId="0">#REF!</definedName>
    <definedName name="FUMANUTE_8">#REF!</definedName>
    <definedName name="FUMOTORI" localSheetId="13">"NA()"</definedName>
    <definedName name="FUMOTORI" localSheetId="17">#N/A</definedName>
    <definedName name="FUMOTORI">#N/A</definedName>
    <definedName name="hibrido_leve" localSheetId="12">#REF!</definedName>
    <definedName name="hibrido_leve" localSheetId="13">#REF!</definedName>
    <definedName name="hibrido_leve" localSheetId="16">#REF!</definedName>
    <definedName name="hibrido_leve" localSheetId="17">#REF!</definedName>
    <definedName name="hibrido_leve" localSheetId="18">#REF!</definedName>
    <definedName name="hibrido_leve" localSheetId="19">#REF!</definedName>
    <definedName name="hibrido_leve" localSheetId="0">#REF!</definedName>
    <definedName name="hibrido_leve">#REF!</definedName>
    <definedName name="hibrido_pesado" localSheetId="12">#REF!</definedName>
    <definedName name="hibrido_pesado" localSheetId="13">#REF!</definedName>
    <definedName name="hibrido_pesado" localSheetId="16">#REF!</definedName>
    <definedName name="hibrido_pesado" localSheetId="18">#REF!</definedName>
    <definedName name="hibrido_pesado" localSheetId="19">#REF!</definedName>
    <definedName name="hibrido_pesado" localSheetId="0">#REF!</definedName>
    <definedName name="hibrido_pesado">#REF!</definedName>
    <definedName name="hibrido_total" localSheetId="12">#REF!</definedName>
    <definedName name="hibrido_total" localSheetId="13">#REF!</definedName>
    <definedName name="hibrido_total" localSheetId="16">#REF!</definedName>
    <definedName name="hibrido_total" localSheetId="18">#REF!</definedName>
    <definedName name="hibrido_total" localSheetId="19">#REF!</definedName>
    <definedName name="hibrido_total" localSheetId="0">#REF!</definedName>
    <definedName name="hibrido_total">#REF!</definedName>
    <definedName name="i">#N/A</definedName>
    <definedName name="inflação" localSheetId="1">#REF!</definedName>
    <definedName name="inflação">#N/A</definedName>
    <definedName name="inflação_10" localSheetId="11">#REF!</definedName>
    <definedName name="inflação_10" localSheetId="12">#REF!</definedName>
    <definedName name="inflação_10" localSheetId="13">#REF!</definedName>
    <definedName name="inflação_10" localSheetId="14">#REF!</definedName>
    <definedName name="inflação_10" localSheetId="15">#REF!</definedName>
    <definedName name="inflação_10" localSheetId="16">#REF!</definedName>
    <definedName name="inflação_10" localSheetId="17">#REF!</definedName>
    <definedName name="inflação_10" localSheetId="18">#REF!</definedName>
    <definedName name="inflação_10" localSheetId="19">#REF!</definedName>
    <definedName name="inflação_10" localSheetId="0">#REF!</definedName>
    <definedName name="inflação_10" localSheetId="4">#REF!</definedName>
    <definedName name="inflação_10" localSheetId="5">#REF!</definedName>
    <definedName name="inflação_10" localSheetId="6">#REF!</definedName>
    <definedName name="inflação_10" localSheetId="7">#REF!</definedName>
    <definedName name="inflação_10" localSheetId="9">#REF!</definedName>
    <definedName name="inflação_10" localSheetId="10">#REF!</definedName>
    <definedName name="inflação_10" localSheetId="1">#REF!</definedName>
    <definedName name="inflação_10">#REF!</definedName>
    <definedName name="inflação_11" localSheetId="11">#REF!</definedName>
    <definedName name="inflação_11" localSheetId="12">#REF!</definedName>
    <definedName name="inflação_11" localSheetId="13">#REF!</definedName>
    <definedName name="inflação_11" localSheetId="14">#REF!</definedName>
    <definedName name="inflação_11" localSheetId="15">#REF!</definedName>
    <definedName name="inflação_11" localSheetId="16">#REF!</definedName>
    <definedName name="inflação_11" localSheetId="17">#REF!</definedName>
    <definedName name="inflação_11" localSheetId="18">#REF!</definedName>
    <definedName name="inflação_11" localSheetId="19">#REF!</definedName>
    <definedName name="inflação_11" localSheetId="0">#REF!</definedName>
    <definedName name="inflação_11" localSheetId="4">#REF!</definedName>
    <definedName name="inflação_11" localSheetId="6">#REF!</definedName>
    <definedName name="inflação_11" localSheetId="7">#REF!</definedName>
    <definedName name="inflação_11" localSheetId="9">#REF!</definedName>
    <definedName name="inflação_11" localSheetId="10">#REF!</definedName>
    <definedName name="inflação_11" localSheetId="1">#REF!</definedName>
    <definedName name="inflação_11">#REF!</definedName>
    <definedName name="inflação_11_1">NA()</definedName>
    <definedName name="inflação_12" localSheetId="11">#REF!</definedName>
    <definedName name="inflação_12" localSheetId="12">#REF!</definedName>
    <definedName name="inflação_12" localSheetId="13">#REF!</definedName>
    <definedName name="inflação_12" localSheetId="14">#REF!</definedName>
    <definedName name="inflação_12" localSheetId="15">#REF!</definedName>
    <definedName name="inflação_12" localSheetId="16">#REF!</definedName>
    <definedName name="inflação_12" localSheetId="17">#REF!</definedName>
    <definedName name="inflação_12" localSheetId="18">#REF!</definedName>
    <definedName name="inflação_12" localSheetId="19">#REF!</definedName>
    <definedName name="inflação_12" localSheetId="0">#REF!</definedName>
    <definedName name="inflação_12" localSheetId="4">#REF!</definedName>
    <definedName name="inflação_12" localSheetId="5">#REF!</definedName>
    <definedName name="inflação_12" localSheetId="6">#REF!</definedName>
    <definedName name="inflação_12" localSheetId="7">#REF!</definedName>
    <definedName name="inflação_12" localSheetId="9">#REF!</definedName>
    <definedName name="inflação_12" localSheetId="10">#REF!</definedName>
    <definedName name="inflação_12" localSheetId="1">#REF!</definedName>
    <definedName name="inflação_12">#REF!</definedName>
    <definedName name="inflação_18" localSheetId="11">#REF!</definedName>
    <definedName name="inflação_18" localSheetId="12">#REF!</definedName>
    <definedName name="inflação_18" localSheetId="13">#REF!</definedName>
    <definedName name="inflação_18" localSheetId="14">#REF!</definedName>
    <definedName name="inflação_18" localSheetId="15">#REF!</definedName>
    <definedName name="inflação_18" localSheetId="16">#REF!</definedName>
    <definedName name="inflação_18" localSheetId="17">#REF!</definedName>
    <definedName name="inflação_18" localSheetId="18">#REF!</definedName>
    <definedName name="inflação_18" localSheetId="19">#REF!</definedName>
    <definedName name="inflação_18" localSheetId="0">#REF!</definedName>
    <definedName name="inflação_18" localSheetId="4">#REF!</definedName>
    <definedName name="inflação_18" localSheetId="5">#REF!</definedName>
    <definedName name="inflação_18" localSheetId="6">#REF!</definedName>
    <definedName name="inflação_18" localSheetId="7">#REF!</definedName>
    <definedName name="inflação_18" localSheetId="9">#REF!</definedName>
    <definedName name="inflação_18" localSheetId="10">#REF!</definedName>
    <definedName name="inflação_18" localSheetId="1">#REF!</definedName>
    <definedName name="inflação_18">#REF!</definedName>
    <definedName name="inflação_19" localSheetId="11">#REF!</definedName>
    <definedName name="inflação_19" localSheetId="12">#REF!</definedName>
    <definedName name="inflação_19" localSheetId="13">#REF!</definedName>
    <definedName name="inflação_19" localSheetId="14">#REF!</definedName>
    <definedName name="inflação_19" localSheetId="15">#REF!</definedName>
    <definedName name="inflação_19" localSheetId="16">#REF!</definedName>
    <definedName name="inflação_19" localSheetId="17">#REF!</definedName>
    <definedName name="inflação_19" localSheetId="18">#REF!</definedName>
    <definedName name="inflação_19" localSheetId="19">#REF!</definedName>
    <definedName name="inflação_19" localSheetId="0">#REF!</definedName>
    <definedName name="inflação_19" localSheetId="4">#REF!</definedName>
    <definedName name="inflação_19" localSheetId="6">#REF!</definedName>
    <definedName name="inflação_19" localSheetId="7">#REF!</definedName>
    <definedName name="inflação_19" localSheetId="9">#REF!</definedName>
    <definedName name="inflação_19" localSheetId="10">#REF!</definedName>
    <definedName name="inflação_19" localSheetId="1">#REF!</definedName>
    <definedName name="inflação_19">#REF!</definedName>
    <definedName name="inflação_20" localSheetId="11">#REF!</definedName>
    <definedName name="inflação_20" localSheetId="12">#REF!</definedName>
    <definedName name="inflação_20" localSheetId="13">#REF!</definedName>
    <definedName name="inflação_20" localSheetId="14">#REF!</definedName>
    <definedName name="inflação_20" localSheetId="15">#REF!</definedName>
    <definedName name="inflação_20" localSheetId="16">#REF!</definedName>
    <definedName name="inflação_20" localSheetId="17">#REF!</definedName>
    <definedName name="inflação_20" localSheetId="18">#REF!</definedName>
    <definedName name="inflação_20" localSheetId="19">#REF!</definedName>
    <definedName name="inflação_20" localSheetId="0">#REF!</definedName>
    <definedName name="inflação_20" localSheetId="4">#REF!</definedName>
    <definedName name="inflação_20" localSheetId="5">#REF!</definedName>
    <definedName name="inflação_20" localSheetId="6">#REF!</definedName>
    <definedName name="inflação_20" localSheetId="7">#REF!</definedName>
    <definedName name="inflação_20" localSheetId="9">#REF!</definedName>
    <definedName name="inflação_20" localSheetId="10">#REF!</definedName>
    <definedName name="inflação_20" localSheetId="1">#REF!</definedName>
    <definedName name="inflação_20">#REF!</definedName>
    <definedName name="inflação_21" localSheetId="11">#REF!</definedName>
    <definedName name="inflação_21" localSheetId="12">#REF!</definedName>
    <definedName name="inflação_21" localSheetId="13">#REF!</definedName>
    <definedName name="inflação_21" localSheetId="14">#REF!</definedName>
    <definedName name="inflação_21" localSheetId="15">#REF!</definedName>
    <definedName name="inflação_21" localSheetId="16">#REF!</definedName>
    <definedName name="inflação_21" localSheetId="17">#REF!</definedName>
    <definedName name="inflação_21" localSheetId="18">#REF!</definedName>
    <definedName name="inflação_21" localSheetId="19">#REF!</definedName>
    <definedName name="inflação_21" localSheetId="0">#REF!</definedName>
    <definedName name="inflação_21" localSheetId="4">#REF!</definedName>
    <definedName name="inflação_21" localSheetId="5">#REF!</definedName>
    <definedName name="inflação_21" localSheetId="6">#REF!</definedName>
    <definedName name="inflação_21" localSheetId="7">#REF!</definedName>
    <definedName name="inflação_21" localSheetId="9">#REF!</definedName>
    <definedName name="inflação_21" localSheetId="10">#REF!</definedName>
    <definedName name="inflação_21" localSheetId="1">#REF!</definedName>
    <definedName name="inflação_21">#REF!</definedName>
    <definedName name="inflação_22" localSheetId="11">#REF!</definedName>
    <definedName name="inflação_22" localSheetId="12">#REF!</definedName>
    <definedName name="inflação_22" localSheetId="13">#REF!</definedName>
    <definedName name="inflação_22" localSheetId="14">#REF!</definedName>
    <definedName name="inflação_22" localSheetId="15">#REF!</definedName>
    <definedName name="inflação_22" localSheetId="16">#REF!</definedName>
    <definedName name="inflação_22" localSheetId="17">#REF!</definedName>
    <definedName name="inflação_22" localSheetId="18">#REF!</definedName>
    <definedName name="inflação_22" localSheetId="19">#REF!</definedName>
    <definedName name="inflação_22" localSheetId="0">#REF!</definedName>
    <definedName name="inflação_22" localSheetId="4">#REF!</definedName>
    <definedName name="inflação_22" localSheetId="5">#REF!</definedName>
    <definedName name="inflação_22" localSheetId="6">#REF!</definedName>
    <definedName name="inflação_22" localSheetId="7">#REF!</definedName>
    <definedName name="inflação_22" localSheetId="9">#REF!</definedName>
    <definedName name="inflação_22" localSheetId="10">#REF!</definedName>
    <definedName name="inflação_22" localSheetId="1">#REF!</definedName>
    <definedName name="inflação_22">#REF!</definedName>
    <definedName name="inflação_23" localSheetId="11">#REF!</definedName>
    <definedName name="inflação_23" localSheetId="12">#REF!</definedName>
    <definedName name="inflação_23" localSheetId="13">#REF!</definedName>
    <definedName name="inflação_23" localSheetId="14">#REF!</definedName>
    <definedName name="inflação_23" localSheetId="15">#REF!</definedName>
    <definedName name="inflação_23" localSheetId="16">#REF!</definedName>
    <definedName name="inflação_23" localSheetId="17">#REF!</definedName>
    <definedName name="inflação_23" localSheetId="18">#REF!</definedName>
    <definedName name="inflação_23" localSheetId="19">#REF!</definedName>
    <definedName name="inflação_23" localSheetId="0">#REF!</definedName>
    <definedName name="inflação_23" localSheetId="4">#REF!</definedName>
    <definedName name="inflação_23" localSheetId="5">#REF!</definedName>
    <definedName name="inflação_23" localSheetId="6">#REF!</definedName>
    <definedName name="inflação_23" localSheetId="7">#REF!</definedName>
    <definedName name="inflação_23" localSheetId="9">#REF!</definedName>
    <definedName name="inflação_23" localSheetId="10">#REF!</definedName>
    <definedName name="inflação_23" localSheetId="1">#REF!</definedName>
    <definedName name="inflação_23">#REF!</definedName>
    <definedName name="inflação_24" localSheetId="11">#REF!</definedName>
    <definedName name="inflação_24" localSheetId="12">#REF!</definedName>
    <definedName name="inflação_24" localSheetId="13">#REF!</definedName>
    <definedName name="inflação_24" localSheetId="14">#REF!</definedName>
    <definedName name="inflação_24" localSheetId="15">#REF!</definedName>
    <definedName name="inflação_24" localSheetId="16">#REF!</definedName>
    <definedName name="inflação_24" localSheetId="17">#REF!</definedName>
    <definedName name="inflação_24" localSheetId="18">#REF!</definedName>
    <definedName name="inflação_24" localSheetId="19">#REF!</definedName>
    <definedName name="inflação_24" localSheetId="0">#REF!</definedName>
    <definedName name="inflação_24" localSheetId="4">#REF!</definedName>
    <definedName name="inflação_24" localSheetId="5">#REF!</definedName>
    <definedName name="inflação_24" localSheetId="6">#REF!</definedName>
    <definedName name="inflação_24" localSheetId="7">#REF!</definedName>
    <definedName name="inflação_24" localSheetId="9">#REF!</definedName>
    <definedName name="inflação_24" localSheetId="10">#REF!</definedName>
    <definedName name="inflação_24" localSheetId="1">#REF!</definedName>
    <definedName name="inflação_24">#REF!</definedName>
    <definedName name="inflação_25" localSheetId="11">#REF!</definedName>
    <definedName name="inflação_25" localSheetId="12">#REF!</definedName>
    <definedName name="inflação_25" localSheetId="13">#REF!</definedName>
    <definedName name="inflação_25" localSheetId="14">#REF!</definedName>
    <definedName name="inflação_25" localSheetId="15">#REF!</definedName>
    <definedName name="inflação_25" localSheetId="16">#REF!</definedName>
    <definedName name="inflação_25" localSheetId="17">#REF!</definedName>
    <definedName name="inflação_25" localSheetId="18">#REF!</definedName>
    <definedName name="inflação_25" localSheetId="19">#REF!</definedName>
    <definedName name="inflação_25" localSheetId="0">#REF!</definedName>
    <definedName name="inflação_25" localSheetId="4">#REF!</definedName>
    <definedName name="inflação_25" localSheetId="5">#REF!</definedName>
    <definedName name="inflação_25" localSheetId="6">#REF!</definedName>
    <definedName name="inflação_25" localSheetId="7">#REF!</definedName>
    <definedName name="inflação_25" localSheetId="9">#REF!</definedName>
    <definedName name="inflação_25" localSheetId="10">#REF!</definedName>
    <definedName name="inflação_25" localSheetId="1">#REF!</definedName>
    <definedName name="inflação_25">#REF!</definedName>
    <definedName name="inflação_26" localSheetId="11">#REF!</definedName>
    <definedName name="inflação_26" localSheetId="12">#REF!</definedName>
    <definedName name="inflação_26" localSheetId="13">#REF!</definedName>
    <definedName name="inflação_26" localSheetId="14">#REF!</definedName>
    <definedName name="inflação_26" localSheetId="15">#REF!</definedName>
    <definedName name="inflação_26" localSheetId="16">#REF!</definedName>
    <definedName name="inflação_26" localSheetId="17">#REF!</definedName>
    <definedName name="inflação_26" localSheetId="18">#REF!</definedName>
    <definedName name="inflação_26" localSheetId="19">#REF!</definedName>
    <definedName name="inflação_26" localSheetId="0">#REF!</definedName>
    <definedName name="inflação_26" localSheetId="4">#REF!</definedName>
    <definedName name="inflação_26" localSheetId="5">#REF!</definedName>
    <definedName name="inflação_26" localSheetId="6">#REF!</definedName>
    <definedName name="inflação_26" localSheetId="7">#REF!</definedName>
    <definedName name="inflação_26" localSheetId="9">#REF!</definedName>
    <definedName name="inflação_26" localSheetId="10">#REF!</definedName>
    <definedName name="inflação_26" localSheetId="1">#REF!</definedName>
    <definedName name="inflação_26">#REF!</definedName>
    <definedName name="inflação_27" localSheetId="11">#REF!</definedName>
    <definedName name="inflação_27" localSheetId="12">#REF!</definedName>
    <definedName name="inflação_27" localSheetId="13">#REF!</definedName>
    <definedName name="inflação_27" localSheetId="14">#REF!</definedName>
    <definedName name="inflação_27" localSheetId="15">#REF!</definedName>
    <definedName name="inflação_27" localSheetId="16">#REF!</definedName>
    <definedName name="inflação_27" localSheetId="17">#REF!</definedName>
    <definedName name="inflação_27" localSheetId="18">#REF!</definedName>
    <definedName name="inflação_27" localSheetId="19">#REF!</definedName>
    <definedName name="inflação_27" localSheetId="0">#REF!</definedName>
    <definedName name="inflação_27" localSheetId="4">#REF!</definedName>
    <definedName name="inflação_27" localSheetId="5">#REF!</definedName>
    <definedName name="inflação_27" localSheetId="6">#REF!</definedName>
    <definedName name="inflação_27" localSheetId="7">#REF!</definedName>
    <definedName name="inflação_27" localSheetId="9">#REF!</definedName>
    <definedName name="inflação_27" localSheetId="10">#REF!</definedName>
    <definedName name="inflação_27" localSheetId="1">#REF!</definedName>
    <definedName name="inflação_27">#REF!</definedName>
    <definedName name="inflação_28" localSheetId="11">#REF!</definedName>
    <definedName name="inflação_28" localSheetId="12">#REF!</definedName>
    <definedName name="inflação_28" localSheetId="13">#REF!</definedName>
    <definedName name="inflação_28" localSheetId="14">#REF!</definedName>
    <definedName name="inflação_28" localSheetId="15">#REF!</definedName>
    <definedName name="inflação_28" localSheetId="16">#REF!</definedName>
    <definedName name="inflação_28" localSheetId="17">#REF!</definedName>
    <definedName name="inflação_28" localSheetId="18">#REF!</definedName>
    <definedName name="inflação_28" localSheetId="19">#REF!</definedName>
    <definedName name="inflação_28" localSheetId="0">#REF!</definedName>
    <definedName name="inflação_28" localSheetId="4">#REF!</definedName>
    <definedName name="inflação_28" localSheetId="5">#REF!</definedName>
    <definedName name="inflação_28" localSheetId="6">#REF!</definedName>
    <definedName name="inflação_28" localSheetId="7">#REF!</definedName>
    <definedName name="inflação_28" localSheetId="9">#REF!</definedName>
    <definedName name="inflação_28" localSheetId="10">#REF!</definedName>
    <definedName name="inflação_28" localSheetId="1">#REF!</definedName>
    <definedName name="inflação_28">#REF!</definedName>
    <definedName name="inflação_29" localSheetId="11">#REF!</definedName>
    <definedName name="inflação_29" localSheetId="12">#REF!</definedName>
    <definedName name="inflação_29" localSheetId="13">#REF!</definedName>
    <definedName name="inflação_29" localSheetId="14">#REF!</definedName>
    <definedName name="inflação_29" localSheetId="15">#REF!</definedName>
    <definedName name="inflação_29" localSheetId="16">#REF!</definedName>
    <definedName name="inflação_29" localSheetId="17">#REF!</definedName>
    <definedName name="inflação_29" localSheetId="18">#REF!</definedName>
    <definedName name="inflação_29" localSheetId="19">#REF!</definedName>
    <definedName name="inflação_29" localSheetId="0">#REF!</definedName>
    <definedName name="inflação_29" localSheetId="4">#REF!</definedName>
    <definedName name="inflação_29" localSheetId="5">#REF!</definedName>
    <definedName name="inflação_29" localSheetId="6">#REF!</definedName>
    <definedName name="inflação_29" localSheetId="7">#REF!</definedName>
    <definedName name="inflação_29" localSheetId="9">#REF!</definedName>
    <definedName name="inflação_29" localSheetId="10">#REF!</definedName>
    <definedName name="inflação_29" localSheetId="1">#REF!</definedName>
    <definedName name="inflação_29">#REF!</definedName>
    <definedName name="inflação_30" localSheetId="11">#REF!</definedName>
    <definedName name="inflação_30" localSheetId="12">#REF!</definedName>
    <definedName name="inflação_30" localSheetId="13">#REF!</definedName>
    <definedName name="inflação_30" localSheetId="14">#REF!</definedName>
    <definedName name="inflação_30" localSheetId="15">#REF!</definedName>
    <definedName name="inflação_30" localSheetId="16">#REF!</definedName>
    <definedName name="inflação_30" localSheetId="17">#REF!</definedName>
    <definedName name="inflação_30" localSheetId="18">#REF!</definedName>
    <definedName name="inflação_30" localSheetId="19">#REF!</definedName>
    <definedName name="inflação_30" localSheetId="0">#REF!</definedName>
    <definedName name="inflação_30" localSheetId="4">#REF!</definedName>
    <definedName name="inflação_30" localSheetId="5">#REF!</definedName>
    <definedName name="inflação_30" localSheetId="6">#REF!</definedName>
    <definedName name="inflação_30" localSheetId="7">#REF!</definedName>
    <definedName name="inflação_30" localSheetId="9">#REF!</definedName>
    <definedName name="inflação_30" localSheetId="10">#REF!</definedName>
    <definedName name="inflação_30" localSheetId="1">#REF!</definedName>
    <definedName name="inflação_30">#REF!</definedName>
    <definedName name="inflação_31" localSheetId="11">#REF!</definedName>
    <definedName name="inflação_31" localSheetId="12">#REF!</definedName>
    <definedName name="inflação_31" localSheetId="13">#REF!</definedName>
    <definedName name="inflação_31" localSheetId="14">#REF!</definedName>
    <definedName name="inflação_31" localSheetId="15">#REF!</definedName>
    <definedName name="inflação_31" localSheetId="16">#REF!</definedName>
    <definedName name="inflação_31" localSheetId="17">#REF!</definedName>
    <definedName name="inflação_31" localSheetId="18">#REF!</definedName>
    <definedName name="inflação_31" localSheetId="19">#REF!</definedName>
    <definedName name="inflação_31" localSheetId="0">#REF!</definedName>
    <definedName name="inflação_31" localSheetId="4">#REF!</definedName>
    <definedName name="inflação_31" localSheetId="5">#REF!</definedName>
    <definedName name="inflação_31" localSheetId="6">#REF!</definedName>
    <definedName name="inflação_31" localSheetId="7">#REF!</definedName>
    <definedName name="inflação_31" localSheetId="9">#REF!</definedName>
    <definedName name="inflação_31" localSheetId="10">#REF!</definedName>
    <definedName name="inflação_31" localSheetId="1">#REF!</definedName>
    <definedName name="inflação_31">#REF!</definedName>
    <definedName name="inflação_32" localSheetId="11">#REF!</definedName>
    <definedName name="inflação_32" localSheetId="12">#REF!</definedName>
    <definedName name="inflação_32" localSheetId="13">#REF!</definedName>
    <definedName name="inflação_32" localSheetId="14">#REF!</definedName>
    <definedName name="inflação_32" localSheetId="15">#REF!</definedName>
    <definedName name="inflação_32" localSheetId="16">#REF!</definedName>
    <definedName name="inflação_32" localSheetId="17">#REF!</definedName>
    <definedName name="inflação_32" localSheetId="18">#REF!</definedName>
    <definedName name="inflação_32" localSheetId="19">#REF!</definedName>
    <definedName name="inflação_32" localSheetId="0">#REF!</definedName>
    <definedName name="inflação_32" localSheetId="4">#REF!</definedName>
    <definedName name="inflação_32" localSheetId="5">#REF!</definedName>
    <definedName name="inflação_32" localSheetId="6">#REF!</definedName>
    <definedName name="inflação_32" localSheetId="7">#REF!</definedName>
    <definedName name="inflação_32" localSheetId="9">#REF!</definedName>
    <definedName name="inflação_32" localSheetId="10">#REF!</definedName>
    <definedName name="inflação_32" localSheetId="1">#REF!</definedName>
    <definedName name="inflação_32">#REF!</definedName>
    <definedName name="inflação_33" localSheetId="11">#REF!</definedName>
    <definedName name="inflação_33" localSheetId="12">#REF!</definedName>
    <definedName name="inflação_33" localSheetId="13">#REF!</definedName>
    <definedName name="inflação_33" localSheetId="14">#REF!</definedName>
    <definedName name="inflação_33" localSheetId="15">#REF!</definedName>
    <definedName name="inflação_33" localSheetId="16">#REF!</definedName>
    <definedName name="inflação_33" localSheetId="17">#REF!</definedName>
    <definedName name="inflação_33" localSheetId="18">#REF!</definedName>
    <definedName name="inflação_33" localSheetId="19">#REF!</definedName>
    <definedName name="inflação_33" localSheetId="0">#REF!</definedName>
    <definedName name="inflação_33" localSheetId="4">#REF!</definedName>
    <definedName name="inflação_33" localSheetId="5">#REF!</definedName>
    <definedName name="inflação_33" localSheetId="6">#REF!</definedName>
    <definedName name="inflação_33" localSheetId="7">#REF!</definedName>
    <definedName name="inflação_33" localSheetId="9">#REF!</definedName>
    <definedName name="inflação_33" localSheetId="10">#REF!</definedName>
    <definedName name="inflação_33" localSheetId="1">#REF!</definedName>
    <definedName name="inflação_33">#REF!</definedName>
    <definedName name="inflação_34" localSheetId="11">#REF!</definedName>
    <definedName name="inflação_34" localSheetId="12">#REF!</definedName>
    <definedName name="inflação_34" localSheetId="13">#REF!</definedName>
    <definedName name="inflação_34" localSheetId="14">#REF!</definedName>
    <definedName name="inflação_34" localSheetId="15">#REF!</definedName>
    <definedName name="inflação_34" localSheetId="16">#REF!</definedName>
    <definedName name="inflação_34" localSheetId="17">#REF!</definedName>
    <definedName name="inflação_34" localSheetId="18">#REF!</definedName>
    <definedName name="inflação_34" localSheetId="19">#REF!</definedName>
    <definedName name="inflação_34" localSheetId="0">#REF!</definedName>
    <definedName name="inflação_34" localSheetId="4">#REF!</definedName>
    <definedName name="inflação_34" localSheetId="5">#REF!</definedName>
    <definedName name="inflação_34" localSheetId="6">#REF!</definedName>
    <definedName name="inflação_34" localSheetId="7">#REF!</definedName>
    <definedName name="inflação_34" localSheetId="9">#REF!</definedName>
    <definedName name="inflação_34" localSheetId="10">#REF!</definedName>
    <definedName name="inflação_34" localSheetId="1">#REF!</definedName>
    <definedName name="inflação_34">#REF!</definedName>
    <definedName name="inflação_35" localSheetId="11">#REF!</definedName>
    <definedName name="inflação_35" localSheetId="12">#REF!</definedName>
    <definedName name="inflação_35" localSheetId="13">#REF!</definedName>
    <definedName name="inflação_35" localSheetId="14">#REF!</definedName>
    <definedName name="inflação_35" localSheetId="15">#REF!</definedName>
    <definedName name="inflação_35" localSheetId="16">#REF!</definedName>
    <definedName name="inflação_35" localSheetId="17">#REF!</definedName>
    <definedName name="inflação_35" localSheetId="18">#REF!</definedName>
    <definedName name="inflação_35" localSheetId="19">#REF!</definedName>
    <definedName name="inflação_35" localSheetId="0">#REF!</definedName>
    <definedName name="inflação_35" localSheetId="4">#REF!</definedName>
    <definedName name="inflação_35" localSheetId="5">#REF!</definedName>
    <definedName name="inflação_35" localSheetId="6">#REF!</definedName>
    <definedName name="inflação_35" localSheetId="7">#REF!</definedName>
    <definedName name="inflação_35" localSheetId="9">#REF!</definedName>
    <definedName name="inflação_35" localSheetId="10">#REF!</definedName>
    <definedName name="inflação_35" localSheetId="1">#REF!</definedName>
    <definedName name="inflação_35">#REF!</definedName>
    <definedName name="inflação_36" localSheetId="11">#REF!</definedName>
    <definedName name="inflação_36" localSheetId="12">#REF!</definedName>
    <definedName name="inflação_36" localSheetId="13">#REF!</definedName>
    <definedName name="inflação_36" localSheetId="14">#REF!</definedName>
    <definedName name="inflação_36" localSheetId="15">#REF!</definedName>
    <definedName name="inflação_36" localSheetId="16">#REF!</definedName>
    <definedName name="inflação_36" localSheetId="17">#REF!</definedName>
    <definedName name="inflação_36" localSheetId="18">#REF!</definedName>
    <definedName name="inflação_36" localSheetId="19">#REF!</definedName>
    <definedName name="inflação_36" localSheetId="0">#REF!</definedName>
    <definedName name="inflação_36" localSheetId="4">#REF!</definedName>
    <definedName name="inflação_36" localSheetId="5">#REF!</definedName>
    <definedName name="inflação_36" localSheetId="6">#REF!</definedName>
    <definedName name="inflação_36" localSheetId="7">#REF!</definedName>
    <definedName name="inflação_36" localSheetId="9">#REF!</definedName>
    <definedName name="inflação_36" localSheetId="10">#REF!</definedName>
    <definedName name="inflação_36" localSheetId="1">#REF!</definedName>
    <definedName name="inflação_36">#REF!</definedName>
    <definedName name="inflação_37" localSheetId="11">#REF!</definedName>
    <definedName name="inflação_37" localSheetId="12">#REF!</definedName>
    <definedName name="inflação_37" localSheetId="13">#REF!</definedName>
    <definedName name="inflação_37" localSheetId="14">#REF!</definedName>
    <definedName name="inflação_37" localSheetId="15">#REF!</definedName>
    <definedName name="inflação_37" localSheetId="16">#REF!</definedName>
    <definedName name="inflação_37" localSheetId="17">#REF!</definedName>
    <definedName name="inflação_37" localSheetId="18">#REF!</definedName>
    <definedName name="inflação_37" localSheetId="19">#REF!</definedName>
    <definedName name="inflação_37" localSheetId="0">#REF!</definedName>
    <definedName name="inflação_37" localSheetId="4">#REF!</definedName>
    <definedName name="inflação_37" localSheetId="5">#REF!</definedName>
    <definedName name="inflação_37" localSheetId="6">#REF!</definedName>
    <definedName name="inflação_37" localSheetId="7">#REF!</definedName>
    <definedName name="inflação_37" localSheetId="9">#REF!</definedName>
    <definedName name="inflação_37" localSheetId="10">#REF!</definedName>
    <definedName name="inflação_37" localSheetId="1">#REF!</definedName>
    <definedName name="inflação_37">#REF!</definedName>
    <definedName name="inflação_38" localSheetId="11">#REF!</definedName>
    <definedName name="inflação_38" localSheetId="12">#REF!</definedName>
    <definedName name="inflação_38" localSheetId="13">#REF!</definedName>
    <definedName name="inflação_38" localSheetId="14">#REF!</definedName>
    <definedName name="inflação_38" localSheetId="15">#REF!</definedName>
    <definedName name="inflação_38" localSheetId="16">#REF!</definedName>
    <definedName name="inflação_38" localSheetId="17">#REF!</definedName>
    <definedName name="inflação_38" localSheetId="18">#REF!</definedName>
    <definedName name="inflação_38" localSheetId="19">#REF!</definedName>
    <definedName name="inflação_38" localSheetId="0">#REF!</definedName>
    <definedName name="inflação_38" localSheetId="4">#REF!</definedName>
    <definedName name="inflação_38" localSheetId="5">#REF!</definedName>
    <definedName name="inflação_38" localSheetId="6">#REF!</definedName>
    <definedName name="inflação_38" localSheetId="7">#REF!</definedName>
    <definedName name="inflação_38" localSheetId="9">#REF!</definedName>
    <definedName name="inflação_38" localSheetId="10">#REF!</definedName>
    <definedName name="inflação_38" localSheetId="1">#REF!</definedName>
    <definedName name="inflação_38">#REF!</definedName>
    <definedName name="inflação_39" localSheetId="11">#REF!</definedName>
    <definedName name="inflação_39" localSheetId="12">#REF!</definedName>
    <definedName name="inflação_39" localSheetId="13">#REF!</definedName>
    <definedName name="inflação_39" localSheetId="14">#REF!</definedName>
    <definedName name="inflação_39" localSheetId="15">#REF!</definedName>
    <definedName name="inflação_39" localSheetId="16">#REF!</definedName>
    <definedName name="inflação_39" localSheetId="17">#REF!</definedName>
    <definedName name="inflação_39" localSheetId="18">#REF!</definedName>
    <definedName name="inflação_39" localSheetId="19">#REF!</definedName>
    <definedName name="inflação_39" localSheetId="0">#REF!</definedName>
    <definedName name="inflação_39" localSheetId="4">#REF!</definedName>
    <definedName name="inflação_39" localSheetId="6">#REF!</definedName>
    <definedName name="inflação_39" localSheetId="7">#REF!</definedName>
    <definedName name="inflação_39" localSheetId="9">#REF!</definedName>
    <definedName name="inflação_39" localSheetId="10">#REF!</definedName>
    <definedName name="inflação_39" localSheetId="1">#REF!</definedName>
    <definedName name="inflação_39">#REF!</definedName>
    <definedName name="inflação_40" localSheetId="11">#REF!</definedName>
    <definedName name="inflação_40" localSheetId="12">#REF!</definedName>
    <definedName name="inflação_40" localSheetId="13">#REF!</definedName>
    <definedName name="inflação_40" localSheetId="14">#REF!</definedName>
    <definedName name="inflação_40" localSheetId="15">#REF!</definedName>
    <definedName name="inflação_40" localSheetId="16">#REF!</definedName>
    <definedName name="inflação_40" localSheetId="17">#REF!</definedName>
    <definedName name="inflação_40" localSheetId="18">#REF!</definedName>
    <definedName name="inflação_40" localSheetId="19">#REF!</definedName>
    <definedName name="inflação_40" localSheetId="0">#REF!</definedName>
    <definedName name="inflação_40" localSheetId="4">#REF!</definedName>
    <definedName name="inflação_40" localSheetId="6">#REF!</definedName>
    <definedName name="inflação_40" localSheetId="7">#REF!</definedName>
    <definedName name="inflação_40" localSheetId="9">#REF!</definedName>
    <definedName name="inflação_40" localSheetId="10">#REF!</definedName>
    <definedName name="inflação_40" localSheetId="1">#REF!</definedName>
    <definedName name="inflação_40">#REF!</definedName>
    <definedName name="inflaçao_41" localSheetId="11">#REF!</definedName>
    <definedName name="inflaçao_41" localSheetId="12">#REF!</definedName>
    <definedName name="inflaçao_41" localSheetId="13">#REF!</definedName>
    <definedName name="inflaçao_41" localSheetId="14">#REF!</definedName>
    <definedName name="inflaçao_41" localSheetId="15">#REF!</definedName>
    <definedName name="inflaçao_41" localSheetId="16">#REF!</definedName>
    <definedName name="inflaçao_41" localSheetId="17">#REF!</definedName>
    <definedName name="inflaçao_41" localSheetId="18">#REF!</definedName>
    <definedName name="inflaçao_41" localSheetId="19">#REF!</definedName>
    <definedName name="inflaçao_41" localSheetId="0">#REF!</definedName>
    <definedName name="inflaçao_41" localSheetId="4">#REF!</definedName>
    <definedName name="inflaçao_41" localSheetId="6">#REF!</definedName>
    <definedName name="inflaçao_41" localSheetId="7">#REF!</definedName>
    <definedName name="inflaçao_41" localSheetId="9">#REF!</definedName>
    <definedName name="inflaçao_41" localSheetId="10">#REF!</definedName>
    <definedName name="inflaçao_41" localSheetId="1">#REF!</definedName>
    <definedName name="inflaçao_41">#REF!</definedName>
    <definedName name="inflaçao_42" localSheetId="11">#REF!</definedName>
    <definedName name="inflaçao_42" localSheetId="12">#REF!</definedName>
    <definedName name="inflaçao_42" localSheetId="13">#REF!</definedName>
    <definedName name="inflaçao_42" localSheetId="14">#REF!</definedName>
    <definedName name="inflaçao_42" localSheetId="15">#REF!</definedName>
    <definedName name="inflaçao_42" localSheetId="16">#REF!</definedName>
    <definedName name="inflaçao_42" localSheetId="17">#REF!</definedName>
    <definedName name="inflaçao_42" localSheetId="18">#REF!</definedName>
    <definedName name="inflaçao_42" localSheetId="19">#REF!</definedName>
    <definedName name="inflaçao_42" localSheetId="0">#REF!</definedName>
    <definedName name="inflaçao_42" localSheetId="4">#REF!</definedName>
    <definedName name="inflaçao_42" localSheetId="6">#REF!</definedName>
    <definedName name="inflaçao_42" localSheetId="7">#REF!</definedName>
    <definedName name="inflaçao_42" localSheetId="9">#REF!</definedName>
    <definedName name="inflaçao_42" localSheetId="10">#REF!</definedName>
    <definedName name="inflaçao_42" localSheetId="1">#REF!</definedName>
    <definedName name="inflaçao_42">#REF!</definedName>
    <definedName name="inflaçao_43" localSheetId="11">#REF!</definedName>
    <definedName name="inflaçao_43" localSheetId="12">#REF!</definedName>
    <definedName name="inflaçao_43" localSheetId="13">#REF!</definedName>
    <definedName name="inflaçao_43" localSheetId="14">#REF!</definedName>
    <definedName name="inflaçao_43" localSheetId="15">#REF!</definedName>
    <definedName name="inflaçao_43" localSheetId="16">#REF!</definedName>
    <definedName name="inflaçao_43" localSheetId="17">#REF!</definedName>
    <definedName name="inflaçao_43" localSheetId="18">#REF!</definedName>
    <definedName name="inflaçao_43" localSheetId="19">#REF!</definedName>
    <definedName name="inflaçao_43" localSheetId="0">#REF!</definedName>
    <definedName name="inflaçao_43" localSheetId="4">#REF!</definedName>
    <definedName name="inflaçao_43" localSheetId="6">#REF!</definedName>
    <definedName name="inflaçao_43" localSheetId="7">#REF!</definedName>
    <definedName name="inflaçao_43" localSheetId="9">#REF!</definedName>
    <definedName name="inflaçao_43" localSheetId="10">#REF!</definedName>
    <definedName name="inflaçao_43" localSheetId="1">#REF!</definedName>
    <definedName name="inflaçao_43">#REF!</definedName>
    <definedName name="inflação_44" localSheetId="11">#REF!</definedName>
    <definedName name="inflação_44" localSheetId="12">#REF!</definedName>
    <definedName name="inflação_44" localSheetId="13">#REF!</definedName>
    <definedName name="inflação_44" localSheetId="14">#REF!</definedName>
    <definedName name="inflação_44" localSheetId="15">#REF!</definedName>
    <definedName name="inflação_44" localSheetId="16">#REF!</definedName>
    <definedName name="inflação_44" localSheetId="17">#REF!</definedName>
    <definedName name="inflação_44" localSheetId="18">#REF!</definedName>
    <definedName name="inflação_44" localSheetId="19">#REF!</definedName>
    <definedName name="inflação_44" localSheetId="0">#REF!</definedName>
    <definedName name="inflação_44" localSheetId="4">#REF!</definedName>
    <definedName name="inflação_44" localSheetId="6">#REF!</definedName>
    <definedName name="inflação_44" localSheetId="7">#REF!</definedName>
    <definedName name="inflação_44" localSheetId="9">#REF!</definedName>
    <definedName name="inflação_44" localSheetId="10">#REF!</definedName>
    <definedName name="inflação_44" localSheetId="1">#REF!</definedName>
    <definedName name="inflação_44">#REF!</definedName>
    <definedName name="inflação_45" localSheetId="11">#REF!</definedName>
    <definedName name="inflação_45" localSheetId="12">#REF!</definedName>
    <definedName name="inflação_45" localSheetId="13">#REF!</definedName>
    <definedName name="inflação_45" localSheetId="14">#REF!</definedName>
    <definedName name="inflação_45" localSheetId="15">#REF!</definedName>
    <definedName name="inflação_45" localSheetId="16">#REF!</definedName>
    <definedName name="inflação_45" localSheetId="17">#REF!</definedName>
    <definedName name="inflação_45" localSheetId="18">#REF!</definedName>
    <definedName name="inflação_45" localSheetId="19">#REF!</definedName>
    <definedName name="inflação_45" localSheetId="0">#REF!</definedName>
    <definedName name="inflação_45" localSheetId="4">#REF!</definedName>
    <definedName name="inflação_45" localSheetId="6">#REF!</definedName>
    <definedName name="inflação_45" localSheetId="7">#REF!</definedName>
    <definedName name="inflação_45" localSheetId="9">#REF!</definedName>
    <definedName name="inflação_45" localSheetId="10">#REF!</definedName>
    <definedName name="inflação_45" localSheetId="1">#REF!</definedName>
    <definedName name="inflação_45">#REF!</definedName>
    <definedName name="inflação_5" localSheetId="11">#REF!</definedName>
    <definedName name="inflação_5" localSheetId="12">#REF!</definedName>
    <definedName name="inflação_5" localSheetId="13">#REF!</definedName>
    <definedName name="inflação_5" localSheetId="14">#REF!</definedName>
    <definedName name="inflação_5" localSheetId="15">#REF!</definedName>
    <definedName name="inflação_5" localSheetId="16">#REF!</definedName>
    <definedName name="inflação_5" localSheetId="17">#REF!</definedName>
    <definedName name="inflação_5" localSheetId="18">#REF!</definedName>
    <definedName name="inflação_5" localSheetId="19">#REF!</definedName>
    <definedName name="inflação_5" localSheetId="0">#REF!</definedName>
    <definedName name="inflação_5" localSheetId="4">#REF!</definedName>
    <definedName name="inflação_5" localSheetId="6">#REF!</definedName>
    <definedName name="inflação_5" localSheetId="7">#REF!</definedName>
    <definedName name="inflação_5" localSheetId="9">#REF!</definedName>
    <definedName name="inflação_5" localSheetId="10">#REF!</definedName>
    <definedName name="inflação_5" localSheetId="1">#REF!</definedName>
    <definedName name="inflação_5">#REF!</definedName>
    <definedName name="inflação_6" localSheetId="11">#REF!</definedName>
    <definedName name="inflação_6" localSheetId="12">#REF!</definedName>
    <definedName name="inflação_6" localSheetId="13">#REF!</definedName>
    <definedName name="inflação_6" localSheetId="14">#REF!</definedName>
    <definedName name="inflação_6" localSheetId="15">#REF!</definedName>
    <definedName name="inflação_6" localSheetId="16">#REF!</definedName>
    <definedName name="inflação_6" localSheetId="17">#REF!</definedName>
    <definedName name="inflação_6" localSheetId="18">#REF!</definedName>
    <definedName name="inflação_6" localSheetId="19">#REF!</definedName>
    <definedName name="inflação_6" localSheetId="0">#REF!</definedName>
    <definedName name="inflação_6" localSheetId="4">#REF!</definedName>
    <definedName name="inflação_6" localSheetId="6">#REF!</definedName>
    <definedName name="inflação_6" localSheetId="7">#REF!</definedName>
    <definedName name="inflação_6" localSheetId="9">#REF!</definedName>
    <definedName name="inflação_6" localSheetId="10">#REF!</definedName>
    <definedName name="inflação_6" localSheetId="1">#REF!</definedName>
    <definedName name="inflação_6">#REF!</definedName>
    <definedName name="inflação_7" localSheetId="1">#REF!</definedName>
    <definedName name="inflação_7">#N/A</definedName>
    <definedName name="inflação_8" localSheetId="1">#REF!</definedName>
    <definedName name="inflação_8">#N/A</definedName>
    <definedName name="inflação_9" localSheetId="1">#REF!</definedName>
    <definedName name="inflação_9">#N/A</definedName>
    <definedName name="INSS_Pro_labore" localSheetId="12">#REF!</definedName>
    <definedName name="INSS_Pro_labore" localSheetId="13">#REF!</definedName>
    <definedName name="INSS_Pro_labore" localSheetId="16">#REF!</definedName>
    <definedName name="INSS_Pro_labore" localSheetId="17">#REF!</definedName>
    <definedName name="INSS_Pro_labore" localSheetId="18">#REF!</definedName>
    <definedName name="INSS_Pro_labore" localSheetId="19">#REF!</definedName>
    <definedName name="INSS_Pro_labore" localSheetId="0">#REF!</definedName>
    <definedName name="INSS_Pro_labore">#REF!</definedName>
    <definedName name="Integracao" localSheetId="12">#REF!</definedName>
    <definedName name="Integracao" localSheetId="13">#REF!</definedName>
    <definedName name="Integracao" localSheetId="16">#REF!</definedName>
    <definedName name="Integracao" localSheetId="18">#REF!</definedName>
    <definedName name="Integracao" localSheetId="19">#REF!</definedName>
    <definedName name="Integracao" localSheetId="0">#REF!</definedName>
    <definedName name="Integracao">#REF!</definedName>
    <definedName name="IPK" localSheetId="12">#REF!</definedName>
    <definedName name="IPK" localSheetId="13">#REF!</definedName>
    <definedName name="IPK" localSheetId="16">#REF!</definedName>
    <definedName name="IPK" localSheetId="18">#REF!</definedName>
    <definedName name="IPK" localSheetId="19">#REF!</definedName>
    <definedName name="IPK" localSheetId="0">#REF!</definedName>
    <definedName name="IPK">#REF!</definedName>
    <definedName name="IPK_E_PMM" localSheetId="11">#REF!</definedName>
    <definedName name="IPK_E_PMM" localSheetId="12">#REF!</definedName>
    <definedName name="IPK_E_PMM" localSheetId="13">#REF!</definedName>
    <definedName name="IPK_E_PMM" localSheetId="14">#REF!</definedName>
    <definedName name="IPK_E_PMM" localSheetId="15">#REF!</definedName>
    <definedName name="IPK_E_PMM" localSheetId="16">#REF!</definedName>
    <definedName name="IPK_E_PMM" localSheetId="17">#REF!</definedName>
    <definedName name="IPK_E_PMM" localSheetId="18">#REF!</definedName>
    <definedName name="IPK_E_PMM" localSheetId="19">#REF!</definedName>
    <definedName name="IPK_E_PMM" localSheetId="0">#REF!</definedName>
    <definedName name="IPK_E_PMM" localSheetId="4">#REF!</definedName>
    <definedName name="IPK_E_PMM" localSheetId="6">#REF!</definedName>
    <definedName name="IPK_E_PMM" localSheetId="7">#REF!</definedName>
    <definedName name="IPK_E_PMM" localSheetId="9">#REF!</definedName>
    <definedName name="IPK_E_PMM" localSheetId="10">#REF!</definedName>
    <definedName name="IPK_E_PMM" localSheetId="1">#REF!</definedName>
    <definedName name="IPK_E_PMM">#REF!</definedName>
    <definedName name="IPK_E_PMM_12" localSheetId="12">#REF!</definedName>
    <definedName name="IPK_E_PMM_12" localSheetId="13">#REF!</definedName>
    <definedName name="IPK_E_PMM_12" localSheetId="16">#REF!</definedName>
    <definedName name="IPK_E_PMM_12" localSheetId="18">#REF!</definedName>
    <definedName name="IPK_E_PMM_12" localSheetId="19">#REF!</definedName>
    <definedName name="IPK_E_PMM_12" localSheetId="0">#REF!</definedName>
    <definedName name="IPK_E_PMM_12">#REF!</definedName>
    <definedName name="IPK_E_PMM_2" localSheetId="12">#REF!</definedName>
    <definedName name="IPK_E_PMM_2" localSheetId="13">#REF!</definedName>
    <definedName name="IPK_E_PMM_2" localSheetId="16">#REF!</definedName>
    <definedName name="IPK_E_PMM_2" localSheetId="18">#REF!</definedName>
    <definedName name="IPK_E_PMM_2" localSheetId="19">#REF!</definedName>
    <definedName name="IPK_E_PMM_2" localSheetId="0">#REF!</definedName>
    <definedName name="IPK_E_PMM_2">#REF!</definedName>
    <definedName name="IPK_E_PMM_5" localSheetId="12">#REF!</definedName>
    <definedName name="IPK_E_PMM_5" localSheetId="13">#REF!</definedName>
    <definedName name="IPK_E_PMM_5" localSheetId="16">#REF!</definedName>
    <definedName name="IPK_E_PMM_5" localSheetId="18">#REF!</definedName>
    <definedName name="IPK_E_PMM_5" localSheetId="19">#REF!</definedName>
    <definedName name="IPK_E_PMM_5" localSheetId="0">#REF!</definedName>
    <definedName name="IPK_E_PMM_5">#REF!</definedName>
    <definedName name="IPK_E_PMM_7" localSheetId="12">#REF!</definedName>
    <definedName name="IPK_E_PMM_7" localSheetId="13">#REF!</definedName>
    <definedName name="IPK_E_PMM_7" localSheetId="16">#REF!</definedName>
    <definedName name="IPK_E_PMM_7" localSheetId="18">#REF!</definedName>
    <definedName name="IPK_E_PMM_7" localSheetId="19">#REF!</definedName>
    <definedName name="IPK_E_PMM_7" localSheetId="0">#REF!</definedName>
    <definedName name="IPK_E_PMM_7">#REF!</definedName>
    <definedName name="IPK_E_PMM_8" localSheetId="12">#REF!</definedName>
    <definedName name="IPK_E_PMM_8" localSheetId="13">#REF!</definedName>
    <definedName name="IPK_E_PMM_8" localSheetId="16">#REF!</definedName>
    <definedName name="IPK_E_PMM_8" localSheetId="18">#REF!</definedName>
    <definedName name="IPK_E_PMM_8" localSheetId="19">#REF!</definedName>
    <definedName name="IPK_E_PMM_8" localSheetId="0">#REF!</definedName>
    <definedName name="IPK_E_PMM_8">#REF!</definedName>
    <definedName name="IPK_Equivalente" localSheetId="13">'[9]Análise Tarifária'!$C$10</definedName>
    <definedName name="IPK_Equivalente" localSheetId="17">'[9]Análise Tarifária'!$C$10</definedName>
    <definedName name="IPK_Equivalente">'[9]Análise Tarifária'!$C$10</definedName>
    <definedName name="k">#N/A</definedName>
    <definedName name="leve_diant_sem_sem" localSheetId="2">'[4](05)Coef.Param.'!#REF!</definedName>
    <definedName name="leve_diant_sem_sem" localSheetId="12">'[4](05)Coef.Param.'!#REF!</definedName>
    <definedName name="leve_diant_sem_sem" localSheetId="13">'[4](05)Coef.Param.'!#REF!</definedName>
    <definedName name="leve_diant_sem_sem" localSheetId="16">'[4](05)Coef.Param.'!#REF!</definedName>
    <definedName name="leve_diant_sem_sem" localSheetId="17">'[3](05)Coef.Param.'!#REF!</definedName>
    <definedName name="leve_diant_sem_sem" localSheetId="18">'[4](05)Coef.Param.'!#REF!</definedName>
    <definedName name="leve_diant_sem_sem" localSheetId="19">'[4](05)Coef.Param.'!#REF!</definedName>
    <definedName name="leve_diant_sem_sem" localSheetId="0">'[4](05)Coef.Param.'!#REF!</definedName>
    <definedName name="leve_diant_sem_sem">'[4](05)Coef.Param.'!#REF!</definedName>
    <definedName name="Linhas">[2]hist_viagens!$AZ$14:$BB$37</definedName>
    <definedName name="mar" localSheetId="11">#REF!</definedName>
    <definedName name="mar" localSheetId="12">#REF!</definedName>
    <definedName name="mar" localSheetId="13">#REF!</definedName>
    <definedName name="mar" localSheetId="14">#REF!</definedName>
    <definedName name="mar" localSheetId="15">#REF!</definedName>
    <definedName name="mar" localSheetId="16">#REF!</definedName>
    <definedName name="mar" localSheetId="18">#REF!</definedName>
    <definedName name="mar" localSheetId="19">#REF!</definedName>
    <definedName name="mar" localSheetId="0">#REF!</definedName>
    <definedName name="mar" localSheetId="4">#REF!</definedName>
    <definedName name="mar" localSheetId="6">#REF!</definedName>
    <definedName name="mar" localSheetId="7">#REF!</definedName>
    <definedName name="mar" localSheetId="9">#REF!</definedName>
    <definedName name="mar" localSheetId="10">#REF!</definedName>
    <definedName name="mar">#REF!</definedName>
    <definedName name="Não" localSheetId="17">[11]AUX.!$K$2:$K$4</definedName>
    <definedName name="Não">[11]AUX.!$K$2:$K$4</definedName>
    <definedName name="o">#N/A</definedName>
    <definedName name="Operacional" localSheetId="12">'[12]FIN-00'!#REF!</definedName>
    <definedName name="Operacional" localSheetId="17">'[12]FIN-00'!#REF!</definedName>
    <definedName name="Operacional" localSheetId="18">'[12]FIN-00'!#REF!</definedName>
    <definedName name="Operacional" localSheetId="19">'[12]FIN-00'!#REF!</definedName>
    <definedName name="Operacional" localSheetId="0">'[12]FIN-00'!#REF!</definedName>
    <definedName name="Operacional">'[12]FIN-00'!#REF!</definedName>
    <definedName name="Orc." localSheetId="12">#REF!</definedName>
    <definedName name="Orc." localSheetId="13">#REF!</definedName>
    <definedName name="Orc." localSheetId="16">#REF!</definedName>
    <definedName name="Orc." localSheetId="17">#REF!</definedName>
    <definedName name="Orc." localSheetId="18">#REF!</definedName>
    <definedName name="Orc." localSheetId="19">#REF!</definedName>
    <definedName name="Orc." localSheetId="0">#REF!</definedName>
    <definedName name="Orc.">#REF!</definedName>
    <definedName name="PASSAG" localSheetId="11">#REF!</definedName>
    <definedName name="PASSAG" localSheetId="12">#REF!</definedName>
    <definedName name="PASSAG" localSheetId="13">#REF!</definedName>
    <definedName name="PASSAG" localSheetId="14">#REF!</definedName>
    <definedName name="PASSAG" localSheetId="15">#REF!</definedName>
    <definedName name="PASSAG" localSheetId="16">#REF!</definedName>
    <definedName name="PASSAG" localSheetId="17">#REF!</definedName>
    <definedName name="PASSAG" localSheetId="18">#REF!</definedName>
    <definedName name="PASSAG" localSheetId="19">#REF!</definedName>
    <definedName name="PASSAG" localSheetId="0">#REF!</definedName>
    <definedName name="PASSAG" localSheetId="4">#REF!</definedName>
    <definedName name="PASSAG" localSheetId="6">#REF!</definedName>
    <definedName name="PASSAG" localSheetId="7">#REF!</definedName>
    <definedName name="PASSAG" localSheetId="9">#REF!</definedName>
    <definedName name="PASSAG" localSheetId="10">#REF!</definedName>
    <definedName name="PASSAG" localSheetId="1">#REF!</definedName>
    <definedName name="PASSAG">#REF!</definedName>
    <definedName name="PASSAG_12" localSheetId="12">#REF!</definedName>
    <definedName name="PASSAG_12" localSheetId="13">#REF!</definedName>
    <definedName name="PASSAG_12" localSheetId="16">#REF!</definedName>
    <definedName name="PASSAG_12" localSheetId="18">#REF!</definedName>
    <definedName name="PASSAG_12" localSheetId="19">#REF!</definedName>
    <definedName name="PASSAG_12" localSheetId="0">#REF!</definedName>
    <definedName name="PASSAG_12">#REF!</definedName>
    <definedName name="PASSAG_2" localSheetId="12">#REF!</definedName>
    <definedName name="PASSAG_2" localSheetId="13">#REF!</definedName>
    <definedName name="PASSAG_2" localSheetId="16">#REF!</definedName>
    <definedName name="PASSAG_2" localSheetId="18">#REF!</definedName>
    <definedName name="PASSAG_2" localSheetId="19">#REF!</definedName>
    <definedName name="PASSAG_2" localSheetId="0">#REF!</definedName>
    <definedName name="PASSAG_2">#REF!</definedName>
    <definedName name="PASSAG_5" localSheetId="12">#REF!</definedName>
    <definedName name="PASSAG_5" localSheetId="13">#REF!</definedName>
    <definedName name="PASSAG_5" localSheetId="16">#REF!</definedName>
    <definedName name="PASSAG_5" localSheetId="18">#REF!</definedName>
    <definedName name="PASSAG_5" localSheetId="19">#REF!</definedName>
    <definedName name="PASSAG_5" localSheetId="0">#REF!</definedName>
    <definedName name="PASSAG_5">#REF!</definedName>
    <definedName name="PASSAG_7" localSheetId="12">#REF!</definedName>
    <definedName name="PASSAG_7" localSheetId="13">#REF!</definedName>
    <definedName name="PASSAG_7" localSheetId="16">#REF!</definedName>
    <definedName name="PASSAG_7" localSheetId="18">#REF!</definedName>
    <definedName name="PASSAG_7" localSheetId="19">#REF!</definedName>
    <definedName name="PASSAG_7" localSheetId="0">#REF!</definedName>
    <definedName name="PASSAG_7">#REF!</definedName>
    <definedName name="PASSAG_8" localSheetId="12">#REF!</definedName>
    <definedName name="PASSAG_8" localSheetId="13">#REF!</definedName>
    <definedName name="PASSAG_8" localSheetId="16">#REF!</definedName>
    <definedName name="PASSAG_8" localSheetId="18">#REF!</definedName>
    <definedName name="PASSAG_8" localSheetId="19">#REF!</definedName>
    <definedName name="PASSAG_8" localSheetId="0">#REF!</definedName>
    <definedName name="PASSAG_8">#REF!</definedName>
    <definedName name="Passageiro_equivalente" localSheetId="13">'[9]Análise Tarifária'!$C$4</definedName>
    <definedName name="Passageiro_equivalente" localSheetId="17">'[9]Análise Tarifária'!$C$4</definedName>
    <definedName name="Passageiro_equivalente">'[9]Análise Tarifária'!$C$4</definedName>
    <definedName name="pesado_diant_sem_sem" localSheetId="17">'[3](05)Coef.Param.'!$E$7</definedName>
    <definedName name="pesado_diant_sem_sem">'[4](05)Coef.Param.'!$E$7</definedName>
    <definedName name="plano_de_saude" localSheetId="12">#REF!</definedName>
    <definedName name="plano_de_saude" localSheetId="13">#REF!</definedName>
    <definedName name="plano_de_saude" localSheetId="16">#REF!</definedName>
    <definedName name="plano_de_saude" localSheetId="17">#REF!</definedName>
    <definedName name="plano_de_saude" localSheetId="18">#REF!</definedName>
    <definedName name="plano_de_saude" localSheetId="19">#REF!</definedName>
    <definedName name="plano_de_saude" localSheetId="0">#REF!</definedName>
    <definedName name="plano_de_saude">#REF!</definedName>
    <definedName name="PMM" localSheetId="12">#REF!</definedName>
    <definedName name="PMM" localSheetId="13">#REF!</definedName>
    <definedName name="PMM" localSheetId="16">#REF!</definedName>
    <definedName name="PMM" localSheetId="18">#REF!</definedName>
    <definedName name="PMM" localSheetId="19">#REF!</definedName>
    <definedName name="PMM" localSheetId="0">#REF!</definedName>
    <definedName name="PMM">#REF!</definedName>
    <definedName name="PMM_operacional" localSheetId="12">#REF!</definedName>
    <definedName name="PMM_operacional" localSheetId="13">#REF!</definedName>
    <definedName name="PMM_operacional" localSheetId="16">#REF!</definedName>
    <definedName name="PMM_operacional" localSheetId="18">#REF!</definedName>
    <definedName name="PMM_operacional" localSheetId="19">#REF!</definedName>
    <definedName name="PMM_operacional" localSheetId="0">#REF!</definedName>
    <definedName name="PMM_operacional">#REF!</definedName>
    <definedName name="PMM_Total" localSheetId="13">'[9]Análise Tarifária'!$C$9</definedName>
    <definedName name="PMM_Total" localSheetId="17">'[9]Análise Tarifária'!$C$9</definedName>
    <definedName name="PMM_Total">'[9]Análise Tarifária'!$C$9</definedName>
    <definedName name="pneu_novo" localSheetId="12">#REF!</definedName>
    <definedName name="pneu_novo" localSheetId="13">#REF!</definedName>
    <definedName name="pneu_novo" localSheetId="16">#REF!</definedName>
    <definedName name="pneu_novo" localSheetId="17">#REF!</definedName>
    <definedName name="pneu_novo" localSheetId="18">#REF!</definedName>
    <definedName name="pneu_novo" localSheetId="19">#REF!</definedName>
    <definedName name="pneu_novo" localSheetId="0">#REF!</definedName>
    <definedName name="pneu_novo">#REF!</definedName>
    <definedName name="PR_VEIUC_NOVO" localSheetId="11">#REF!</definedName>
    <definedName name="PR_VEIUC_NOVO" localSheetId="12">#REF!</definedName>
    <definedName name="PR_VEIUC_NOVO" localSheetId="13">#REF!</definedName>
    <definedName name="PR_VEIUC_NOVO" localSheetId="14">#REF!</definedName>
    <definedName name="PR_VEIUC_NOVO" localSheetId="15">#REF!</definedName>
    <definedName name="PR_VEIUC_NOVO" localSheetId="16">#REF!</definedName>
    <definedName name="PR_VEIUC_NOVO" localSheetId="17">#REF!</definedName>
    <definedName name="PR_VEIUC_NOVO" localSheetId="18">#REF!</definedName>
    <definedName name="PR_VEIUC_NOVO" localSheetId="19">#REF!</definedName>
    <definedName name="PR_VEIUC_NOVO" localSheetId="0">#REF!</definedName>
    <definedName name="PR_VEIUC_NOVO" localSheetId="4">#REF!</definedName>
    <definedName name="PR_VEIUC_NOVO" localSheetId="6">#REF!</definedName>
    <definedName name="PR_VEIUC_NOVO" localSheetId="7">#REF!</definedName>
    <definedName name="PR_VEIUC_NOVO" localSheetId="9">#REF!</definedName>
    <definedName name="PR_VEIUC_NOVO" localSheetId="10">#REF!</definedName>
    <definedName name="PR_VEIUC_NOVO" localSheetId="1">#REF!</definedName>
    <definedName name="PR_VEIUC_NOVO">#REF!</definedName>
    <definedName name="PR_VEIUC_NOVO_12" localSheetId="12">#REF!</definedName>
    <definedName name="PR_VEIUC_NOVO_12" localSheetId="13">#REF!</definedName>
    <definedName name="PR_VEIUC_NOVO_12" localSheetId="16">#REF!</definedName>
    <definedName name="PR_VEIUC_NOVO_12" localSheetId="18">#REF!</definedName>
    <definedName name="PR_VEIUC_NOVO_12" localSheetId="19">#REF!</definedName>
    <definedName name="PR_VEIUC_NOVO_12" localSheetId="0">#REF!</definedName>
    <definedName name="PR_VEIUC_NOVO_12">#REF!</definedName>
    <definedName name="PR_VEIUC_NOVO_2" localSheetId="12">#REF!</definedName>
    <definedName name="PR_VEIUC_NOVO_2" localSheetId="13">#REF!</definedName>
    <definedName name="PR_VEIUC_NOVO_2" localSheetId="16">#REF!</definedName>
    <definedName name="PR_VEIUC_NOVO_2" localSheetId="18">#REF!</definedName>
    <definedName name="PR_VEIUC_NOVO_2" localSheetId="19">#REF!</definedName>
    <definedName name="PR_VEIUC_NOVO_2" localSheetId="0">#REF!</definedName>
    <definedName name="PR_VEIUC_NOVO_2">#REF!</definedName>
    <definedName name="PR_VEIUC_NOVO_5" localSheetId="12">#REF!</definedName>
    <definedName name="PR_VEIUC_NOVO_5" localSheetId="13">#REF!</definedName>
    <definedName name="PR_VEIUC_NOVO_5" localSheetId="16">#REF!</definedName>
    <definedName name="PR_VEIUC_NOVO_5" localSheetId="18">#REF!</definedName>
    <definedName name="PR_VEIUC_NOVO_5" localSheetId="19">#REF!</definedName>
    <definedName name="PR_VEIUC_NOVO_5" localSheetId="0">#REF!</definedName>
    <definedName name="PR_VEIUC_NOVO_5">#REF!</definedName>
    <definedName name="PR_VEIUC_NOVO_7" localSheetId="12">#REF!</definedName>
    <definedName name="PR_VEIUC_NOVO_7" localSheetId="13">#REF!</definedName>
    <definedName name="PR_VEIUC_NOVO_7" localSheetId="16">#REF!</definedName>
    <definedName name="PR_VEIUC_NOVO_7" localSheetId="18">#REF!</definedName>
    <definedName name="PR_VEIUC_NOVO_7" localSheetId="19">#REF!</definedName>
    <definedName name="PR_VEIUC_NOVO_7" localSheetId="0">#REF!</definedName>
    <definedName name="PR_VEIUC_NOVO_7">#REF!</definedName>
    <definedName name="PR_VEIUC_NOVO_8" localSheetId="12">#REF!</definedName>
    <definedName name="PR_VEIUC_NOVO_8" localSheetId="13">#REF!</definedName>
    <definedName name="PR_VEIUC_NOVO_8" localSheetId="16">#REF!</definedName>
    <definedName name="PR_VEIUC_NOVO_8" localSheetId="18">#REF!</definedName>
    <definedName name="PR_VEIUC_NOVO_8" localSheetId="19">#REF!</definedName>
    <definedName name="PR_VEIUC_NOVO_8" localSheetId="0">#REF!</definedName>
    <definedName name="PR_VEIUC_NOVO_8">#REF!</definedName>
    <definedName name="prazo" localSheetId="1">#REF!</definedName>
    <definedName name="prazo">#N/A</definedName>
    <definedName name="prazo__44" localSheetId="11">#REF!</definedName>
    <definedName name="prazo__44" localSheetId="12">#REF!</definedName>
    <definedName name="prazo__44" localSheetId="13">#REF!</definedName>
    <definedName name="prazo__44" localSheetId="14">#REF!</definedName>
    <definedName name="prazo__44" localSheetId="15">#REF!</definedName>
    <definedName name="prazo__44" localSheetId="16">#REF!</definedName>
    <definedName name="prazo__44" localSheetId="17">#REF!</definedName>
    <definedName name="prazo__44" localSheetId="18">#REF!</definedName>
    <definedName name="prazo__44" localSheetId="19">#REF!</definedName>
    <definedName name="prazo__44" localSheetId="0">#REF!</definedName>
    <definedName name="prazo__44" localSheetId="4">#REF!</definedName>
    <definedName name="prazo__44" localSheetId="5">#REF!</definedName>
    <definedName name="prazo__44" localSheetId="6">#REF!</definedName>
    <definedName name="prazo__44" localSheetId="7">#REF!</definedName>
    <definedName name="prazo__44" localSheetId="9">#REF!</definedName>
    <definedName name="prazo__44" localSheetId="10">#REF!</definedName>
    <definedName name="prazo__44" localSheetId="1">#REF!</definedName>
    <definedName name="prazo__44">#REF!</definedName>
    <definedName name="prazo_10" localSheetId="11">#REF!</definedName>
    <definedName name="prazo_10" localSheetId="12">#REF!</definedName>
    <definedName name="prazo_10" localSheetId="13">#REF!</definedName>
    <definedName name="prazo_10" localSheetId="14">#REF!</definedName>
    <definedName name="prazo_10" localSheetId="15">#REF!</definedName>
    <definedName name="prazo_10" localSheetId="16">#REF!</definedName>
    <definedName name="prazo_10" localSheetId="17">#REF!</definedName>
    <definedName name="prazo_10" localSheetId="18">#REF!</definedName>
    <definedName name="prazo_10" localSheetId="19">#REF!</definedName>
    <definedName name="prazo_10" localSheetId="0">#REF!</definedName>
    <definedName name="prazo_10" localSheetId="4">#REF!</definedName>
    <definedName name="prazo_10" localSheetId="6">#REF!</definedName>
    <definedName name="prazo_10" localSheetId="7">#REF!</definedName>
    <definedName name="prazo_10" localSheetId="9">#REF!</definedName>
    <definedName name="prazo_10" localSheetId="10">#REF!</definedName>
    <definedName name="prazo_10" localSheetId="1">#REF!</definedName>
    <definedName name="prazo_10">#REF!</definedName>
    <definedName name="prazo_11" localSheetId="11">#REF!</definedName>
    <definedName name="prazo_11" localSheetId="12">#REF!</definedName>
    <definedName name="prazo_11" localSheetId="13">#REF!</definedName>
    <definedName name="prazo_11" localSheetId="14">#REF!</definedName>
    <definedName name="prazo_11" localSheetId="15">#REF!</definedName>
    <definedName name="prazo_11" localSheetId="16">#REF!</definedName>
    <definedName name="prazo_11" localSheetId="17">#REF!</definedName>
    <definedName name="prazo_11" localSheetId="18">#REF!</definedName>
    <definedName name="prazo_11" localSheetId="19">#REF!</definedName>
    <definedName name="prazo_11" localSheetId="0">#REF!</definedName>
    <definedName name="prazo_11" localSheetId="4">#REF!</definedName>
    <definedName name="prazo_11" localSheetId="6">#REF!</definedName>
    <definedName name="prazo_11" localSheetId="7">#REF!</definedName>
    <definedName name="prazo_11" localSheetId="9">#REF!</definedName>
    <definedName name="prazo_11" localSheetId="10">#REF!</definedName>
    <definedName name="prazo_11" localSheetId="1">#REF!</definedName>
    <definedName name="prazo_11">#REF!</definedName>
    <definedName name="prazo_11_1">NA()</definedName>
    <definedName name="prazo_12" localSheetId="11">#REF!</definedName>
    <definedName name="prazo_12" localSheetId="12">#REF!</definedName>
    <definedName name="prazo_12" localSheetId="13">#REF!</definedName>
    <definedName name="prazo_12" localSheetId="14">#REF!</definedName>
    <definedName name="prazo_12" localSheetId="15">#REF!</definedName>
    <definedName name="prazo_12" localSheetId="16">#REF!</definedName>
    <definedName name="prazo_12" localSheetId="17">#REF!</definedName>
    <definedName name="prazo_12" localSheetId="18">#REF!</definedName>
    <definedName name="prazo_12" localSheetId="19">#REF!</definedName>
    <definedName name="prazo_12" localSheetId="0">#REF!</definedName>
    <definedName name="prazo_12" localSheetId="4">#REF!</definedName>
    <definedName name="prazo_12" localSheetId="5">#REF!</definedName>
    <definedName name="prazo_12" localSheetId="6">#REF!</definedName>
    <definedName name="prazo_12" localSheetId="7">#REF!</definedName>
    <definedName name="prazo_12" localSheetId="9">#REF!</definedName>
    <definedName name="prazo_12" localSheetId="10">#REF!</definedName>
    <definedName name="prazo_12" localSheetId="1">#REF!</definedName>
    <definedName name="prazo_12">#REF!</definedName>
    <definedName name="prazo_18" localSheetId="11">#REF!</definedName>
    <definedName name="prazo_18" localSheetId="12">#REF!</definedName>
    <definedName name="prazo_18" localSheetId="13">#REF!</definedName>
    <definedName name="prazo_18" localSheetId="14">#REF!</definedName>
    <definedName name="prazo_18" localSheetId="15">#REF!</definedName>
    <definedName name="prazo_18" localSheetId="16">#REF!</definedName>
    <definedName name="prazo_18" localSheetId="17">#REF!</definedName>
    <definedName name="prazo_18" localSheetId="18">#REF!</definedName>
    <definedName name="prazo_18" localSheetId="19">#REF!</definedName>
    <definedName name="prazo_18" localSheetId="0">#REF!</definedName>
    <definedName name="prazo_18" localSheetId="4">#REF!</definedName>
    <definedName name="prazo_18" localSheetId="5">#REF!</definedName>
    <definedName name="prazo_18" localSheetId="6">#REF!</definedName>
    <definedName name="prazo_18" localSheetId="7">#REF!</definedName>
    <definedName name="prazo_18" localSheetId="9">#REF!</definedName>
    <definedName name="prazo_18" localSheetId="10">#REF!</definedName>
    <definedName name="prazo_18" localSheetId="1">#REF!</definedName>
    <definedName name="prazo_18">#REF!</definedName>
    <definedName name="prazo_19" localSheetId="11">#REF!</definedName>
    <definedName name="prazo_19" localSheetId="12">#REF!</definedName>
    <definedName name="prazo_19" localSheetId="13">#REF!</definedName>
    <definedName name="prazo_19" localSheetId="14">#REF!</definedName>
    <definedName name="prazo_19" localSheetId="15">#REF!</definedName>
    <definedName name="prazo_19" localSheetId="16">#REF!</definedName>
    <definedName name="prazo_19" localSheetId="17">#REF!</definedName>
    <definedName name="prazo_19" localSheetId="18">#REF!</definedName>
    <definedName name="prazo_19" localSheetId="19">#REF!</definedName>
    <definedName name="prazo_19" localSheetId="0">#REF!</definedName>
    <definedName name="prazo_19" localSheetId="4">#REF!</definedName>
    <definedName name="prazo_19" localSheetId="6">#REF!</definedName>
    <definedName name="prazo_19" localSheetId="7">#REF!</definedName>
    <definedName name="prazo_19" localSheetId="9">#REF!</definedName>
    <definedName name="prazo_19" localSheetId="10">#REF!</definedName>
    <definedName name="prazo_19" localSheetId="1">#REF!</definedName>
    <definedName name="prazo_19">#REF!</definedName>
    <definedName name="prazo_20" localSheetId="11">#REF!</definedName>
    <definedName name="prazo_20" localSheetId="12">#REF!</definedName>
    <definedName name="prazo_20" localSheetId="13">#REF!</definedName>
    <definedName name="prazo_20" localSheetId="14">#REF!</definedName>
    <definedName name="prazo_20" localSheetId="15">#REF!</definedName>
    <definedName name="prazo_20" localSheetId="16">#REF!</definedName>
    <definedName name="prazo_20" localSheetId="17">#REF!</definedName>
    <definedName name="prazo_20" localSheetId="18">#REF!</definedName>
    <definedName name="prazo_20" localSheetId="19">#REF!</definedName>
    <definedName name="prazo_20" localSheetId="0">#REF!</definedName>
    <definedName name="prazo_20" localSheetId="4">#REF!</definedName>
    <definedName name="prazo_20" localSheetId="5">#REF!</definedName>
    <definedName name="prazo_20" localSheetId="6">#REF!</definedName>
    <definedName name="prazo_20" localSheetId="7">#REF!</definedName>
    <definedName name="prazo_20" localSheetId="9">#REF!</definedName>
    <definedName name="prazo_20" localSheetId="10">#REF!</definedName>
    <definedName name="prazo_20" localSheetId="1">#REF!</definedName>
    <definedName name="prazo_20">#REF!</definedName>
    <definedName name="prazo_21" localSheetId="11">#REF!</definedName>
    <definedName name="prazo_21" localSheetId="12">#REF!</definedName>
    <definedName name="prazo_21" localSheetId="13">#REF!</definedName>
    <definedName name="prazo_21" localSheetId="14">#REF!</definedName>
    <definedName name="prazo_21" localSheetId="15">#REF!</definedName>
    <definedName name="prazo_21" localSheetId="16">#REF!</definedName>
    <definedName name="prazo_21" localSheetId="17">#REF!</definedName>
    <definedName name="prazo_21" localSheetId="18">#REF!</definedName>
    <definedName name="prazo_21" localSheetId="19">#REF!</definedName>
    <definedName name="prazo_21" localSheetId="0">#REF!</definedName>
    <definedName name="prazo_21" localSheetId="4">#REF!</definedName>
    <definedName name="prazo_21" localSheetId="5">#REF!</definedName>
    <definedName name="prazo_21" localSheetId="6">#REF!</definedName>
    <definedName name="prazo_21" localSheetId="7">#REF!</definedName>
    <definedName name="prazo_21" localSheetId="9">#REF!</definedName>
    <definedName name="prazo_21" localSheetId="10">#REF!</definedName>
    <definedName name="prazo_21" localSheetId="1">#REF!</definedName>
    <definedName name="prazo_21">#REF!</definedName>
    <definedName name="prazo_22" localSheetId="11">#REF!</definedName>
    <definedName name="prazo_22" localSheetId="12">#REF!</definedName>
    <definedName name="prazo_22" localSheetId="13">#REF!</definedName>
    <definedName name="prazo_22" localSheetId="14">#REF!</definedName>
    <definedName name="prazo_22" localSheetId="15">#REF!</definedName>
    <definedName name="prazo_22" localSheetId="16">#REF!</definedName>
    <definedName name="prazo_22" localSheetId="17">#REF!</definedName>
    <definedName name="prazo_22" localSheetId="18">#REF!</definedName>
    <definedName name="prazo_22" localSheetId="19">#REF!</definedName>
    <definedName name="prazo_22" localSheetId="0">#REF!</definedName>
    <definedName name="prazo_22" localSheetId="4">#REF!</definedName>
    <definedName name="prazo_22" localSheetId="5">#REF!</definedName>
    <definedName name="prazo_22" localSheetId="6">#REF!</definedName>
    <definedName name="prazo_22" localSheetId="7">#REF!</definedName>
    <definedName name="prazo_22" localSheetId="9">#REF!</definedName>
    <definedName name="prazo_22" localSheetId="10">#REF!</definedName>
    <definedName name="prazo_22" localSheetId="1">#REF!</definedName>
    <definedName name="prazo_22">#REF!</definedName>
    <definedName name="prazo_23" localSheetId="11">#REF!</definedName>
    <definedName name="prazo_23" localSheetId="12">#REF!</definedName>
    <definedName name="prazo_23" localSheetId="13">#REF!</definedName>
    <definedName name="prazo_23" localSheetId="14">#REF!</definedName>
    <definedName name="prazo_23" localSheetId="15">#REF!</definedName>
    <definedName name="prazo_23" localSheetId="16">#REF!</definedName>
    <definedName name="prazo_23" localSheetId="17">#REF!</definedName>
    <definedName name="prazo_23" localSheetId="18">#REF!</definedName>
    <definedName name="prazo_23" localSheetId="19">#REF!</definedName>
    <definedName name="prazo_23" localSheetId="0">#REF!</definedName>
    <definedName name="prazo_23" localSheetId="4">#REF!</definedName>
    <definedName name="prazo_23" localSheetId="5">#REF!</definedName>
    <definedName name="prazo_23" localSheetId="6">#REF!</definedName>
    <definedName name="prazo_23" localSheetId="7">#REF!</definedName>
    <definedName name="prazo_23" localSheetId="9">#REF!</definedName>
    <definedName name="prazo_23" localSheetId="10">#REF!</definedName>
    <definedName name="prazo_23" localSheetId="1">#REF!</definedName>
    <definedName name="prazo_23">#REF!</definedName>
    <definedName name="prazo_24" localSheetId="11">#REF!</definedName>
    <definedName name="prazo_24" localSheetId="12">#REF!</definedName>
    <definedName name="prazo_24" localSheetId="13">#REF!</definedName>
    <definedName name="prazo_24" localSheetId="14">#REF!</definedName>
    <definedName name="prazo_24" localSheetId="15">#REF!</definedName>
    <definedName name="prazo_24" localSheetId="16">#REF!</definedName>
    <definedName name="prazo_24" localSheetId="17">#REF!</definedName>
    <definedName name="prazo_24" localSheetId="18">#REF!</definedName>
    <definedName name="prazo_24" localSheetId="19">#REF!</definedName>
    <definedName name="prazo_24" localSheetId="0">#REF!</definedName>
    <definedName name="prazo_24" localSheetId="4">#REF!</definedName>
    <definedName name="prazo_24" localSheetId="5">#REF!</definedName>
    <definedName name="prazo_24" localSheetId="6">#REF!</definedName>
    <definedName name="prazo_24" localSheetId="7">#REF!</definedName>
    <definedName name="prazo_24" localSheetId="9">#REF!</definedName>
    <definedName name="prazo_24" localSheetId="10">#REF!</definedName>
    <definedName name="prazo_24" localSheetId="1">#REF!</definedName>
    <definedName name="prazo_24">#REF!</definedName>
    <definedName name="prazo_25" localSheetId="11">#REF!</definedName>
    <definedName name="prazo_25" localSheetId="12">#REF!</definedName>
    <definedName name="prazo_25" localSheetId="13">#REF!</definedName>
    <definedName name="prazo_25" localSheetId="14">#REF!</definedName>
    <definedName name="prazo_25" localSheetId="15">#REF!</definedName>
    <definedName name="prazo_25" localSheetId="16">#REF!</definedName>
    <definedName name="prazo_25" localSheetId="17">#REF!</definedName>
    <definedName name="prazo_25" localSheetId="18">#REF!</definedName>
    <definedName name="prazo_25" localSheetId="19">#REF!</definedName>
    <definedName name="prazo_25" localSheetId="0">#REF!</definedName>
    <definedName name="prazo_25" localSheetId="4">#REF!</definedName>
    <definedName name="prazo_25" localSheetId="5">#REF!</definedName>
    <definedName name="prazo_25" localSheetId="6">#REF!</definedName>
    <definedName name="prazo_25" localSheetId="7">#REF!</definedName>
    <definedName name="prazo_25" localSheetId="9">#REF!</definedName>
    <definedName name="prazo_25" localSheetId="10">#REF!</definedName>
    <definedName name="prazo_25" localSheetId="1">#REF!</definedName>
    <definedName name="prazo_25">#REF!</definedName>
    <definedName name="prazo_26" localSheetId="11">#REF!</definedName>
    <definedName name="prazo_26" localSheetId="12">#REF!</definedName>
    <definedName name="prazo_26" localSheetId="13">#REF!</definedName>
    <definedName name="prazo_26" localSheetId="14">#REF!</definedName>
    <definedName name="prazo_26" localSheetId="15">#REF!</definedName>
    <definedName name="prazo_26" localSheetId="16">#REF!</definedName>
    <definedName name="prazo_26" localSheetId="17">#REF!</definedName>
    <definedName name="prazo_26" localSheetId="18">#REF!</definedName>
    <definedName name="prazo_26" localSheetId="19">#REF!</definedName>
    <definedName name="prazo_26" localSheetId="0">#REF!</definedName>
    <definedName name="prazo_26" localSheetId="4">#REF!</definedName>
    <definedName name="prazo_26" localSheetId="5">#REF!</definedName>
    <definedName name="prazo_26" localSheetId="6">#REF!</definedName>
    <definedName name="prazo_26" localSheetId="7">#REF!</definedName>
    <definedName name="prazo_26" localSheetId="9">#REF!</definedName>
    <definedName name="prazo_26" localSheetId="10">#REF!</definedName>
    <definedName name="prazo_26" localSheetId="1">#REF!</definedName>
    <definedName name="prazo_26">#REF!</definedName>
    <definedName name="prazo_27" localSheetId="11">#REF!</definedName>
    <definedName name="prazo_27" localSheetId="12">#REF!</definedName>
    <definedName name="prazo_27" localSheetId="13">#REF!</definedName>
    <definedName name="prazo_27" localSheetId="14">#REF!</definedName>
    <definedName name="prazo_27" localSheetId="15">#REF!</definedName>
    <definedName name="prazo_27" localSheetId="16">#REF!</definedName>
    <definedName name="prazo_27" localSheetId="17">#REF!</definedName>
    <definedName name="prazo_27" localSheetId="18">#REF!</definedName>
    <definedName name="prazo_27" localSheetId="19">#REF!</definedName>
    <definedName name="prazo_27" localSheetId="0">#REF!</definedName>
    <definedName name="prazo_27" localSheetId="4">#REF!</definedName>
    <definedName name="prazo_27" localSheetId="5">#REF!</definedName>
    <definedName name="prazo_27" localSheetId="6">#REF!</definedName>
    <definedName name="prazo_27" localSheetId="7">#REF!</definedName>
    <definedName name="prazo_27" localSheetId="9">#REF!</definedName>
    <definedName name="prazo_27" localSheetId="10">#REF!</definedName>
    <definedName name="prazo_27" localSheetId="1">#REF!</definedName>
    <definedName name="prazo_27">#REF!</definedName>
    <definedName name="prazo_28" localSheetId="11">#REF!</definedName>
    <definedName name="prazo_28" localSheetId="12">#REF!</definedName>
    <definedName name="prazo_28" localSheetId="13">#REF!</definedName>
    <definedName name="prazo_28" localSheetId="14">#REF!</definedName>
    <definedName name="prazo_28" localSheetId="15">#REF!</definedName>
    <definedName name="prazo_28" localSheetId="16">#REF!</definedName>
    <definedName name="prazo_28" localSheetId="17">#REF!</definedName>
    <definedName name="prazo_28" localSheetId="18">#REF!</definedName>
    <definedName name="prazo_28" localSheetId="19">#REF!</definedName>
    <definedName name="prazo_28" localSheetId="0">#REF!</definedName>
    <definedName name="prazo_28" localSheetId="4">#REF!</definedName>
    <definedName name="prazo_28" localSheetId="5">#REF!</definedName>
    <definedName name="prazo_28" localSheetId="6">#REF!</definedName>
    <definedName name="prazo_28" localSheetId="7">#REF!</definedName>
    <definedName name="prazo_28" localSheetId="9">#REF!</definedName>
    <definedName name="prazo_28" localSheetId="10">#REF!</definedName>
    <definedName name="prazo_28" localSheetId="1">#REF!</definedName>
    <definedName name="prazo_28">#REF!</definedName>
    <definedName name="prazo_29" localSheetId="11">#REF!</definedName>
    <definedName name="prazo_29" localSheetId="12">#REF!</definedName>
    <definedName name="prazo_29" localSheetId="13">#REF!</definedName>
    <definedName name="prazo_29" localSheetId="14">#REF!</definedName>
    <definedName name="prazo_29" localSheetId="15">#REF!</definedName>
    <definedName name="prazo_29" localSheetId="16">#REF!</definedName>
    <definedName name="prazo_29" localSheetId="17">#REF!</definedName>
    <definedName name="prazo_29" localSheetId="18">#REF!</definedName>
    <definedName name="prazo_29" localSheetId="19">#REF!</definedName>
    <definedName name="prazo_29" localSheetId="0">#REF!</definedName>
    <definedName name="prazo_29" localSheetId="4">#REF!</definedName>
    <definedName name="prazo_29" localSheetId="5">#REF!</definedName>
    <definedName name="prazo_29" localSheetId="6">#REF!</definedName>
    <definedName name="prazo_29" localSheetId="7">#REF!</definedName>
    <definedName name="prazo_29" localSheetId="9">#REF!</definedName>
    <definedName name="prazo_29" localSheetId="10">#REF!</definedName>
    <definedName name="prazo_29" localSheetId="1">#REF!</definedName>
    <definedName name="prazo_29">#REF!</definedName>
    <definedName name="prazo_30" localSheetId="11">#REF!</definedName>
    <definedName name="prazo_30" localSheetId="12">#REF!</definedName>
    <definedName name="prazo_30" localSheetId="13">#REF!</definedName>
    <definedName name="prazo_30" localSheetId="14">#REF!</definedName>
    <definedName name="prazo_30" localSheetId="15">#REF!</definedName>
    <definedName name="prazo_30" localSheetId="16">#REF!</definedName>
    <definedName name="prazo_30" localSheetId="17">#REF!</definedName>
    <definedName name="prazo_30" localSheetId="18">#REF!</definedName>
    <definedName name="prazo_30" localSheetId="19">#REF!</definedName>
    <definedName name="prazo_30" localSheetId="0">#REF!</definedName>
    <definedName name="prazo_30" localSheetId="4">#REF!</definedName>
    <definedName name="prazo_30" localSheetId="5">#REF!</definedName>
    <definedName name="prazo_30" localSheetId="6">#REF!</definedName>
    <definedName name="prazo_30" localSheetId="7">#REF!</definedName>
    <definedName name="prazo_30" localSheetId="9">#REF!</definedName>
    <definedName name="prazo_30" localSheetId="10">#REF!</definedName>
    <definedName name="prazo_30" localSheetId="1">#REF!</definedName>
    <definedName name="prazo_30">#REF!</definedName>
    <definedName name="prazo_31" localSheetId="11">#REF!</definedName>
    <definedName name="prazo_31" localSheetId="12">#REF!</definedName>
    <definedName name="prazo_31" localSheetId="13">#REF!</definedName>
    <definedName name="prazo_31" localSheetId="14">#REF!</definedName>
    <definedName name="prazo_31" localSheetId="15">#REF!</definedName>
    <definedName name="prazo_31" localSheetId="16">#REF!</definedName>
    <definedName name="prazo_31" localSheetId="17">#REF!</definedName>
    <definedName name="prazo_31" localSheetId="18">#REF!</definedName>
    <definedName name="prazo_31" localSheetId="19">#REF!</definedName>
    <definedName name="prazo_31" localSheetId="0">#REF!</definedName>
    <definedName name="prazo_31" localSheetId="4">#REF!</definedName>
    <definedName name="prazo_31" localSheetId="5">#REF!</definedName>
    <definedName name="prazo_31" localSheetId="6">#REF!</definedName>
    <definedName name="prazo_31" localSheetId="7">#REF!</definedName>
    <definedName name="prazo_31" localSheetId="9">#REF!</definedName>
    <definedName name="prazo_31" localSheetId="10">#REF!</definedName>
    <definedName name="prazo_31" localSheetId="1">#REF!</definedName>
    <definedName name="prazo_31">#REF!</definedName>
    <definedName name="prazo_32" localSheetId="11">#REF!</definedName>
    <definedName name="prazo_32" localSheetId="12">#REF!</definedName>
    <definedName name="prazo_32" localSheetId="13">#REF!</definedName>
    <definedName name="prazo_32" localSheetId="14">#REF!</definedName>
    <definedName name="prazo_32" localSheetId="15">#REF!</definedName>
    <definedName name="prazo_32" localSheetId="16">#REF!</definedName>
    <definedName name="prazo_32" localSheetId="17">#REF!</definedName>
    <definedName name="prazo_32" localSheetId="18">#REF!</definedName>
    <definedName name="prazo_32" localSheetId="19">#REF!</definedName>
    <definedName name="prazo_32" localSheetId="0">#REF!</definedName>
    <definedName name="prazo_32" localSheetId="4">#REF!</definedName>
    <definedName name="prazo_32" localSheetId="5">#REF!</definedName>
    <definedName name="prazo_32" localSheetId="6">#REF!</definedName>
    <definedName name="prazo_32" localSheetId="7">#REF!</definedName>
    <definedName name="prazo_32" localSheetId="9">#REF!</definedName>
    <definedName name="prazo_32" localSheetId="10">#REF!</definedName>
    <definedName name="prazo_32" localSheetId="1">#REF!</definedName>
    <definedName name="prazo_32">#REF!</definedName>
    <definedName name="prazo_33" localSheetId="11">#REF!</definedName>
    <definedName name="prazo_33" localSheetId="12">#REF!</definedName>
    <definedName name="prazo_33" localSheetId="13">#REF!</definedName>
    <definedName name="prazo_33" localSheetId="14">#REF!</definedName>
    <definedName name="prazo_33" localSheetId="15">#REF!</definedName>
    <definedName name="prazo_33" localSheetId="16">#REF!</definedName>
    <definedName name="prazo_33" localSheetId="17">#REF!</definedName>
    <definedName name="prazo_33" localSheetId="18">#REF!</definedName>
    <definedName name="prazo_33" localSheetId="19">#REF!</definedName>
    <definedName name="prazo_33" localSheetId="0">#REF!</definedName>
    <definedName name="prazo_33" localSheetId="4">#REF!</definedName>
    <definedName name="prazo_33" localSheetId="5">#REF!</definedName>
    <definedName name="prazo_33" localSheetId="6">#REF!</definedName>
    <definedName name="prazo_33" localSheetId="7">#REF!</definedName>
    <definedName name="prazo_33" localSheetId="9">#REF!</definedName>
    <definedName name="prazo_33" localSheetId="10">#REF!</definedName>
    <definedName name="prazo_33" localSheetId="1">#REF!</definedName>
    <definedName name="prazo_33">#REF!</definedName>
    <definedName name="prazo_34" localSheetId="11">#REF!</definedName>
    <definedName name="prazo_34" localSheetId="12">#REF!</definedName>
    <definedName name="prazo_34" localSheetId="13">#REF!</definedName>
    <definedName name="prazo_34" localSheetId="14">#REF!</definedName>
    <definedName name="prazo_34" localSheetId="15">#REF!</definedName>
    <definedName name="prazo_34" localSheetId="16">#REF!</definedName>
    <definedName name="prazo_34" localSheetId="17">#REF!</definedName>
    <definedName name="prazo_34" localSheetId="18">#REF!</definedName>
    <definedName name="prazo_34" localSheetId="19">#REF!</definedName>
    <definedName name="prazo_34" localSheetId="0">#REF!</definedName>
    <definedName name="prazo_34" localSheetId="4">#REF!</definedName>
    <definedName name="prazo_34" localSheetId="5">#REF!</definedName>
    <definedName name="prazo_34" localSheetId="6">#REF!</definedName>
    <definedName name="prazo_34" localSheetId="7">#REF!</definedName>
    <definedName name="prazo_34" localSheetId="9">#REF!</definedName>
    <definedName name="prazo_34" localSheetId="10">#REF!</definedName>
    <definedName name="prazo_34" localSheetId="1">#REF!</definedName>
    <definedName name="prazo_34">#REF!</definedName>
    <definedName name="prazo_35" localSheetId="11">#REF!</definedName>
    <definedName name="prazo_35" localSheetId="12">#REF!</definedName>
    <definedName name="prazo_35" localSheetId="13">#REF!</definedName>
    <definedName name="prazo_35" localSheetId="14">#REF!</definedName>
    <definedName name="prazo_35" localSheetId="15">#REF!</definedName>
    <definedName name="prazo_35" localSheetId="16">#REF!</definedName>
    <definedName name="prazo_35" localSheetId="17">#REF!</definedName>
    <definedName name="prazo_35" localSheetId="18">#REF!</definedName>
    <definedName name="prazo_35" localSheetId="19">#REF!</definedName>
    <definedName name="prazo_35" localSheetId="0">#REF!</definedName>
    <definedName name="prazo_35" localSheetId="4">#REF!</definedName>
    <definedName name="prazo_35" localSheetId="5">#REF!</definedName>
    <definedName name="prazo_35" localSheetId="6">#REF!</definedName>
    <definedName name="prazo_35" localSheetId="7">#REF!</definedName>
    <definedName name="prazo_35" localSheetId="9">#REF!</definedName>
    <definedName name="prazo_35" localSheetId="10">#REF!</definedName>
    <definedName name="prazo_35" localSheetId="1">#REF!</definedName>
    <definedName name="prazo_35">#REF!</definedName>
    <definedName name="prazo_36" localSheetId="11">#REF!</definedName>
    <definedName name="prazo_36" localSheetId="12">#REF!</definedName>
    <definedName name="prazo_36" localSheetId="13">#REF!</definedName>
    <definedName name="prazo_36" localSheetId="14">#REF!</definedName>
    <definedName name="prazo_36" localSheetId="15">#REF!</definedName>
    <definedName name="prazo_36" localSheetId="16">#REF!</definedName>
    <definedName name="prazo_36" localSheetId="17">#REF!</definedName>
    <definedName name="prazo_36" localSheetId="18">#REF!</definedName>
    <definedName name="prazo_36" localSheetId="19">#REF!</definedName>
    <definedName name="prazo_36" localSheetId="0">#REF!</definedName>
    <definedName name="prazo_36" localSheetId="4">#REF!</definedName>
    <definedName name="prazo_36" localSheetId="5">#REF!</definedName>
    <definedName name="prazo_36" localSheetId="6">#REF!</definedName>
    <definedName name="prazo_36" localSheetId="7">#REF!</definedName>
    <definedName name="prazo_36" localSheetId="9">#REF!</definedName>
    <definedName name="prazo_36" localSheetId="10">#REF!</definedName>
    <definedName name="prazo_36" localSheetId="1">#REF!</definedName>
    <definedName name="prazo_36">#REF!</definedName>
    <definedName name="prazo_37" localSheetId="11">#REF!</definedName>
    <definedName name="prazo_37" localSheetId="12">#REF!</definedName>
    <definedName name="prazo_37" localSheetId="13">#REF!</definedName>
    <definedName name="prazo_37" localSheetId="14">#REF!</definedName>
    <definedName name="prazo_37" localSheetId="15">#REF!</definedName>
    <definedName name="prazo_37" localSheetId="16">#REF!</definedName>
    <definedName name="prazo_37" localSheetId="17">#REF!</definedName>
    <definedName name="prazo_37" localSheetId="18">#REF!</definedName>
    <definedName name="prazo_37" localSheetId="19">#REF!</definedName>
    <definedName name="prazo_37" localSheetId="0">#REF!</definedName>
    <definedName name="prazo_37" localSheetId="4">#REF!</definedName>
    <definedName name="prazo_37" localSheetId="5">#REF!</definedName>
    <definedName name="prazo_37" localSheetId="6">#REF!</definedName>
    <definedName name="prazo_37" localSheetId="7">#REF!</definedName>
    <definedName name="prazo_37" localSheetId="9">#REF!</definedName>
    <definedName name="prazo_37" localSheetId="10">#REF!</definedName>
    <definedName name="prazo_37" localSheetId="1">#REF!</definedName>
    <definedName name="prazo_37">#REF!</definedName>
    <definedName name="prazo_38" localSheetId="11">#REF!</definedName>
    <definedName name="prazo_38" localSheetId="12">#REF!</definedName>
    <definedName name="prazo_38" localSheetId="13">#REF!</definedName>
    <definedName name="prazo_38" localSheetId="14">#REF!</definedName>
    <definedName name="prazo_38" localSheetId="15">#REF!</definedName>
    <definedName name="prazo_38" localSheetId="16">#REF!</definedName>
    <definedName name="prazo_38" localSheetId="17">#REF!</definedName>
    <definedName name="prazo_38" localSheetId="18">#REF!</definedName>
    <definedName name="prazo_38" localSheetId="19">#REF!</definedName>
    <definedName name="prazo_38" localSheetId="0">#REF!</definedName>
    <definedName name="prazo_38" localSheetId="4">#REF!</definedName>
    <definedName name="prazo_38" localSheetId="5">#REF!</definedName>
    <definedName name="prazo_38" localSheetId="6">#REF!</definedName>
    <definedName name="prazo_38" localSheetId="7">#REF!</definedName>
    <definedName name="prazo_38" localSheetId="9">#REF!</definedName>
    <definedName name="prazo_38" localSheetId="10">#REF!</definedName>
    <definedName name="prazo_38" localSheetId="1">#REF!</definedName>
    <definedName name="prazo_38">#REF!</definedName>
    <definedName name="prazo_39" localSheetId="11">#REF!</definedName>
    <definedName name="prazo_39" localSheetId="12">#REF!</definedName>
    <definedName name="prazo_39" localSheetId="13">#REF!</definedName>
    <definedName name="prazo_39" localSheetId="14">#REF!</definedName>
    <definedName name="prazo_39" localSheetId="15">#REF!</definedName>
    <definedName name="prazo_39" localSheetId="16">#REF!</definedName>
    <definedName name="prazo_39" localSheetId="17">#REF!</definedName>
    <definedName name="prazo_39" localSheetId="18">#REF!</definedName>
    <definedName name="prazo_39" localSheetId="19">#REF!</definedName>
    <definedName name="prazo_39" localSheetId="0">#REF!</definedName>
    <definedName name="prazo_39" localSheetId="4">#REF!</definedName>
    <definedName name="prazo_39" localSheetId="6">#REF!</definedName>
    <definedName name="prazo_39" localSheetId="7">#REF!</definedName>
    <definedName name="prazo_39" localSheetId="9">#REF!</definedName>
    <definedName name="prazo_39" localSheetId="10">#REF!</definedName>
    <definedName name="prazo_39" localSheetId="1">#REF!</definedName>
    <definedName name="prazo_39">#REF!</definedName>
    <definedName name="prazo_40" localSheetId="11">#REF!</definedName>
    <definedName name="prazo_40" localSheetId="12">#REF!</definedName>
    <definedName name="prazo_40" localSheetId="13">#REF!</definedName>
    <definedName name="prazo_40" localSheetId="14">#REF!</definedName>
    <definedName name="prazo_40" localSheetId="15">#REF!</definedName>
    <definedName name="prazo_40" localSheetId="16">#REF!</definedName>
    <definedName name="prazo_40" localSheetId="17">#REF!</definedName>
    <definedName name="prazo_40" localSheetId="18">#REF!</definedName>
    <definedName name="prazo_40" localSheetId="19">#REF!</definedName>
    <definedName name="prazo_40" localSheetId="0">#REF!</definedName>
    <definedName name="prazo_40" localSheetId="4">#REF!</definedName>
    <definedName name="prazo_40" localSheetId="6">#REF!</definedName>
    <definedName name="prazo_40" localSheetId="7">#REF!</definedName>
    <definedName name="prazo_40" localSheetId="9">#REF!</definedName>
    <definedName name="prazo_40" localSheetId="10">#REF!</definedName>
    <definedName name="prazo_40" localSheetId="1">#REF!</definedName>
    <definedName name="prazo_40">#REF!</definedName>
    <definedName name="prazo_41" localSheetId="11">#REF!</definedName>
    <definedName name="prazo_41" localSheetId="12">#REF!</definedName>
    <definedName name="prazo_41" localSheetId="13">#REF!</definedName>
    <definedName name="prazo_41" localSheetId="14">#REF!</definedName>
    <definedName name="prazo_41" localSheetId="15">#REF!</definedName>
    <definedName name="prazo_41" localSheetId="16">#REF!</definedName>
    <definedName name="prazo_41" localSheetId="17">#REF!</definedName>
    <definedName name="prazo_41" localSheetId="18">#REF!</definedName>
    <definedName name="prazo_41" localSheetId="19">#REF!</definedName>
    <definedName name="prazo_41" localSheetId="0">#REF!</definedName>
    <definedName name="prazo_41" localSheetId="4">#REF!</definedName>
    <definedName name="prazo_41" localSheetId="6">#REF!</definedName>
    <definedName name="prazo_41" localSheetId="7">#REF!</definedName>
    <definedName name="prazo_41" localSheetId="9">#REF!</definedName>
    <definedName name="prazo_41" localSheetId="10">#REF!</definedName>
    <definedName name="prazo_41" localSheetId="1">#REF!</definedName>
    <definedName name="prazo_41">#REF!</definedName>
    <definedName name="prazo_42" localSheetId="11">#REF!</definedName>
    <definedName name="prazo_42" localSheetId="12">#REF!</definedName>
    <definedName name="prazo_42" localSheetId="13">#REF!</definedName>
    <definedName name="prazo_42" localSheetId="14">#REF!</definedName>
    <definedName name="prazo_42" localSheetId="15">#REF!</definedName>
    <definedName name="prazo_42" localSheetId="16">#REF!</definedName>
    <definedName name="prazo_42" localSheetId="17">#REF!</definedName>
    <definedName name="prazo_42" localSheetId="18">#REF!</definedName>
    <definedName name="prazo_42" localSheetId="19">#REF!</definedName>
    <definedName name="prazo_42" localSheetId="0">#REF!</definedName>
    <definedName name="prazo_42" localSheetId="4">#REF!</definedName>
    <definedName name="prazo_42" localSheetId="6">#REF!</definedName>
    <definedName name="prazo_42" localSheetId="7">#REF!</definedName>
    <definedName name="prazo_42" localSheetId="9">#REF!</definedName>
    <definedName name="prazo_42" localSheetId="10">#REF!</definedName>
    <definedName name="prazo_42" localSheetId="1">#REF!</definedName>
    <definedName name="prazo_42">#REF!</definedName>
    <definedName name="prazo_43" localSheetId="11">#REF!</definedName>
    <definedName name="prazo_43" localSheetId="12">#REF!</definedName>
    <definedName name="prazo_43" localSheetId="13">#REF!</definedName>
    <definedName name="prazo_43" localSheetId="14">#REF!</definedName>
    <definedName name="prazo_43" localSheetId="15">#REF!</definedName>
    <definedName name="prazo_43" localSheetId="16">#REF!</definedName>
    <definedName name="prazo_43" localSheetId="17">#REF!</definedName>
    <definedName name="prazo_43" localSheetId="18">#REF!</definedName>
    <definedName name="prazo_43" localSheetId="19">#REF!</definedName>
    <definedName name="prazo_43" localSheetId="0">#REF!</definedName>
    <definedName name="prazo_43" localSheetId="4">#REF!</definedName>
    <definedName name="prazo_43" localSheetId="6">#REF!</definedName>
    <definedName name="prazo_43" localSheetId="7">#REF!</definedName>
    <definedName name="prazo_43" localSheetId="9">#REF!</definedName>
    <definedName name="prazo_43" localSheetId="10">#REF!</definedName>
    <definedName name="prazo_43" localSheetId="1">#REF!</definedName>
    <definedName name="prazo_43">#REF!</definedName>
    <definedName name="prazo_44" localSheetId="11">#REF!</definedName>
    <definedName name="prazo_44" localSheetId="12">#REF!</definedName>
    <definedName name="prazo_44" localSheetId="13">#REF!</definedName>
    <definedName name="prazo_44" localSheetId="14">#REF!</definedName>
    <definedName name="prazo_44" localSheetId="15">#REF!</definedName>
    <definedName name="prazo_44" localSheetId="16">#REF!</definedName>
    <definedName name="prazo_44" localSheetId="17">#REF!</definedName>
    <definedName name="prazo_44" localSheetId="18">#REF!</definedName>
    <definedName name="prazo_44" localSheetId="19">#REF!</definedName>
    <definedName name="prazo_44" localSheetId="0">#REF!</definedName>
    <definedName name="prazo_44" localSheetId="4">#REF!</definedName>
    <definedName name="prazo_44" localSheetId="6">#REF!</definedName>
    <definedName name="prazo_44" localSheetId="7">#REF!</definedName>
    <definedName name="prazo_44" localSheetId="9">#REF!</definedName>
    <definedName name="prazo_44" localSheetId="10">#REF!</definedName>
    <definedName name="prazo_44" localSheetId="1">#REF!</definedName>
    <definedName name="prazo_44">#REF!</definedName>
    <definedName name="prazo_5" localSheetId="11">#REF!</definedName>
    <definedName name="prazo_5" localSheetId="12">#REF!</definedName>
    <definedName name="prazo_5" localSheetId="13">#REF!</definedName>
    <definedName name="prazo_5" localSheetId="14">#REF!</definedName>
    <definedName name="prazo_5" localSheetId="15">#REF!</definedName>
    <definedName name="prazo_5" localSheetId="16">#REF!</definedName>
    <definedName name="prazo_5" localSheetId="17">#REF!</definedName>
    <definedName name="prazo_5" localSheetId="18">#REF!</definedName>
    <definedName name="prazo_5" localSheetId="19">#REF!</definedName>
    <definedName name="prazo_5" localSheetId="0">#REF!</definedName>
    <definedName name="prazo_5" localSheetId="4">#REF!</definedName>
    <definedName name="prazo_5" localSheetId="6">#REF!</definedName>
    <definedName name="prazo_5" localSheetId="7">#REF!</definedName>
    <definedName name="prazo_5" localSheetId="9">#REF!</definedName>
    <definedName name="prazo_5" localSheetId="10">#REF!</definedName>
    <definedName name="prazo_5" localSheetId="1">#REF!</definedName>
    <definedName name="prazo_5">#REF!</definedName>
    <definedName name="prazo_6" localSheetId="11">#REF!</definedName>
    <definedName name="prazo_6" localSheetId="12">#REF!</definedName>
    <definedName name="prazo_6" localSheetId="13">#REF!</definedName>
    <definedName name="prazo_6" localSheetId="14">#REF!</definedName>
    <definedName name="prazo_6" localSheetId="15">#REF!</definedName>
    <definedName name="prazo_6" localSheetId="16">#REF!</definedName>
    <definedName name="prazo_6" localSheetId="17">#REF!</definedName>
    <definedName name="prazo_6" localSheetId="18">#REF!</definedName>
    <definedName name="prazo_6" localSheetId="19">#REF!</definedName>
    <definedName name="prazo_6" localSheetId="0">#REF!</definedName>
    <definedName name="prazo_6" localSheetId="4">#REF!</definedName>
    <definedName name="prazo_6" localSheetId="6">#REF!</definedName>
    <definedName name="prazo_6" localSheetId="7">#REF!</definedName>
    <definedName name="prazo_6" localSheetId="9">#REF!</definedName>
    <definedName name="prazo_6" localSheetId="10">#REF!</definedName>
    <definedName name="prazo_6" localSheetId="1">#REF!</definedName>
    <definedName name="prazo_6">#REF!</definedName>
    <definedName name="prazo_7" localSheetId="1">#REF!</definedName>
    <definedName name="prazo_7">#N/A</definedName>
    <definedName name="prazo_8" localSheetId="1">#REF!</definedName>
    <definedName name="prazo_8">#N/A</definedName>
    <definedName name="prazo_9" localSheetId="1">#REF!</definedName>
    <definedName name="prazo_9">#N/A</definedName>
    <definedName name="Print_Area_2" localSheetId="2">'[6](11)Enc.Soc.'!#REF!</definedName>
    <definedName name="Print_Area_2" localSheetId="12">'[6](11)Enc.Soc.'!#REF!</definedName>
    <definedName name="Print_Area_2" localSheetId="13">'(12)_Enc._Soc.'!#REF!</definedName>
    <definedName name="Print_Area_2" localSheetId="16">'[7](11)Enc.Soc.'!#REF!</definedName>
    <definedName name="Print_Area_2" localSheetId="17">'[3](04)Enc.Soc.'!#REF!</definedName>
    <definedName name="Print_Area_2" localSheetId="18">'[7](11)Enc.Soc.'!#REF!</definedName>
    <definedName name="Print_Area_2" localSheetId="19">'[7](11)Enc.Soc.'!#REF!</definedName>
    <definedName name="Print_Area_2" localSheetId="0">'[7](11)Enc.Soc.'!#REF!</definedName>
    <definedName name="Print_Area_2">'[7](11)Enc.Soc.'!#REF!</definedName>
    <definedName name="Print_Area_4" localSheetId="12">#REF!</definedName>
    <definedName name="Print_Area_4" localSheetId="13">#REF!</definedName>
    <definedName name="Print_Area_4" localSheetId="16">#REF!</definedName>
    <definedName name="Print_Area_4" localSheetId="17">#REF!</definedName>
    <definedName name="Print_Area_4" localSheetId="18">#REF!</definedName>
    <definedName name="Print_Area_4" localSheetId="19">#REF!</definedName>
    <definedName name="Print_Area_4" localSheetId="0">#REF!</definedName>
    <definedName name="Print_Area_4">#REF!</definedName>
    <definedName name="Print_Area_7" localSheetId="18">#REF!</definedName>
    <definedName name="Print_Area_7" localSheetId="19">#REF!</definedName>
    <definedName name="Print_Area_7" localSheetId="0">#REF!</definedName>
    <definedName name="Print_Area_7">#REF!</definedName>
    <definedName name="Print_Area_8" localSheetId="12">#REF!</definedName>
    <definedName name="Print_Area_8" localSheetId="13">#REF!</definedName>
    <definedName name="Print_Area_8" localSheetId="16">#REF!</definedName>
    <definedName name="Print_Area_8" localSheetId="18">#REF!</definedName>
    <definedName name="Print_Area_8" localSheetId="19">#REF!</definedName>
    <definedName name="Print_Area_8" localSheetId="0">#REF!</definedName>
    <definedName name="Print_Area_8">#REF!</definedName>
    <definedName name="Pro_labore" localSheetId="12">#REF!</definedName>
    <definedName name="Pro_labore" localSheetId="13">#REF!</definedName>
    <definedName name="Pro_labore" localSheetId="16">#REF!</definedName>
    <definedName name="Pro_labore" localSheetId="18">#REF!</definedName>
    <definedName name="Pro_labore" localSheetId="19">#REF!</definedName>
    <definedName name="Pro_labore" localSheetId="0">#REF!</definedName>
    <definedName name="Pro_labore">#REF!</definedName>
    <definedName name="q">#N/A</definedName>
    <definedName name="recapagem" localSheetId="12">#REF!</definedName>
    <definedName name="recapagem" localSheetId="13">#REF!</definedName>
    <definedName name="recapagem" localSheetId="16">#REF!</definedName>
    <definedName name="recapagem" localSheetId="17">#REF!</definedName>
    <definedName name="recapagem" localSheetId="18">#REF!</definedName>
    <definedName name="recapagem" localSheetId="19">#REF!</definedName>
    <definedName name="recapagem" localSheetId="0">#REF!</definedName>
    <definedName name="recapagem">#REF!</definedName>
    <definedName name="receita_publicidade" localSheetId="12">#REF!</definedName>
    <definedName name="receita_publicidade" localSheetId="13">#REF!</definedName>
    <definedName name="receita_publicidade" localSheetId="16">#REF!</definedName>
    <definedName name="receita_publicidade" localSheetId="18">#REF!</definedName>
    <definedName name="receita_publicidade" localSheetId="19">#REF!</definedName>
    <definedName name="receita_publicidade" localSheetId="0">#REF!</definedName>
    <definedName name="receita_publicidade">#REF!</definedName>
    <definedName name="sal_cobrador" localSheetId="12">#REF!</definedName>
    <definedName name="sal_cobrador" localSheetId="13">#REF!</definedName>
    <definedName name="sal_cobrador" localSheetId="16">#REF!</definedName>
    <definedName name="sal_cobrador" localSheetId="18">#REF!</definedName>
    <definedName name="sal_cobrador" localSheetId="19">#REF!</definedName>
    <definedName name="sal_cobrador" localSheetId="0">#REF!</definedName>
    <definedName name="sal_cobrador">#REF!</definedName>
    <definedName name="sal_fiscal" localSheetId="12">#REF!</definedName>
    <definedName name="sal_fiscal" localSheetId="13">#REF!</definedName>
    <definedName name="sal_fiscal" localSheetId="16">#REF!</definedName>
    <definedName name="sal_fiscal" localSheetId="18">#REF!</definedName>
    <definedName name="sal_fiscal" localSheetId="19">#REF!</definedName>
    <definedName name="sal_fiscal" localSheetId="0">#REF!</definedName>
    <definedName name="sal_fiscal">#REF!</definedName>
    <definedName name="sal_motorista" localSheetId="12">#REF!</definedName>
    <definedName name="sal_motorista" localSheetId="13">#REF!</definedName>
    <definedName name="sal_motorista" localSheetId="16">#REF!</definedName>
    <definedName name="sal_motorista" localSheetId="18">#REF!</definedName>
    <definedName name="sal_motorista" localSheetId="19">#REF!</definedName>
    <definedName name="sal_motorista" localSheetId="0">#REF!</definedName>
    <definedName name="sal_motorista">#REF!</definedName>
    <definedName name="salário" localSheetId="1">#REF!</definedName>
    <definedName name="salário">#N/A</definedName>
    <definedName name="salário_1" localSheetId="1">#REF!</definedName>
    <definedName name="salário_1">#N/A</definedName>
    <definedName name="salário_10" localSheetId="11">#REF!</definedName>
    <definedName name="salário_10" localSheetId="12">#REF!</definedName>
    <definedName name="salário_10" localSheetId="13">#REF!</definedName>
    <definedName name="salário_10" localSheetId="14">#REF!</definedName>
    <definedName name="salário_10" localSheetId="15">#REF!</definedName>
    <definedName name="salário_10" localSheetId="16">#REF!</definedName>
    <definedName name="salário_10" localSheetId="17">#REF!</definedName>
    <definedName name="salário_10" localSheetId="18">#REF!</definedName>
    <definedName name="salário_10" localSheetId="19">#REF!</definedName>
    <definedName name="salário_10" localSheetId="0">#REF!</definedName>
    <definedName name="salário_10" localSheetId="4">#REF!</definedName>
    <definedName name="salário_10" localSheetId="5">#REF!</definedName>
    <definedName name="salário_10" localSheetId="6">#REF!</definedName>
    <definedName name="salário_10" localSheetId="7">#REF!</definedName>
    <definedName name="salário_10" localSheetId="9">#REF!</definedName>
    <definedName name="salário_10" localSheetId="10">#REF!</definedName>
    <definedName name="salário_10" localSheetId="1">#REF!</definedName>
    <definedName name="salário_10">#REF!</definedName>
    <definedName name="salário_11" localSheetId="11">#REF!</definedName>
    <definedName name="salário_11" localSheetId="12">#REF!</definedName>
    <definedName name="salário_11" localSheetId="13">#REF!</definedName>
    <definedName name="salário_11" localSheetId="14">#REF!</definedName>
    <definedName name="salário_11" localSheetId="15">#REF!</definedName>
    <definedName name="salário_11" localSheetId="16">#REF!</definedName>
    <definedName name="salário_11" localSheetId="17">#REF!</definedName>
    <definedName name="salário_11" localSheetId="18">#REF!</definedName>
    <definedName name="salário_11" localSheetId="19">#REF!</definedName>
    <definedName name="salário_11" localSheetId="0">#REF!</definedName>
    <definedName name="salário_11" localSheetId="4">#REF!</definedName>
    <definedName name="salário_11" localSheetId="6">#REF!</definedName>
    <definedName name="salário_11" localSheetId="7">#REF!</definedName>
    <definedName name="salário_11" localSheetId="9">#REF!</definedName>
    <definedName name="salário_11" localSheetId="10">#REF!</definedName>
    <definedName name="salário_11" localSheetId="1">#REF!</definedName>
    <definedName name="salário_11">#REF!</definedName>
    <definedName name="salário_11_1">NA()</definedName>
    <definedName name="salário_12" localSheetId="11">#REF!</definedName>
    <definedName name="salário_12" localSheetId="12">#REF!</definedName>
    <definedName name="salário_12" localSheetId="13">#REF!</definedName>
    <definedName name="salário_12" localSheetId="14">#REF!</definedName>
    <definedName name="salário_12" localSheetId="15">#REF!</definedName>
    <definedName name="salário_12" localSheetId="16">#REF!</definedName>
    <definedName name="salário_12" localSheetId="17">#REF!</definedName>
    <definedName name="salário_12" localSheetId="18">#REF!</definedName>
    <definedName name="salário_12" localSheetId="19">#REF!</definedName>
    <definedName name="salário_12" localSheetId="0">#REF!</definedName>
    <definedName name="salário_12" localSheetId="4">#REF!</definedName>
    <definedName name="salário_12" localSheetId="5">#REF!</definedName>
    <definedName name="salário_12" localSheetId="6">#REF!</definedName>
    <definedName name="salário_12" localSheetId="7">#REF!</definedName>
    <definedName name="salário_12" localSheetId="9">#REF!</definedName>
    <definedName name="salário_12" localSheetId="10">#REF!</definedName>
    <definedName name="salário_12" localSheetId="1">#REF!</definedName>
    <definedName name="salário_12">#REF!</definedName>
    <definedName name="salário_18" localSheetId="11">#REF!</definedName>
    <definedName name="salário_18" localSheetId="12">#REF!</definedName>
    <definedName name="salário_18" localSheetId="13">#REF!</definedName>
    <definedName name="salário_18" localSheetId="14">#REF!</definedName>
    <definedName name="salário_18" localSheetId="15">#REF!</definedName>
    <definedName name="salário_18" localSheetId="16">#REF!</definedName>
    <definedName name="salário_18" localSheetId="17">#REF!</definedName>
    <definedName name="salário_18" localSheetId="18">#REF!</definedName>
    <definedName name="salário_18" localSheetId="19">#REF!</definedName>
    <definedName name="salário_18" localSheetId="0">#REF!</definedName>
    <definedName name="salário_18" localSheetId="4">#REF!</definedName>
    <definedName name="salário_18" localSheetId="5">#REF!</definedName>
    <definedName name="salário_18" localSheetId="6">#REF!</definedName>
    <definedName name="salário_18" localSheetId="7">#REF!</definedName>
    <definedName name="salário_18" localSheetId="9">#REF!</definedName>
    <definedName name="salário_18" localSheetId="10">#REF!</definedName>
    <definedName name="salário_18" localSheetId="1">#REF!</definedName>
    <definedName name="salário_18">#REF!</definedName>
    <definedName name="salário_19" localSheetId="11">#REF!</definedName>
    <definedName name="salário_19" localSheetId="12">#REF!</definedName>
    <definedName name="salário_19" localSheetId="13">#REF!</definedName>
    <definedName name="salário_19" localSheetId="14">#REF!</definedName>
    <definedName name="salário_19" localSheetId="15">#REF!</definedName>
    <definedName name="salário_19" localSheetId="16">#REF!</definedName>
    <definedName name="salário_19" localSheetId="17">#REF!</definedName>
    <definedName name="salário_19" localSheetId="18">#REF!</definedName>
    <definedName name="salário_19" localSheetId="19">#REF!</definedName>
    <definedName name="salário_19" localSheetId="0">#REF!</definedName>
    <definedName name="salário_19" localSheetId="4">#REF!</definedName>
    <definedName name="salário_19" localSheetId="6">#REF!</definedName>
    <definedName name="salário_19" localSheetId="7">#REF!</definedName>
    <definedName name="salário_19" localSheetId="9">#REF!</definedName>
    <definedName name="salário_19" localSheetId="10">#REF!</definedName>
    <definedName name="salário_19" localSheetId="1">#REF!</definedName>
    <definedName name="salário_19">#REF!</definedName>
    <definedName name="salário_20" localSheetId="11">#REF!</definedName>
    <definedName name="salário_20" localSheetId="12">#REF!</definedName>
    <definedName name="salário_20" localSheetId="13">#REF!</definedName>
    <definedName name="salário_20" localSheetId="14">#REF!</definedName>
    <definedName name="salário_20" localSheetId="15">#REF!</definedName>
    <definedName name="salário_20" localSheetId="16">#REF!</definedName>
    <definedName name="salário_20" localSheetId="17">#REF!</definedName>
    <definedName name="salário_20" localSheetId="18">#REF!</definedName>
    <definedName name="salário_20" localSheetId="19">#REF!</definedName>
    <definedName name="salário_20" localSheetId="0">#REF!</definedName>
    <definedName name="salário_20" localSheetId="4">#REF!</definedName>
    <definedName name="salário_20" localSheetId="5">#REF!</definedName>
    <definedName name="salário_20" localSheetId="6">#REF!</definedName>
    <definedName name="salário_20" localSheetId="7">#REF!</definedName>
    <definedName name="salário_20" localSheetId="9">#REF!</definedName>
    <definedName name="salário_20" localSheetId="10">#REF!</definedName>
    <definedName name="salário_20" localSheetId="1">#REF!</definedName>
    <definedName name="salário_20">#REF!</definedName>
    <definedName name="salário_21" localSheetId="11">#REF!</definedName>
    <definedName name="salário_21" localSheetId="12">#REF!</definedName>
    <definedName name="salário_21" localSheetId="13">#REF!</definedName>
    <definedName name="salário_21" localSheetId="14">#REF!</definedName>
    <definedName name="salário_21" localSheetId="15">#REF!</definedName>
    <definedName name="salário_21" localSheetId="16">#REF!</definedName>
    <definedName name="salário_21" localSheetId="17">#REF!</definedName>
    <definedName name="salário_21" localSheetId="18">#REF!</definedName>
    <definedName name="salário_21" localSheetId="19">#REF!</definedName>
    <definedName name="salário_21" localSheetId="0">#REF!</definedName>
    <definedName name="salário_21" localSheetId="4">#REF!</definedName>
    <definedName name="salário_21" localSheetId="5">#REF!</definedName>
    <definedName name="salário_21" localSheetId="6">#REF!</definedName>
    <definedName name="salário_21" localSheetId="7">#REF!</definedName>
    <definedName name="salário_21" localSheetId="9">#REF!</definedName>
    <definedName name="salário_21" localSheetId="10">#REF!</definedName>
    <definedName name="salário_21" localSheetId="1">#REF!</definedName>
    <definedName name="salário_21">#REF!</definedName>
    <definedName name="salário_22" localSheetId="11">#REF!</definedName>
    <definedName name="salário_22" localSheetId="12">#REF!</definedName>
    <definedName name="salário_22" localSheetId="13">#REF!</definedName>
    <definedName name="salário_22" localSheetId="14">#REF!</definedName>
    <definedName name="salário_22" localSheetId="15">#REF!</definedName>
    <definedName name="salário_22" localSheetId="16">#REF!</definedName>
    <definedName name="salário_22" localSheetId="17">#REF!</definedName>
    <definedName name="salário_22" localSheetId="18">#REF!</definedName>
    <definedName name="salário_22" localSheetId="19">#REF!</definedName>
    <definedName name="salário_22" localSheetId="0">#REF!</definedName>
    <definedName name="salário_22" localSheetId="4">#REF!</definedName>
    <definedName name="salário_22" localSheetId="5">#REF!</definedName>
    <definedName name="salário_22" localSheetId="6">#REF!</definedName>
    <definedName name="salário_22" localSheetId="7">#REF!</definedName>
    <definedName name="salário_22" localSheetId="9">#REF!</definedName>
    <definedName name="salário_22" localSheetId="10">#REF!</definedName>
    <definedName name="salário_22" localSheetId="1">#REF!</definedName>
    <definedName name="salário_22">#REF!</definedName>
    <definedName name="salário_23" localSheetId="11">#REF!</definedName>
    <definedName name="salário_23" localSheetId="12">#REF!</definedName>
    <definedName name="salário_23" localSheetId="13">#REF!</definedName>
    <definedName name="salário_23" localSheetId="14">#REF!</definedName>
    <definedName name="salário_23" localSheetId="15">#REF!</definedName>
    <definedName name="salário_23" localSheetId="16">#REF!</definedName>
    <definedName name="salário_23" localSheetId="17">#REF!</definedName>
    <definedName name="salário_23" localSheetId="18">#REF!</definedName>
    <definedName name="salário_23" localSheetId="19">#REF!</definedName>
    <definedName name="salário_23" localSheetId="0">#REF!</definedName>
    <definedName name="salário_23" localSheetId="4">#REF!</definedName>
    <definedName name="salário_23" localSheetId="5">#REF!</definedName>
    <definedName name="salário_23" localSheetId="6">#REF!</definedName>
    <definedName name="salário_23" localSheetId="7">#REF!</definedName>
    <definedName name="salário_23" localSheetId="9">#REF!</definedName>
    <definedName name="salário_23" localSheetId="10">#REF!</definedName>
    <definedName name="salário_23" localSheetId="1">#REF!</definedName>
    <definedName name="salário_23">#REF!</definedName>
    <definedName name="salário_24" localSheetId="11">#REF!</definedName>
    <definedName name="salário_24" localSheetId="12">#REF!</definedName>
    <definedName name="salário_24" localSheetId="13">#REF!</definedName>
    <definedName name="salário_24" localSheetId="14">#REF!</definedName>
    <definedName name="salário_24" localSheetId="15">#REF!</definedName>
    <definedName name="salário_24" localSheetId="16">#REF!</definedName>
    <definedName name="salário_24" localSheetId="17">#REF!</definedName>
    <definedName name="salário_24" localSheetId="18">#REF!</definedName>
    <definedName name="salário_24" localSheetId="19">#REF!</definedName>
    <definedName name="salário_24" localSheetId="0">#REF!</definedName>
    <definedName name="salário_24" localSheetId="4">#REF!</definedName>
    <definedName name="salário_24" localSheetId="5">#REF!</definedName>
    <definedName name="salário_24" localSheetId="6">#REF!</definedName>
    <definedName name="salário_24" localSheetId="7">#REF!</definedName>
    <definedName name="salário_24" localSheetId="9">#REF!</definedName>
    <definedName name="salário_24" localSheetId="10">#REF!</definedName>
    <definedName name="salário_24" localSheetId="1">#REF!</definedName>
    <definedName name="salário_24">#REF!</definedName>
    <definedName name="salário_25" localSheetId="11">#REF!</definedName>
    <definedName name="salário_25" localSheetId="12">#REF!</definedName>
    <definedName name="salário_25" localSheetId="13">#REF!</definedName>
    <definedName name="salário_25" localSheetId="14">#REF!</definedName>
    <definedName name="salário_25" localSheetId="15">#REF!</definedName>
    <definedName name="salário_25" localSheetId="16">#REF!</definedName>
    <definedName name="salário_25" localSheetId="17">#REF!</definedName>
    <definedName name="salário_25" localSheetId="18">#REF!</definedName>
    <definedName name="salário_25" localSheetId="19">#REF!</definedName>
    <definedName name="salário_25" localSheetId="0">#REF!</definedName>
    <definedName name="salário_25" localSheetId="4">#REF!</definedName>
    <definedName name="salário_25" localSheetId="5">#REF!</definedName>
    <definedName name="salário_25" localSheetId="6">#REF!</definedName>
    <definedName name="salário_25" localSheetId="7">#REF!</definedName>
    <definedName name="salário_25" localSheetId="9">#REF!</definedName>
    <definedName name="salário_25" localSheetId="10">#REF!</definedName>
    <definedName name="salário_25" localSheetId="1">#REF!</definedName>
    <definedName name="salário_25">#REF!</definedName>
    <definedName name="salário_26" localSheetId="11">#REF!</definedName>
    <definedName name="salário_26" localSheetId="12">#REF!</definedName>
    <definedName name="salário_26" localSheetId="13">#REF!</definedName>
    <definedName name="salário_26" localSheetId="14">#REF!</definedName>
    <definedName name="salário_26" localSheetId="15">#REF!</definedName>
    <definedName name="salário_26" localSheetId="16">#REF!</definedName>
    <definedName name="salário_26" localSheetId="17">#REF!</definedName>
    <definedName name="salário_26" localSheetId="18">#REF!</definedName>
    <definedName name="salário_26" localSheetId="19">#REF!</definedName>
    <definedName name="salário_26" localSheetId="0">#REF!</definedName>
    <definedName name="salário_26" localSheetId="4">#REF!</definedName>
    <definedName name="salário_26" localSheetId="5">#REF!</definedName>
    <definedName name="salário_26" localSheetId="6">#REF!</definedName>
    <definedName name="salário_26" localSheetId="7">#REF!</definedName>
    <definedName name="salário_26" localSheetId="9">#REF!</definedName>
    <definedName name="salário_26" localSheetId="10">#REF!</definedName>
    <definedName name="salário_26" localSheetId="1">#REF!</definedName>
    <definedName name="salário_26">#REF!</definedName>
    <definedName name="salário_27" localSheetId="11">#REF!</definedName>
    <definedName name="salário_27" localSheetId="12">#REF!</definedName>
    <definedName name="salário_27" localSheetId="13">#REF!</definedName>
    <definedName name="salário_27" localSheetId="14">#REF!</definedName>
    <definedName name="salário_27" localSheetId="15">#REF!</definedName>
    <definedName name="salário_27" localSheetId="16">#REF!</definedName>
    <definedName name="salário_27" localSheetId="17">#REF!</definedName>
    <definedName name="salário_27" localSheetId="18">#REF!</definedName>
    <definedName name="salário_27" localSheetId="19">#REF!</definedName>
    <definedName name="salário_27" localSheetId="0">#REF!</definedName>
    <definedName name="salário_27" localSheetId="4">#REF!</definedName>
    <definedName name="salário_27" localSheetId="5">#REF!</definedName>
    <definedName name="salário_27" localSheetId="6">#REF!</definedName>
    <definedName name="salário_27" localSheetId="7">#REF!</definedName>
    <definedName name="salário_27" localSheetId="9">#REF!</definedName>
    <definedName name="salário_27" localSheetId="10">#REF!</definedName>
    <definedName name="salário_27" localSheetId="1">#REF!</definedName>
    <definedName name="salário_27">#REF!</definedName>
    <definedName name="salário_28" localSheetId="11">#REF!</definedName>
    <definedName name="salário_28" localSheetId="12">#REF!</definedName>
    <definedName name="salário_28" localSheetId="13">#REF!</definedName>
    <definedName name="salário_28" localSheetId="14">#REF!</definedName>
    <definedName name="salário_28" localSheetId="15">#REF!</definedName>
    <definedName name="salário_28" localSheetId="16">#REF!</definedName>
    <definedName name="salário_28" localSheetId="17">#REF!</definedName>
    <definedName name="salário_28" localSheetId="18">#REF!</definedName>
    <definedName name="salário_28" localSheetId="19">#REF!</definedName>
    <definedName name="salário_28" localSheetId="0">#REF!</definedName>
    <definedName name="salário_28" localSheetId="4">#REF!</definedName>
    <definedName name="salário_28" localSheetId="5">#REF!</definedName>
    <definedName name="salário_28" localSheetId="6">#REF!</definedName>
    <definedName name="salário_28" localSheetId="7">#REF!</definedName>
    <definedName name="salário_28" localSheetId="9">#REF!</definedName>
    <definedName name="salário_28" localSheetId="10">#REF!</definedName>
    <definedName name="salário_28" localSheetId="1">#REF!</definedName>
    <definedName name="salário_28">#REF!</definedName>
    <definedName name="salário_29" localSheetId="11">#REF!</definedName>
    <definedName name="salário_29" localSheetId="12">#REF!</definedName>
    <definedName name="salário_29" localSheetId="13">#REF!</definedName>
    <definedName name="salário_29" localSheetId="14">#REF!</definedName>
    <definedName name="salário_29" localSheetId="15">#REF!</definedName>
    <definedName name="salário_29" localSheetId="16">#REF!</definedName>
    <definedName name="salário_29" localSheetId="17">#REF!</definedName>
    <definedName name="salário_29" localSheetId="18">#REF!</definedName>
    <definedName name="salário_29" localSheetId="19">#REF!</definedName>
    <definedName name="salário_29" localSheetId="0">#REF!</definedName>
    <definedName name="salário_29" localSheetId="4">#REF!</definedName>
    <definedName name="salário_29" localSheetId="5">#REF!</definedName>
    <definedName name="salário_29" localSheetId="6">#REF!</definedName>
    <definedName name="salário_29" localSheetId="7">#REF!</definedName>
    <definedName name="salário_29" localSheetId="9">#REF!</definedName>
    <definedName name="salário_29" localSheetId="10">#REF!</definedName>
    <definedName name="salário_29" localSheetId="1">#REF!</definedName>
    <definedName name="salário_29">#REF!</definedName>
    <definedName name="salário_30" localSheetId="11">#REF!</definedName>
    <definedName name="salário_30" localSheetId="12">#REF!</definedName>
    <definedName name="salário_30" localSheetId="13">#REF!</definedName>
    <definedName name="salário_30" localSheetId="14">#REF!</definedName>
    <definedName name="salário_30" localSheetId="15">#REF!</definedName>
    <definedName name="salário_30" localSheetId="16">#REF!</definedName>
    <definedName name="salário_30" localSheetId="17">#REF!</definedName>
    <definedName name="salário_30" localSheetId="18">#REF!</definedName>
    <definedName name="salário_30" localSheetId="19">#REF!</definedName>
    <definedName name="salário_30" localSheetId="0">#REF!</definedName>
    <definedName name="salário_30" localSheetId="4">#REF!</definedName>
    <definedName name="salário_30" localSheetId="5">#REF!</definedName>
    <definedName name="salário_30" localSheetId="6">#REF!</definedName>
    <definedName name="salário_30" localSheetId="7">#REF!</definedName>
    <definedName name="salário_30" localSheetId="9">#REF!</definedName>
    <definedName name="salário_30" localSheetId="10">#REF!</definedName>
    <definedName name="salário_30" localSheetId="1">#REF!</definedName>
    <definedName name="salário_30">#REF!</definedName>
    <definedName name="salário_31" localSheetId="11">#REF!</definedName>
    <definedName name="salário_31" localSheetId="12">#REF!</definedName>
    <definedName name="salário_31" localSheetId="13">#REF!</definedName>
    <definedName name="salário_31" localSheetId="14">#REF!</definedName>
    <definedName name="salário_31" localSheetId="15">#REF!</definedName>
    <definedName name="salário_31" localSheetId="16">#REF!</definedName>
    <definedName name="salário_31" localSheetId="17">#REF!</definedName>
    <definedName name="salário_31" localSheetId="18">#REF!</definedName>
    <definedName name="salário_31" localSheetId="19">#REF!</definedName>
    <definedName name="salário_31" localSheetId="0">#REF!</definedName>
    <definedName name="salário_31" localSheetId="4">#REF!</definedName>
    <definedName name="salário_31" localSheetId="5">#REF!</definedName>
    <definedName name="salário_31" localSheetId="6">#REF!</definedName>
    <definedName name="salário_31" localSheetId="7">#REF!</definedName>
    <definedName name="salário_31" localSheetId="9">#REF!</definedName>
    <definedName name="salário_31" localSheetId="10">#REF!</definedName>
    <definedName name="salário_31" localSheetId="1">#REF!</definedName>
    <definedName name="salário_31">#REF!</definedName>
    <definedName name="salário_32" localSheetId="11">#REF!</definedName>
    <definedName name="salário_32" localSheetId="12">#REF!</definedName>
    <definedName name="salário_32" localSheetId="13">#REF!</definedName>
    <definedName name="salário_32" localSheetId="14">#REF!</definedName>
    <definedName name="salário_32" localSheetId="15">#REF!</definedName>
    <definedName name="salário_32" localSheetId="16">#REF!</definedName>
    <definedName name="salário_32" localSheetId="17">#REF!</definedName>
    <definedName name="salário_32" localSheetId="18">#REF!</definedName>
    <definedName name="salário_32" localSheetId="19">#REF!</definedName>
    <definedName name="salário_32" localSheetId="0">#REF!</definedName>
    <definedName name="salário_32" localSheetId="4">#REF!</definedName>
    <definedName name="salário_32" localSheetId="5">#REF!</definedName>
    <definedName name="salário_32" localSheetId="6">#REF!</definedName>
    <definedName name="salário_32" localSheetId="7">#REF!</definedName>
    <definedName name="salário_32" localSheetId="9">#REF!</definedName>
    <definedName name="salário_32" localSheetId="10">#REF!</definedName>
    <definedName name="salário_32" localSheetId="1">#REF!</definedName>
    <definedName name="salário_32">#REF!</definedName>
    <definedName name="salário_33" localSheetId="11">#REF!</definedName>
    <definedName name="salário_33" localSheetId="12">#REF!</definedName>
    <definedName name="salário_33" localSheetId="13">#REF!</definedName>
    <definedName name="salário_33" localSheetId="14">#REF!</definedName>
    <definedName name="salário_33" localSheetId="15">#REF!</definedName>
    <definedName name="salário_33" localSheetId="16">#REF!</definedName>
    <definedName name="salário_33" localSheetId="17">#REF!</definedName>
    <definedName name="salário_33" localSheetId="18">#REF!</definedName>
    <definedName name="salário_33" localSheetId="19">#REF!</definedName>
    <definedName name="salário_33" localSheetId="0">#REF!</definedName>
    <definedName name="salário_33" localSheetId="4">#REF!</definedName>
    <definedName name="salário_33" localSheetId="5">#REF!</definedName>
    <definedName name="salário_33" localSheetId="6">#REF!</definedName>
    <definedName name="salário_33" localSheetId="7">#REF!</definedName>
    <definedName name="salário_33" localSheetId="9">#REF!</definedName>
    <definedName name="salário_33" localSheetId="10">#REF!</definedName>
    <definedName name="salário_33" localSheetId="1">#REF!</definedName>
    <definedName name="salário_33">#REF!</definedName>
    <definedName name="salário_34" localSheetId="11">#REF!</definedName>
    <definedName name="salário_34" localSheetId="12">#REF!</definedName>
    <definedName name="salário_34" localSheetId="13">#REF!</definedName>
    <definedName name="salário_34" localSheetId="14">#REF!</definedName>
    <definedName name="salário_34" localSheetId="15">#REF!</definedName>
    <definedName name="salário_34" localSheetId="16">#REF!</definedName>
    <definedName name="salário_34" localSheetId="17">#REF!</definedName>
    <definedName name="salário_34" localSheetId="18">#REF!</definedName>
    <definedName name="salário_34" localSheetId="19">#REF!</definedName>
    <definedName name="salário_34" localSheetId="0">#REF!</definedName>
    <definedName name="salário_34" localSheetId="4">#REF!</definedName>
    <definedName name="salário_34" localSheetId="5">#REF!</definedName>
    <definedName name="salário_34" localSheetId="6">#REF!</definedName>
    <definedName name="salário_34" localSheetId="7">#REF!</definedName>
    <definedName name="salário_34" localSheetId="9">#REF!</definedName>
    <definedName name="salário_34" localSheetId="10">#REF!</definedName>
    <definedName name="salário_34" localSheetId="1">#REF!</definedName>
    <definedName name="salário_34">#REF!</definedName>
    <definedName name="salário_35" localSheetId="11">#REF!</definedName>
    <definedName name="salário_35" localSheetId="12">#REF!</definedName>
    <definedName name="salário_35" localSheetId="13">#REF!</definedName>
    <definedName name="salário_35" localSheetId="14">#REF!</definedName>
    <definedName name="salário_35" localSheetId="15">#REF!</definedName>
    <definedName name="salário_35" localSheetId="16">#REF!</definedName>
    <definedName name="salário_35" localSheetId="17">#REF!</definedName>
    <definedName name="salário_35" localSheetId="18">#REF!</definedName>
    <definedName name="salário_35" localSheetId="19">#REF!</definedName>
    <definedName name="salário_35" localSheetId="0">#REF!</definedName>
    <definedName name="salário_35" localSheetId="4">#REF!</definedName>
    <definedName name="salário_35" localSheetId="5">#REF!</definedName>
    <definedName name="salário_35" localSheetId="6">#REF!</definedName>
    <definedName name="salário_35" localSheetId="7">#REF!</definedName>
    <definedName name="salário_35" localSheetId="9">#REF!</definedName>
    <definedName name="salário_35" localSheetId="10">#REF!</definedName>
    <definedName name="salário_35" localSheetId="1">#REF!</definedName>
    <definedName name="salário_35">#REF!</definedName>
    <definedName name="salário_36" localSheetId="11">#REF!</definedName>
    <definedName name="salário_36" localSheetId="12">#REF!</definedName>
    <definedName name="salário_36" localSheetId="13">#REF!</definedName>
    <definedName name="salário_36" localSheetId="14">#REF!</definedName>
    <definedName name="salário_36" localSheetId="15">#REF!</definedName>
    <definedName name="salário_36" localSheetId="16">#REF!</definedName>
    <definedName name="salário_36" localSheetId="17">#REF!</definedName>
    <definedName name="salário_36" localSheetId="18">#REF!</definedName>
    <definedName name="salário_36" localSheetId="19">#REF!</definedName>
    <definedName name="salário_36" localSheetId="0">#REF!</definedName>
    <definedName name="salário_36" localSheetId="4">#REF!</definedName>
    <definedName name="salário_36" localSheetId="5">#REF!</definedName>
    <definedName name="salário_36" localSheetId="6">#REF!</definedName>
    <definedName name="salário_36" localSheetId="7">#REF!</definedName>
    <definedName name="salário_36" localSheetId="9">#REF!</definedName>
    <definedName name="salário_36" localSheetId="10">#REF!</definedName>
    <definedName name="salário_36" localSheetId="1">#REF!</definedName>
    <definedName name="salário_36">#REF!</definedName>
    <definedName name="salário_37" localSheetId="11">#REF!</definedName>
    <definedName name="salário_37" localSheetId="12">#REF!</definedName>
    <definedName name="salário_37" localSheetId="13">#REF!</definedName>
    <definedName name="salário_37" localSheetId="14">#REF!</definedName>
    <definedName name="salário_37" localSheetId="15">#REF!</definedName>
    <definedName name="salário_37" localSheetId="16">#REF!</definedName>
    <definedName name="salário_37" localSheetId="17">#REF!</definedName>
    <definedName name="salário_37" localSheetId="18">#REF!</definedName>
    <definedName name="salário_37" localSheetId="19">#REF!</definedName>
    <definedName name="salário_37" localSheetId="0">#REF!</definedName>
    <definedName name="salário_37" localSheetId="4">#REF!</definedName>
    <definedName name="salário_37" localSheetId="5">#REF!</definedName>
    <definedName name="salário_37" localSheetId="6">#REF!</definedName>
    <definedName name="salário_37" localSheetId="7">#REF!</definedName>
    <definedName name="salário_37" localSheetId="9">#REF!</definedName>
    <definedName name="salário_37" localSheetId="10">#REF!</definedName>
    <definedName name="salário_37" localSheetId="1">#REF!</definedName>
    <definedName name="salário_37">#REF!</definedName>
    <definedName name="salário_38" localSheetId="11">#REF!</definedName>
    <definedName name="salário_38" localSheetId="12">#REF!</definedName>
    <definedName name="salário_38" localSheetId="13">#REF!</definedName>
    <definedName name="salário_38" localSheetId="14">#REF!</definedName>
    <definedName name="salário_38" localSheetId="15">#REF!</definedName>
    <definedName name="salário_38" localSheetId="16">#REF!</definedName>
    <definedName name="salário_38" localSheetId="17">#REF!</definedName>
    <definedName name="salário_38" localSheetId="18">#REF!</definedName>
    <definedName name="salário_38" localSheetId="19">#REF!</definedName>
    <definedName name="salário_38" localSheetId="0">#REF!</definedName>
    <definedName name="salário_38" localSheetId="4">#REF!</definedName>
    <definedName name="salário_38" localSheetId="5">#REF!</definedName>
    <definedName name="salário_38" localSheetId="6">#REF!</definedName>
    <definedName name="salário_38" localSheetId="7">#REF!</definedName>
    <definedName name="salário_38" localSheetId="9">#REF!</definedName>
    <definedName name="salário_38" localSheetId="10">#REF!</definedName>
    <definedName name="salário_38" localSheetId="1">#REF!</definedName>
    <definedName name="salário_38">#REF!</definedName>
    <definedName name="salário_39" localSheetId="11">#REF!</definedName>
    <definedName name="salário_39" localSheetId="12">#REF!</definedName>
    <definedName name="salário_39" localSheetId="13">#REF!</definedName>
    <definedName name="salário_39" localSheetId="14">#REF!</definedName>
    <definedName name="salário_39" localSheetId="15">#REF!</definedName>
    <definedName name="salário_39" localSheetId="16">#REF!</definedName>
    <definedName name="salário_39" localSheetId="17">#REF!</definedName>
    <definedName name="salário_39" localSheetId="18">#REF!</definedName>
    <definedName name="salário_39" localSheetId="19">#REF!</definedName>
    <definedName name="salário_39" localSheetId="0">#REF!</definedName>
    <definedName name="salário_39" localSheetId="4">#REF!</definedName>
    <definedName name="salário_39" localSheetId="6">#REF!</definedName>
    <definedName name="salário_39" localSheetId="7">#REF!</definedName>
    <definedName name="salário_39" localSheetId="9">#REF!</definedName>
    <definedName name="salário_39" localSheetId="10">#REF!</definedName>
    <definedName name="salário_39" localSheetId="1">#REF!</definedName>
    <definedName name="salário_39">#REF!</definedName>
    <definedName name="salario_40" localSheetId="11">#REF!</definedName>
    <definedName name="salario_40" localSheetId="12">#REF!</definedName>
    <definedName name="salario_40" localSheetId="13">#REF!</definedName>
    <definedName name="salario_40" localSheetId="14">#REF!</definedName>
    <definedName name="salario_40" localSheetId="15">#REF!</definedName>
    <definedName name="salario_40" localSheetId="16">#REF!</definedName>
    <definedName name="salario_40" localSheetId="17">#REF!</definedName>
    <definedName name="salario_40" localSheetId="18">#REF!</definedName>
    <definedName name="salario_40" localSheetId="19">#REF!</definedName>
    <definedName name="salario_40" localSheetId="0">#REF!</definedName>
    <definedName name="salario_40" localSheetId="4">#REF!</definedName>
    <definedName name="salario_40" localSheetId="6">#REF!</definedName>
    <definedName name="salario_40" localSheetId="7">#REF!</definedName>
    <definedName name="salario_40" localSheetId="9">#REF!</definedName>
    <definedName name="salario_40" localSheetId="10">#REF!</definedName>
    <definedName name="salario_40" localSheetId="1">#REF!</definedName>
    <definedName name="salario_40">#REF!</definedName>
    <definedName name="salario_41" localSheetId="11">#REF!</definedName>
    <definedName name="salario_41" localSheetId="12">#REF!</definedName>
    <definedName name="salario_41" localSheetId="13">#REF!</definedName>
    <definedName name="salario_41" localSheetId="14">#REF!</definedName>
    <definedName name="salario_41" localSheetId="15">#REF!</definedName>
    <definedName name="salario_41" localSheetId="16">#REF!</definedName>
    <definedName name="salario_41" localSheetId="17">#REF!</definedName>
    <definedName name="salario_41" localSheetId="18">#REF!</definedName>
    <definedName name="salario_41" localSheetId="19">#REF!</definedName>
    <definedName name="salario_41" localSheetId="0">#REF!</definedName>
    <definedName name="salario_41" localSheetId="4">#REF!</definedName>
    <definedName name="salario_41" localSheetId="6">#REF!</definedName>
    <definedName name="salario_41" localSheetId="7">#REF!</definedName>
    <definedName name="salario_41" localSheetId="9">#REF!</definedName>
    <definedName name="salario_41" localSheetId="10">#REF!</definedName>
    <definedName name="salario_41" localSheetId="1">#REF!</definedName>
    <definedName name="salario_41">#REF!</definedName>
    <definedName name="salário_42" localSheetId="11">#REF!</definedName>
    <definedName name="salário_42" localSheetId="12">#REF!</definedName>
    <definedName name="salário_42" localSheetId="13">#REF!</definedName>
    <definedName name="salário_42" localSheetId="14">#REF!</definedName>
    <definedName name="salário_42" localSheetId="15">#REF!</definedName>
    <definedName name="salário_42" localSheetId="16">#REF!</definedName>
    <definedName name="salário_42" localSheetId="17">#REF!</definedName>
    <definedName name="salário_42" localSheetId="18">#REF!</definedName>
    <definedName name="salário_42" localSheetId="19">#REF!</definedName>
    <definedName name="salário_42" localSheetId="0">#REF!</definedName>
    <definedName name="salário_42" localSheetId="4">#REF!</definedName>
    <definedName name="salário_42" localSheetId="6">#REF!</definedName>
    <definedName name="salário_42" localSheetId="7">#REF!</definedName>
    <definedName name="salário_42" localSheetId="9">#REF!</definedName>
    <definedName name="salário_42" localSheetId="10">#REF!</definedName>
    <definedName name="salário_42" localSheetId="1">#REF!</definedName>
    <definedName name="salário_42">#REF!</definedName>
    <definedName name="salário_43" localSheetId="11">#REF!</definedName>
    <definedName name="salário_43" localSheetId="12">#REF!</definedName>
    <definedName name="salário_43" localSheetId="13">#REF!</definedName>
    <definedName name="salário_43" localSheetId="14">#REF!</definedName>
    <definedName name="salário_43" localSheetId="15">#REF!</definedName>
    <definedName name="salário_43" localSheetId="16">#REF!</definedName>
    <definedName name="salário_43" localSheetId="17">#REF!</definedName>
    <definedName name="salário_43" localSheetId="18">#REF!</definedName>
    <definedName name="salário_43" localSheetId="19">#REF!</definedName>
    <definedName name="salário_43" localSheetId="0">#REF!</definedName>
    <definedName name="salário_43" localSheetId="4">#REF!</definedName>
    <definedName name="salário_43" localSheetId="6">#REF!</definedName>
    <definedName name="salário_43" localSheetId="7">#REF!</definedName>
    <definedName name="salário_43" localSheetId="9">#REF!</definedName>
    <definedName name="salário_43" localSheetId="10">#REF!</definedName>
    <definedName name="salário_43" localSheetId="1">#REF!</definedName>
    <definedName name="salário_43">#REF!</definedName>
    <definedName name="salário_44" localSheetId="11">#REF!</definedName>
    <definedName name="salário_44" localSheetId="12">#REF!</definedName>
    <definedName name="salário_44" localSheetId="13">#REF!</definedName>
    <definedName name="salário_44" localSheetId="14">#REF!</definedName>
    <definedName name="salário_44" localSheetId="15">#REF!</definedName>
    <definedName name="salário_44" localSheetId="16">#REF!</definedName>
    <definedName name="salário_44" localSheetId="17">#REF!</definedName>
    <definedName name="salário_44" localSheetId="18">#REF!</definedName>
    <definedName name="salário_44" localSheetId="19">#REF!</definedName>
    <definedName name="salário_44" localSheetId="0">#REF!</definedName>
    <definedName name="salário_44" localSheetId="4">#REF!</definedName>
    <definedName name="salário_44" localSheetId="6">#REF!</definedName>
    <definedName name="salário_44" localSheetId="7">#REF!</definedName>
    <definedName name="salário_44" localSheetId="9">#REF!</definedName>
    <definedName name="salário_44" localSheetId="10">#REF!</definedName>
    <definedName name="salário_44" localSheetId="1">#REF!</definedName>
    <definedName name="salário_44">#REF!</definedName>
    <definedName name="salário_45" localSheetId="11">#REF!</definedName>
    <definedName name="salário_45" localSheetId="12">#REF!</definedName>
    <definedName name="salário_45" localSheetId="13">#REF!</definedName>
    <definedName name="salário_45" localSheetId="14">#REF!</definedName>
    <definedName name="salário_45" localSheetId="15">#REF!</definedName>
    <definedName name="salário_45" localSheetId="16">#REF!</definedName>
    <definedName name="salário_45" localSheetId="17">#REF!</definedName>
    <definedName name="salário_45" localSheetId="18">#REF!</definedName>
    <definedName name="salário_45" localSheetId="19">#REF!</definedName>
    <definedName name="salário_45" localSheetId="0">#REF!</definedName>
    <definedName name="salário_45" localSheetId="4">#REF!</definedName>
    <definedName name="salário_45" localSheetId="6">#REF!</definedName>
    <definedName name="salário_45" localSheetId="7">#REF!</definedName>
    <definedName name="salário_45" localSheetId="9">#REF!</definedName>
    <definedName name="salário_45" localSheetId="10">#REF!</definedName>
    <definedName name="salário_45" localSheetId="1">#REF!</definedName>
    <definedName name="salário_45">#REF!</definedName>
    <definedName name="salário_46" localSheetId="11">#REF!</definedName>
    <definedName name="salário_46" localSheetId="12">#REF!</definedName>
    <definedName name="salário_46" localSheetId="13">#REF!</definedName>
    <definedName name="salário_46" localSheetId="14">#REF!</definedName>
    <definedName name="salário_46" localSheetId="15">#REF!</definedName>
    <definedName name="salário_46" localSheetId="16">#REF!</definedName>
    <definedName name="salário_46" localSheetId="17">#REF!</definedName>
    <definedName name="salário_46" localSheetId="18">#REF!</definedName>
    <definedName name="salário_46" localSheetId="19">#REF!</definedName>
    <definedName name="salário_46" localSheetId="0">#REF!</definedName>
    <definedName name="salário_46" localSheetId="4">#REF!</definedName>
    <definedName name="salário_46" localSheetId="6">#REF!</definedName>
    <definedName name="salário_46" localSheetId="7">#REF!</definedName>
    <definedName name="salário_46" localSheetId="9">#REF!</definedName>
    <definedName name="salário_46" localSheetId="10">#REF!</definedName>
    <definedName name="salário_46" localSheetId="1">#REF!</definedName>
    <definedName name="salário_46">#REF!</definedName>
    <definedName name="salário_47" localSheetId="11">#REF!</definedName>
    <definedName name="salário_47" localSheetId="12">#REF!</definedName>
    <definedName name="salário_47" localSheetId="13">#REF!</definedName>
    <definedName name="salário_47" localSheetId="14">#REF!</definedName>
    <definedName name="salário_47" localSheetId="15">#REF!</definedName>
    <definedName name="salário_47" localSheetId="16">#REF!</definedName>
    <definedName name="salário_47" localSheetId="17">#REF!</definedName>
    <definedName name="salário_47" localSheetId="18">#REF!</definedName>
    <definedName name="salário_47" localSheetId="19">#REF!</definedName>
    <definedName name="salário_47" localSheetId="0">#REF!</definedName>
    <definedName name="salário_47" localSheetId="4">#REF!</definedName>
    <definedName name="salário_47" localSheetId="6">#REF!</definedName>
    <definedName name="salário_47" localSheetId="7">#REF!</definedName>
    <definedName name="salário_47" localSheetId="9">#REF!</definedName>
    <definedName name="salário_47" localSheetId="10">#REF!</definedName>
    <definedName name="salário_47" localSheetId="1">#REF!</definedName>
    <definedName name="salário_47">#REF!</definedName>
    <definedName name="salário_48" localSheetId="11">#REF!</definedName>
    <definedName name="salário_48" localSheetId="12">#REF!</definedName>
    <definedName name="salário_48" localSheetId="13">#REF!</definedName>
    <definedName name="salário_48" localSheetId="14">#REF!</definedName>
    <definedName name="salário_48" localSheetId="15">#REF!</definedName>
    <definedName name="salário_48" localSheetId="16">#REF!</definedName>
    <definedName name="salário_48" localSheetId="17">#REF!</definedName>
    <definedName name="salário_48" localSheetId="18">#REF!</definedName>
    <definedName name="salário_48" localSheetId="19">#REF!</definedName>
    <definedName name="salário_48" localSheetId="0">#REF!</definedName>
    <definedName name="salário_48" localSheetId="4">#REF!</definedName>
    <definedName name="salário_48" localSheetId="6">#REF!</definedName>
    <definedName name="salário_48" localSheetId="7">#REF!</definedName>
    <definedName name="salário_48" localSheetId="9">#REF!</definedName>
    <definedName name="salário_48" localSheetId="10">#REF!</definedName>
    <definedName name="salário_48" localSheetId="1">#REF!</definedName>
    <definedName name="salário_48">#REF!</definedName>
    <definedName name="salário_49" localSheetId="11">#REF!</definedName>
    <definedName name="salário_49" localSheetId="12">#REF!</definedName>
    <definedName name="salário_49" localSheetId="13">#REF!</definedName>
    <definedName name="salário_49" localSheetId="14">#REF!</definedName>
    <definedName name="salário_49" localSheetId="15">#REF!</definedName>
    <definedName name="salário_49" localSheetId="16">#REF!</definedName>
    <definedName name="salário_49" localSheetId="17">#REF!</definedName>
    <definedName name="salário_49" localSheetId="18">#REF!</definedName>
    <definedName name="salário_49" localSheetId="19">#REF!</definedName>
    <definedName name="salário_49" localSheetId="0">#REF!</definedName>
    <definedName name="salário_49" localSheetId="4">#REF!</definedName>
    <definedName name="salário_49" localSheetId="6">#REF!</definedName>
    <definedName name="salário_49" localSheetId="7">#REF!</definedName>
    <definedName name="salário_49" localSheetId="9">#REF!</definedName>
    <definedName name="salário_49" localSheetId="10">#REF!</definedName>
    <definedName name="salário_49" localSheetId="1">#REF!</definedName>
    <definedName name="salário_49">#REF!</definedName>
    <definedName name="salário_5" localSheetId="11">#REF!</definedName>
    <definedName name="salário_5" localSheetId="12">#REF!</definedName>
    <definedName name="salário_5" localSheetId="13">#REF!</definedName>
    <definedName name="salário_5" localSheetId="14">#REF!</definedName>
    <definedName name="salário_5" localSheetId="15">#REF!</definedName>
    <definedName name="salário_5" localSheetId="16">#REF!</definedName>
    <definedName name="salário_5" localSheetId="17">#REF!</definedName>
    <definedName name="salário_5" localSheetId="18">#REF!</definedName>
    <definedName name="salário_5" localSheetId="19">#REF!</definedName>
    <definedName name="salário_5" localSheetId="0">#REF!</definedName>
    <definedName name="salário_5" localSheetId="4">#REF!</definedName>
    <definedName name="salário_5" localSheetId="6">#REF!</definedName>
    <definedName name="salário_5" localSheetId="7">#REF!</definedName>
    <definedName name="salário_5" localSheetId="9">#REF!</definedName>
    <definedName name="salário_5" localSheetId="10">#REF!</definedName>
    <definedName name="salário_5" localSheetId="1">#REF!</definedName>
    <definedName name="salário_5">#REF!</definedName>
    <definedName name="salário_50" localSheetId="11">#REF!</definedName>
    <definedName name="salário_50" localSheetId="12">#REF!</definedName>
    <definedName name="salário_50" localSheetId="13">#REF!</definedName>
    <definedName name="salário_50" localSheetId="14">#REF!</definedName>
    <definedName name="salário_50" localSheetId="15">#REF!</definedName>
    <definedName name="salário_50" localSheetId="16">#REF!</definedName>
    <definedName name="salário_50" localSheetId="17">#REF!</definedName>
    <definedName name="salário_50" localSheetId="18">#REF!</definedName>
    <definedName name="salário_50" localSheetId="19">#REF!</definedName>
    <definedName name="salário_50" localSheetId="0">#REF!</definedName>
    <definedName name="salário_50" localSheetId="4">#REF!</definedName>
    <definedName name="salário_50" localSheetId="6">#REF!</definedName>
    <definedName name="salário_50" localSheetId="7">#REF!</definedName>
    <definedName name="salário_50" localSheetId="9">#REF!</definedName>
    <definedName name="salário_50" localSheetId="10">#REF!</definedName>
    <definedName name="salário_50" localSheetId="1">#REF!</definedName>
    <definedName name="salário_50">#REF!</definedName>
    <definedName name="salário_51" localSheetId="11">#REF!</definedName>
    <definedName name="salário_51" localSheetId="12">#REF!</definedName>
    <definedName name="salário_51" localSheetId="13">#REF!</definedName>
    <definedName name="salário_51" localSheetId="14">#REF!</definedName>
    <definedName name="salário_51" localSheetId="15">#REF!</definedName>
    <definedName name="salário_51" localSheetId="16">#REF!</definedName>
    <definedName name="salário_51" localSheetId="17">#REF!</definedName>
    <definedName name="salário_51" localSheetId="18">#REF!</definedName>
    <definedName name="salário_51" localSheetId="19">#REF!</definedName>
    <definedName name="salário_51" localSheetId="0">#REF!</definedName>
    <definedName name="salário_51" localSheetId="4">#REF!</definedName>
    <definedName name="salário_51" localSheetId="6">#REF!</definedName>
    <definedName name="salário_51" localSheetId="7">#REF!</definedName>
    <definedName name="salário_51" localSheetId="9">#REF!</definedName>
    <definedName name="salário_51" localSheetId="10">#REF!</definedName>
    <definedName name="salário_51" localSheetId="1">#REF!</definedName>
    <definedName name="salário_51">#REF!</definedName>
    <definedName name="salário_52" localSheetId="11">#REF!</definedName>
    <definedName name="salário_52" localSheetId="12">#REF!</definedName>
    <definedName name="salário_52" localSheetId="13">#REF!</definedName>
    <definedName name="salário_52" localSheetId="14">#REF!</definedName>
    <definedName name="salário_52" localSheetId="15">#REF!</definedName>
    <definedName name="salário_52" localSheetId="16">#REF!</definedName>
    <definedName name="salário_52" localSheetId="17">#REF!</definedName>
    <definedName name="salário_52" localSheetId="18">#REF!</definedName>
    <definedName name="salário_52" localSheetId="19">#REF!</definedName>
    <definedName name="salário_52" localSheetId="0">#REF!</definedName>
    <definedName name="salário_52" localSheetId="4">#REF!</definedName>
    <definedName name="salário_52" localSheetId="6">#REF!</definedName>
    <definedName name="salário_52" localSheetId="7">#REF!</definedName>
    <definedName name="salário_52" localSheetId="9">#REF!</definedName>
    <definedName name="salário_52" localSheetId="10">#REF!</definedName>
    <definedName name="salário_52" localSheetId="1">#REF!</definedName>
    <definedName name="salário_52">#REF!</definedName>
    <definedName name="salário_53" localSheetId="11">#REF!</definedName>
    <definedName name="salário_53" localSheetId="12">#REF!</definedName>
    <definedName name="salário_53" localSheetId="13">#REF!</definedName>
    <definedName name="salário_53" localSheetId="14">#REF!</definedName>
    <definedName name="salário_53" localSheetId="15">#REF!</definedName>
    <definedName name="salário_53" localSheetId="16">#REF!</definedName>
    <definedName name="salário_53" localSheetId="17">#REF!</definedName>
    <definedName name="salário_53" localSheetId="18">#REF!</definedName>
    <definedName name="salário_53" localSheetId="19">#REF!</definedName>
    <definedName name="salário_53" localSheetId="0">#REF!</definedName>
    <definedName name="salário_53" localSheetId="4">#REF!</definedName>
    <definedName name="salário_53" localSheetId="6">#REF!</definedName>
    <definedName name="salário_53" localSheetId="7">#REF!</definedName>
    <definedName name="salário_53" localSheetId="9">#REF!</definedName>
    <definedName name="salário_53" localSheetId="10">#REF!</definedName>
    <definedName name="salário_53" localSheetId="1">#REF!</definedName>
    <definedName name="salário_53">#REF!</definedName>
    <definedName name="salário_54" localSheetId="11">#REF!</definedName>
    <definedName name="salário_54" localSheetId="12">#REF!</definedName>
    <definedName name="salário_54" localSheetId="13">#REF!</definedName>
    <definedName name="salário_54" localSheetId="14">#REF!</definedName>
    <definedName name="salário_54" localSheetId="15">#REF!</definedName>
    <definedName name="salário_54" localSheetId="16">#REF!</definedName>
    <definedName name="salário_54" localSheetId="17">#REF!</definedName>
    <definedName name="salário_54" localSheetId="18">#REF!</definedName>
    <definedName name="salário_54" localSheetId="19">#REF!</definedName>
    <definedName name="salário_54" localSheetId="0">#REF!</definedName>
    <definedName name="salário_54" localSheetId="4">#REF!</definedName>
    <definedName name="salário_54" localSheetId="6">#REF!</definedName>
    <definedName name="salário_54" localSheetId="7">#REF!</definedName>
    <definedName name="salário_54" localSheetId="9">#REF!</definedName>
    <definedName name="salário_54" localSheetId="10">#REF!</definedName>
    <definedName name="salário_54" localSheetId="1">#REF!</definedName>
    <definedName name="salário_54">#REF!</definedName>
    <definedName name="salário_55" localSheetId="11">#REF!</definedName>
    <definedName name="salário_55" localSheetId="12">#REF!</definedName>
    <definedName name="salário_55" localSheetId="13">#REF!</definedName>
    <definedName name="salário_55" localSheetId="14">#REF!</definedName>
    <definedName name="salário_55" localSheetId="15">#REF!</definedName>
    <definedName name="salário_55" localSheetId="16">#REF!</definedName>
    <definedName name="salário_55" localSheetId="17">#REF!</definedName>
    <definedName name="salário_55" localSheetId="18">#REF!</definedName>
    <definedName name="salário_55" localSheetId="19">#REF!</definedName>
    <definedName name="salário_55" localSheetId="0">#REF!</definedName>
    <definedName name="salário_55" localSheetId="4">#REF!</definedName>
    <definedName name="salário_55" localSheetId="6">#REF!</definedName>
    <definedName name="salário_55" localSheetId="7">#REF!</definedName>
    <definedName name="salário_55" localSheetId="9">#REF!</definedName>
    <definedName name="salário_55" localSheetId="10">#REF!</definedName>
    <definedName name="salário_55" localSheetId="1">#REF!</definedName>
    <definedName name="salário_55">#REF!</definedName>
    <definedName name="salário_56" localSheetId="11">#REF!</definedName>
    <definedName name="salário_56" localSheetId="12">#REF!</definedName>
    <definedName name="salário_56" localSheetId="13">#REF!</definedName>
    <definedName name="salário_56" localSheetId="14">#REF!</definedName>
    <definedName name="salário_56" localSheetId="15">#REF!</definedName>
    <definedName name="salário_56" localSheetId="16">#REF!</definedName>
    <definedName name="salário_56" localSheetId="17">#REF!</definedName>
    <definedName name="salário_56" localSheetId="18">#REF!</definedName>
    <definedName name="salário_56" localSheetId="19">#REF!</definedName>
    <definedName name="salário_56" localSheetId="0">#REF!</definedName>
    <definedName name="salário_56" localSheetId="4">#REF!</definedName>
    <definedName name="salário_56" localSheetId="6">#REF!</definedName>
    <definedName name="salário_56" localSheetId="7">#REF!</definedName>
    <definedName name="salário_56" localSheetId="9">#REF!</definedName>
    <definedName name="salário_56" localSheetId="10">#REF!</definedName>
    <definedName name="salário_56" localSheetId="1">#REF!</definedName>
    <definedName name="salário_56">#REF!</definedName>
    <definedName name="salário_57" localSheetId="11">#REF!</definedName>
    <definedName name="salário_57" localSheetId="12">#REF!</definedName>
    <definedName name="salário_57" localSheetId="13">#REF!</definedName>
    <definedName name="salário_57" localSheetId="14">#REF!</definedName>
    <definedName name="salário_57" localSheetId="15">#REF!</definedName>
    <definedName name="salário_57" localSheetId="16">#REF!</definedName>
    <definedName name="salário_57" localSheetId="17">#REF!</definedName>
    <definedName name="salário_57" localSheetId="18">#REF!</definedName>
    <definedName name="salário_57" localSheetId="19">#REF!</definedName>
    <definedName name="salário_57" localSheetId="0">#REF!</definedName>
    <definedName name="salário_57" localSheetId="4">#REF!</definedName>
    <definedName name="salário_57" localSheetId="6">#REF!</definedName>
    <definedName name="salário_57" localSheetId="7">#REF!</definedName>
    <definedName name="salário_57" localSheetId="9">#REF!</definedName>
    <definedName name="salário_57" localSheetId="10">#REF!</definedName>
    <definedName name="salário_57" localSheetId="1">#REF!</definedName>
    <definedName name="salário_57">#REF!</definedName>
    <definedName name="salário_58" localSheetId="11">#REF!</definedName>
    <definedName name="salário_58" localSheetId="12">#REF!</definedName>
    <definedName name="salário_58" localSheetId="13">#REF!</definedName>
    <definedName name="salário_58" localSheetId="14">#REF!</definedName>
    <definedName name="salário_58" localSheetId="15">#REF!</definedName>
    <definedName name="salário_58" localSheetId="16">#REF!</definedName>
    <definedName name="salário_58" localSheetId="17">#REF!</definedName>
    <definedName name="salário_58" localSheetId="18">#REF!</definedName>
    <definedName name="salário_58" localSheetId="19">#REF!</definedName>
    <definedName name="salário_58" localSheetId="0">#REF!</definedName>
    <definedName name="salário_58" localSheetId="4">#REF!</definedName>
    <definedName name="salário_58" localSheetId="6">#REF!</definedName>
    <definedName name="salário_58" localSheetId="7">#REF!</definedName>
    <definedName name="salário_58" localSheetId="9">#REF!</definedName>
    <definedName name="salário_58" localSheetId="10">#REF!</definedName>
    <definedName name="salário_58" localSheetId="1">#REF!</definedName>
    <definedName name="salário_58">#REF!</definedName>
    <definedName name="salário_59" localSheetId="11">#REF!</definedName>
    <definedName name="salário_59" localSheetId="12">#REF!</definedName>
    <definedName name="salário_59" localSheetId="13">#REF!</definedName>
    <definedName name="salário_59" localSheetId="14">#REF!</definedName>
    <definedName name="salário_59" localSheetId="15">#REF!</definedName>
    <definedName name="salário_59" localSheetId="16">#REF!</definedName>
    <definedName name="salário_59" localSheetId="17">#REF!</definedName>
    <definedName name="salário_59" localSheetId="18">#REF!</definedName>
    <definedName name="salário_59" localSheetId="19">#REF!</definedName>
    <definedName name="salário_59" localSheetId="0">#REF!</definedName>
    <definedName name="salário_59" localSheetId="4">#REF!</definedName>
    <definedName name="salário_59" localSheetId="6">#REF!</definedName>
    <definedName name="salário_59" localSheetId="7">#REF!</definedName>
    <definedName name="salário_59" localSheetId="9">#REF!</definedName>
    <definedName name="salário_59" localSheetId="10">#REF!</definedName>
    <definedName name="salário_59" localSheetId="1">#REF!</definedName>
    <definedName name="salário_59">#REF!</definedName>
    <definedName name="salário_6" localSheetId="11">#REF!</definedName>
    <definedName name="salário_6" localSheetId="12">#REF!</definedName>
    <definedName name="salário_6" localSheetId="13">#REF!</definedName>
    <definedName name="salário_6" localSheetId="14">#REF!</definedName>
    <definedName name="salário_6" localSheetId="15">#REF!</definedName>
    <definedName name="salário_6" localSheetId="16">#REF!</definedName>
    <definedName name="salário_6" localSheetId="17">#REF!</definedName>
    <definedName name="salário_6" localSheetId="18">#REF!</definedName>
    <definedName name="salário_6" localSheetId="19">#REF!</definedName>
    <definedName name="salário_6" localSheetId="0">#REF!</definedName>
    <definedName name="salário_6" localSheetId="4">#REF!</definedName>
    <definedName name="salário_6" localSheetId="6">#REF!</definedName>
    <definedName name="salário_6" localSheetId="7">#REF!</definedName>
    <definedName name="salário_6" localSheetId="9">#REF!</definedName>
    <definedName name="salário_6" localSheetId="10">#REF!</definedName>
    <definedName name="salário_6" localSheetId="1">#REF!</definedName>
    <definedName name="salário_6">#REF!</definedName>
    <definedName name="salário_7" localSheetId="1">#REF!</definedName>
    <definedName name="salário_7">#N/A</definedName>
    <definedName name="salário_8" localSheetId="1">#REF!</definedName>
    <definedName name="salário_8">#N/A</definedName>
    <definedName name="salário_9" localSheetId="1">#REF!</definedName>
    <definedName name="salário_9">#N/A</definedName>
    <definedName name="seguro_responsabilidade_civil" localSheetId="12">#REF!</definedName>
    <definedName name="seguro_responsabilidade_civil" localSheetId="13">#REF!</definedName>
    <definedName name="seguro_responsabilidade_civil" localSheetId="16">#REF!</definedName>
    <definedName name="seguro_responsabilidade_civil" localSheetId="17">#REF!</definedName>
    <definedName name="seguro_responsabilidade_civil" localSheetId="18">#REF!</definedName>
    <definedName name="seguro_responsabilidade_civil" localSheetId="19">#REF!</definedName>
    <definedName name="seguro_responsabilidade_civil" localSheetId="0">#REF!</definedName>
    <definedName name="seguro_responsabilidade_civil">#REF!</definedName>
    <definedName name="Selecionar1_2" localSheetId="8">#REF!</definedName>
    <definedName name="Selecionar1_2" localSheetId="9">#REF!</definedName>
    <definedName name="Selecionar1_2" localSheetId="10">#REF!</definedName>
    <definedName name="Selecionar1_2" localSheetId="1">#REF!</definedName>
    <definedName name="Selecionar1_2">#N/A</definedName>
    <definedName name="Selecionar2_2" localSheetId="8">#REF!</definedName>
    <definedName name="Selecionar2_2" localSheetId="9">#REF!</definedName>
    <definedName name="Selecionar2_2" localSheetId="10">#REF!</definedName>
    <definedName name="Selecionar2_2" localSheetId="1">#REF!</definedName>
    <definedName name="Selecionar2_2">#N/A</definedName>
    <definedName name="Selecionar3_2" localSheetId="8">#REF!</definedName>
    <definedName name="Selecionar3_2" localSheetId="9">#REF!</definedName>
    <definedName name="Selecionar3_2" localSheetId="10">#REF!</definedName>
    <definedName name="Selecionar3_2" localSheetId="1">#REF!</definedName>
    <definedName name="Selecionar3_2">#N/A</definedName>
    <definedName name="Selecionar4_2" localSheetId="8">#REF!</definedName>
    <definedName name="Selecionar4_2" localSheetId="9">#REF!</definedName>
    <definedName name="Selecionar4_2" localSheetId="10">#REF!</definedName>
    <definedName name="Selecionar4_2" localSheetId="1">#REF!</definedName>
    <definedName name="Selecionar4_2">#N/A</definedName>
    <definedName name="sss" localSheetId="11">'[1] URBANO 2ª PARTE'!#REF!</definedName>
    <definedName name="sss" localSheetId="12">'[1] URBANO 2ª PARTE'!#REF!</definedName>
    <definedName name="sss" localSheetId="13">'[1] URBANO 2ª PARTE'!#REF!</definedName>
    <definedName name="sss" localSheetId="14">'[1] URBANO 2ª PARTE'!#REF!</definedName>
    <definedName name="sss" localSheetId="15">'[1] URBANO 2ª PARTE'!#REF!</definedName>
    <definedName name="sss" localSheetId="16">'[1] URBANO 2ª PARTE'!#REF!</definedName>
    <definedName name="sss" localSheetId="17">'[1] URBANO 2ª PARTE'!#REF!</definedName>
    <definedName name="sss" localSheetId="4">'[1] URBANO 2ª PARTE'!#REF!</definedName>
    <definedName name="sss" localSheetId="6">'[1] URBANO 2ª PARTE'!#REF!</definedName>
    <definedName name="sss" localSheetId="7">'[1] URBANO 2ª PARTE'!#REF!</definedName>
    <definedName name="sss" localSheetId="9">'[1] URBANO 2ª PARTE'!#REF!</definedName>
    <definedName name="sss" localSheetId="10">'[1] URBANO 2ª PARTE'!#REF!</definedName>
    <definedName name="sss" localSheetId="1">'[1] URBANO 2ª PARTE'!#REF!</definedName>
    <definedName name="sss">'[1] URBANO 2ª PARTE'!#REF!</definedName>
    <definedName name="TARIFA" localSheetId="11">#REF!</definedName>
    <definedName name="TARIFA" localSheetId="12">#REF!</definedName>
    <definedName name="TARIFA" localSheetId="13">#REF!</definedName>
    <definedName name="TARIFA" localSheetId="14">#REF!</definedName>
    <definedName name="TARIFA" localSheetId="15">#REF!</definedName>
    <definedName name="TARIFA" localSheetId="16">#REF!</definedName>
    <definedName name="TARIFA" localSheetId="17">#REF!</definedName>
    <definedName name="TARIFA" localSheetId="18">#REF!</definedName>
    <definedName name="TARIFA" localSheetId="19">#REF!</definedName>
    <definedName name="TARIFA" localSheetId="0">#REF!</definedName>
    <definedName name="TARIFA" localSheetId="4">#REF!</definedName>
    <definedName name="TARIFA" localSheetId="6">#REF!</definedName>
    <definedName name="TARIFA" localSheetId="7">#REF!</definedName>
    <definedName name="TARIFA" localSheetId="9">#REF!</definedName>
    <definedName name="TARIFA" localSheetId="10">#REF!</definedName>
    <definedName name="TARIFA" localSheetId="1">#REF!</definedName>
    <definedName name="TARIFA">#REF!</definedName>
    <definedName name="TARIFA_12" localSheetId="12">#REF!</definedName>
    <definedName name="TARIFA_12" localSheetId="13">#REF!</definedName>
    <definedName name="TARIFA_12" localSheetId="16">#REF!</definedName>
    <definedName name="TARIFA_12" localSheetId="18">#REF!</definedName>
    <definedName name="TARIFA_12" localSheetId="19">#REF!</definedName>
    <definedName name="TARIFA_12" localSheetId="0">#REF!</definedName>
    <definedName name="TARIFA_12">#REF!</definedName>
    <definedName name="TARIFA_2" localSheetId="12">#REF!</definedName>
    <definedName name="TARIFA_2" localSheetId="13">#REF!</definedName>
    <definedName name="TARIFA_2" localSheetId="16">#REF!</definedName>
    <definedName name="TARIFA_2" localSheetId="18">#REF!</definedName>
    <definedName name="TARIFA_2" localSheetId="19">#REF!</definedName>
    <definedName name="TARIFA_2" localSheetId="0">#REF!</definedName>
    <definedName name="TARIFA_2">#REF!</definedName>
    <definedName name="TARIFA_5" localSheetId="12">#REF!</definedName>
    <definedName name="TARIFA_5" localSheetId="13">#REF!</definedName>
    <definedName name="TARIFA_5" localSheetId="16">#REF!</definedName>
    <definedName name="TARIFA_5" localSheetId="18">#REF!</definedName>
    <definedName name="TARIFA_5" localSheetId="19">#REF!</definedName>
    <definedName name="TARIFA_5" localSheetId="0">#REF!</definedName>
    <definedName name="TARIFA_5">#REF!</definedName>
    <definedName name="TARIFA_7" localSheetId="12">#REF!</definedName>
    <definedName name="TARIFA_7" localSheetId="13">#REF!</definedName>
    <definedName name="TARIFA_7" localSheetId="16">#REF!</definedName>
    <definedName name="TARIFA_7" localSheetId="18">#REF!</definedName>
    <definedName name="TARIFA_7" localSheetId="19">#REF!</definedName>
    <definedName name="TARIFA_7" localSheetId="0">#REF!</definedName>
    <definedName name="TARIFA_7">#REF!</definedName>
    <definedName name="TARIFA_8" localSheetId="12">#REF!</definedName>
    <definedName name="TARIFA_8" localSheetId="13">#REF!</definedName>
    <definedName name="TARIFA_8" localSheetId="16">#REF!</definedName>
    <definedName name="TARIFA_8" localSheetId="18">#REF!</definedName>
    <definedName name="TARIFA_8" localSheetId="19">#REF!</definedName>
    <definedName name="TARIFA_8" localSheetId="0">#REF!</definedName>
    <definedName name="TARIFA_8">#REF!</definedName>
    <definedName name="taxa" localSheetId="1">#REF!</definedName>
    <definedName name="taxa">#N/A</definedName>
    <definedName name="taxa__44" localSheetId="11">#REF!</definedName>
    <definedName name="taxa__44" localSheetId="12">#REF!</definedName>
    <definedName name="taxa__44" localSheetId="13">#REF!</definedName>
    <definedName name="taxa__44" localSheetId="14">#REF!</definedName>
    <definedName name="taxa__44" localSheetId="15">#REF!</definedName>
    <definedName name="taxa__44" localSheetId="16">#REF!</definedName>
    <definedName name="taxa__44" localSheetId="17">#REF!</definedName>
    <definedName name="taxa__44" localSheetId="18">#REF!</definedName>
    <definedName name="taxa__44" localSheetId="19">#REF!</definedName>
    <definedName name="taxa__44" localSheetId="0">#REF!</definedName>
    <definedName name="taxa__44" localSheetId="4">#REF!</definedName>
    <definedName name="taxa__44" localSheetId="5">#REF!</definedName>
    <definedName name="taxa__44" localSheetId="6">#REF!</definedName>
    <definedName name="taxa__44" localSheetId="7">#REF!</definedName>
    <definedName name="taxa__44" localSheetId="9">#REF!</definedName>
    <definedName name="taxa__44" localSheetId="10">#REF!</definedName>
    <definedName name="taxa__44" localSheetId="1">#REF!</definedName>
    <definedName name="taxa__44">#REF!</definedName>
    <definedName name="taxa_10" localSheetId="11">#REF!</definedName>
    <definedName name="taxa_10" localSheetId="12">#REF!</definedName>
    <definedName name="taxa_10" localSheetId="13">#REF!</definedName>
    <definedName name="taxa_10" localSheetId="14">#REF!</definedName>
    <definedName name="taxa_10" localSheetId="15">#REF!</definedName>
    <definedName name="taxa_10" localSheetId="16">#REF!</definedName>
    <definedName name="taxa_10" localSheetId="17">#REF!</definedName>
    <definedName name="taxa_10" localSheetId="18">#REF!</definedName>
    <definedName name="taxa_10" localSheetId="19">#REF!</definedName>
    <definedName name="taxa_10" localSheetId="0">#REF!</definedName>
    <definedName name="taxa_10" localSheetId="4">#REF!</definedName>
    <definedName name="taxa_10" localSheetId="6">#REF!</definedName>
    <definedName name="taxa_10" localSheetId="7">#REF!</definedName>
    <definedName name="taxa_10" localSheetId="9">#REF!</definedName>
    <definedName name="taxa_10" localSheetId="10">#REF!</definedName>
    <definedName name="taxa_10" localSheetId="1">#REF!</definedName>
    <definedName name="taxa_10">#REF!</definedName>
    <definedName name="taxa_11" localSheetId="11">#REF!</definedName>
    <definedName name="taxa_11" localSheetId="12">#REF!</definedName>
    <definedName name="taxa_11" localSheetId="13">#REF!</definedName>
    <definedName name="taxa_11" localSheetId="14">#REF!</definedName>
    <definedName name="taxa_11" localSheetId="15">#REF!</definedName>
    <definedName name="taxa_11" localSheetId="16">#REF!</definedName>
    <definedName name="taxa_11" localSheetId="17">#REF!</definedName>
    <definedName name="taxa_11" localSheetId="18">#REF!</definedName>
    <definedName name="taxa_11" localSheetId="19">#REF!</definedName>
    <definedName name="taxa_11" localSheetId="0">#REF!</definedName>
    <definedName name="taxa_11" localSheetId="4">#REF!</definedName>
    <definedName name="taxa_11" localSheetId="6">#REF!</definedName>
    <definedName name="taxa_11" localSheetId="7">#REF!</definedName>
    <definedName name="taxa_11" localSheetId="9">#REF!</definedName>
    <definedName name="taxa_11" localSheetId="10">#REF!</definedName>
    <definedName name="taxa_11" localSheetId="1">#REF!</definedName>
    <definedName name="taxa_11">#REF!</definedName>
    <definedName name="taxa_11_1">NA()</definedName>
    <definedName name="taxa_12" localSheetId="11">#REF!</definedName>
    <definedName name="taxa_12" localSheetId="12">#REF!</definedName>
    <definedName name="taxa_12" localSheetId="13">#REF!</definedName>
    <definedName name="taxa_12" localSheetId="14">#REF!</definedName>
    <definedName name="taxa_12" localSheetId="15">#REF!</definedName>
    <definedName name="taxa_12" localSheetId="16">#REF!</definedName>
    <definedName name="taxa_12" localSheetId="17">#REF!</definedName>
    <definedName name="taxa_12" localSheetId="18">#REF!</definedName>
    <definedName name="taxa_12" localSheetId="19">#REF!</definedName>
    <definedName name="taxa_12" localSheetId="0">#REF!</definedName>
    <definedName name="taxa_12" localSheetId="4">#REF!</definedName>
    <definedName name="taxa_12" localSheetId="5">#REF!</definedName>
    <definedName name="taxa_12" localSheetId="6">#REF!</definedName>
    <definedName name="taxa_12" localSheetId="7">#REF!</definedName>
    <definedName name="taxa_12" localSheetId="9">#REF!</definedName>
    <definedName name="taxa_12" localSheetId="10">#REF!</definedName>
    <definedName name="taxa_12" localSheetId="1">#REF!</definedName>
    <definedName name="taxa_12">#REF!</definedName>
    <definedName name="taxa_18" localSheetId="11">#REF!</definedName>
    <definedName name="taxa_18" localSheetId="12">#REF!</definedName>
    <definedName name="taxa_18" localSheetId="13">#REF!</definedName>
    <definedName name="taxa_18" localSheetId="14">#REF!</definedName>
    <definedName name="taxa_18" localSheetId="15">#REF!</definedName>
    <definedName name="taxa_18" localSheetId="16">#REF!</definedName>
    <definedName name="taxa_18" localSheetId="17">#REF!</definedName>
    <definedName name="taxa_18" localSheetId="18">#REF!</definedName>
    <definedName name="taxa_18" localSheetId="19">#REF!</definedName>
    <definedName name="taxa_18" localSheetId="0">#REF!</definedName>
    <definedName name="taxa_18" localSheetId="4">#REF!</definedName>
    <definedName name="taxa_18" localSheetId="5">#REF!</definedName>
    <definedName name="taxa_18" localSheetId="6">#REF!</definedName>
    <definedName name="taxa_18" localSheetId="7">#REF!</definedName>
    <definedName name="taxa_18" localSheetId="9">#REF!</definedName>
    <definedName name="taxa_18" localSheetId="10">#REF!</definedName>
    <definedName name="taxa_18" localSheetId="1">#REF!</definedName>
    <definedName name="taxa_18">#REF!</definedName>
    <definedName name="taxa_19" localSheetId="11">#REF!</definedName>
    <definedName name="taxa_19" localSheetId="12">#REF!</definedName>
    <definedName name="taxa_19" localSheetId="13">#REF!</definedName>
    <definedName name="taxa_19" localSheetId="14">#REF!</definedName>
    <definedName name="taxa_19" localSheetId="15">#REF!</definedName>
    <definedName name="taxa_19" localSheetId="16">#REF!</definedName>
    <definedName name="taxa_19" localSheetId="17">#REF!</definedName>
    <definedName name="taxa_19" localSheetId="18">#REF!</definedName>
    <definedName name="taxa_19" localSheetId="19">#REF!</definedName>
    <definedName name="taxa_19" localSheetId="0">#REF!</definedName>
    <definedName name="taxa_19" localSheetId="4">#REF!</definedName>
    <definedName name="taxa_19" localSheetId="6">#REF!</definedName>
    <definedName name="taxa_19" localSheetId="7">#REF!</definedName>
    <definedName name="taxa_19" localSheetId="9">#REF!</definedName>
    <definedName name="taxa_19" localSheetId="10">#REF!</definedName>
    <definedName name="taxa_19" localSheetId="1">#REF!</definedName>
    <definedName name="taxa_19">#REF!</definedName>
    <definedName name="taxa_20" localSheetId="11">#REF!</definedName>
    <definedName name="taxa_20" localSheetId="12">#REF!</definedName>
    <definedName name="taxa_20" localSheetId="13">#REF!</definedName>
    <definedName name="taxa_20" localSheetId="14">#REF!</definedName>
    <definedName name="taxa_20" localSheetId="15">#REF!</definedName>
    <definedName name="taxa_20" localSheetId="16">#REF!</definedName>
    <definedName name="taxa_20" localSheetId="17">#REF!</definedName>
    <definedName name="taxa_20" localSheetId="18">#REF!</definedName>
    <definedName name="taxa_20" localSheetId="19">#REF!</definedName>
    <definedName name="taxa_20" localSheetId="0">#REF!</definedName>
    <definedName name="taxa_20" localSheetId="4">#REF!</definedName>
    <definedName name="taxa_20" localSheetId="5">#REF!</definedName>
    <definedName name="taxa_20" localSheetId="6">#REF!</definedName>
    <definedName name="taxa_20" localSheetId="7">#REF!</definedName>
    <definedName name="taxa_20" localSheetId="9">#REF!</definedName>
    <definedName name="taxa_20" localSheetId="10">#REF!</definedName>
    <definedName name="taxa_20" localSheetId="1">#REF!</definedName>
    <definedName name="taxa_20">#REF!</definedName>
    <definedName name="taxa_21" localSheetId="11">#REF!</definedName>
    <definedName name="taxa_21" localSheetId="12">#REF!</definedName>
    <definedName name="taxa_21" localSheetId="13">#REF!</definedName>
    <definedName name="taxa_21" localSheetId="14">#REF!</definedName>
    <definedName name="taxa_21" localSheetId="15">#REF!</definedName>
    <definedName name="taxa_21" localSheetId="16">#REF!</definedName>
    <definedName name="taxa_21" localSheetId="17">#REF!</definedName>
    <definedName name="taxa_21" localSheetId="18">#REF!</definedName>
    <definedName name="taxa_21" localSheetId="19">#REF!</definedName>
    <definedName name="taxa_21" localSheetId="0">#REF!</definedName>
    <definedName name="taxa_21" localSheetId="4">#REF!</definedName>
    <definedName name="taxa_21" localSheetId="5">#REF!</definedName>
    <definedName name="taxa_21" localSheetId="6">#REF!</definedName>
    <definedName name="taxa_21" localSheetId="7">#REF!</definedName>
    <definedName name="taxa_21" localSheetId="9">#REF!</definedName>
    <definedName name="taxa_21" localSheetId="10">#REF!</definedName>
    <definedName name="taxa_21" localSheetId="1">#REF!</definedName>
    <definedName name="taxa_21">#REF!</definedName>
    <definedName name="taxa_22" localSheetId="11">#REF!</definedName>
    <definedName name="taxa_22" localSheetId="12">#REF!</definedName>
    <definedName name="taxa_22" localSheetId="13">#REF!</definedName>
    <definedName name="taxa_22" localSheetId="14">#REF!</definedName>
    <definedName name="taxa_22" localSheetId="15">#REF!</definedName>
    <definedName name="taxa_22" localSheetId="16">#REF!</definedName>
    <definedName name="taxa_22" localSheetId="17">#REF!</definedName>
    <definedName name="taxa_22" localSheetId="18">#REF!</definedName>
    <definedName name="taxa_22" localSheetId="19">#REF!</definedName>
    <definedName name="taxa_22" localSheetId="0">#REF!</definedName>
    <definedName name="taxa_22" localSheetId="4">#REF!</definedName>
    <definedName name="taxa_22" localSheetId="5">#REF!</definedName>
    <definedName name="taxa_22" localSheetId="6">#REF!</definedName>
    <definedName name="taxa_22" localSheetId="7">#REF!</definedName>
    <definedName name="taxa_22" localSheetId="9">#REF!</definedName>
    <definedName name="taxa_22" localSheetId="10">#REF!</definedName>
    <definedName name="taxa_22" localSheetId="1">#REF!</definedName>
    <definedName name="taxa_22">#REF!</definedName>
    <definedName name="taxa_23" localSheetId="11">#REF!</definedName>
    <definedName name="taxa_23" localSheetId="12">#REF!</definedName>
    <definedName name="taxa_23" localSheetId="13">#REF!</definedName>
    <definedName name="taxa_23" localSheetId="14">#REF!</definedName>
    <definedName name="taxa_23" localSheetId="15">#REF!</definedName>
    <definedName name="taxa_23" localSheetId="16">#REF!</definedName>
    <definedName name="taxa_23" localSheetId="17">#REF!</definedName>
    <definedName name="taxa_23" localSheetId="18">#REF!</definedName>
    <definedName name="taxa_23" localSheetId="19">#REF!</definedName>
    <definedName name="taxa_23" localSheetId="0">#REF!</definedName>
    <definedName name="taxa_23" localSheetId="4">#REF!</definedName>
    <definedName name="taxa_23" localSheetId="5">#REF!</definedName>
    <definedName name="taxa_23" localSheetId="6">#REF!</definedName>
    <definedName name="taxa_23" localSheetId="7">#REF!</definedName>
    <definedName name="taxa_23" localSheetId="9">#REF!</definedName>
    <definedName name="taxa_23" localSheetId="10">#REF!</definedName>
    <definedName name="taxa_23" localSheetId="1">#REF!</definedName>
    <definedName name="taxa_23">#REF!</definedName>
    <definedName name="taxa_24" localSheetId="11">#REF!</definedName>
    <definedName name="taxa_24" localSheetId="12">#REF!</definedName>
    <definedName name="taxa_24" localSheetId="13">#REF!</definedName>
    <definedName name="taxa_24" localSheetId="14">#REF!</definedName>
    <definedName name="taxa_24" localSheetId="15">#REF!</definedName>
    <definedName name="taxa_24" localSheetId="16">#REF!</definedName>
    <definedName name="taxa_24" localSheetId="17">#REF!</definedName>
    <definedName name="taxa_24" localSheetId="18">#REF!</definedName>
    <definedName name="taxa_24" localSheetId="19">#REF!</definedName>
    <definedName name="taxa_24" localSheetId="0">#REF!</definedName>
    <definedName name="taxa_24" localSheetId="4">#REF!</definedName>
    <definedName name="taxa_24" localSheetId="5">#REF!</definedName>
    <definedName name="taxa_24" localSheetId="6">#REF!</definedName>
    <definedName name="taxa_24" localSheetId="7">#REF!</definedName>
    <definedName name="taxa_24" localSheetId="9">#REF!</definedName>
    <definedName name="taxa_24" localSheetId="10">#REF!</definedName>
    <definedName name="taxa_24" localSheetId="1">#REF!</definedName>
    <definedName name="taxa_24">#REF!</definedName>
    <definedName name="taxa_25" localSheetId="11">#REF!</definedName>
    <definedName name="taxa_25" localSheetId="12">#REF!</definedName>
    <definedName name="taxa_25" localSheetId="13">#REF!</definedName>
    <definedName name="taxa_25" localSheetId="14">#REF!</definedName>
    <definedName name="taxa_25" localSheetId="15">#REF!</definedName>
    <definedName name="taxa_25" localSheetId="16">#REF!</definedName>
    <definedName name="taxa_25" localSheetId="17">#REF!</definedName>
    <definedName name="taxa_25" localSheetId="18">#REF!</definedName>
    <definedName name="taxa_25" localSheetId="19">#REF!</definedName>
    <definedName name="taxa_25" localSheetId="0">#REF!</definedName>
    <definedName name="taxa_25" localSheetId="4">#REF!</definedName>
    <definedName name="taxa_25" localSheetId="5">#REF!</definedName>
    <definedName name="taxa_25" localSheetId="6">#REF!</definedName>
    <definedName name="taxa_25" localSheetId="7">#REF!</definedName>
    <definedName name="taxa_25" localSheetId="9">#REF!</definedName>
    <definedName name="taxa_25" localSheetId="10">#REF!</definedName>
    <definedName name="taxa_25" localSheetId="1">#REF!</definedName>
    <definedName name="taxa_25">#REF!</definedName>
    <definedName name="taxa_26" localSheetId="11">#REF!</definedName>
    <definedName name="taxa_26" localSheetId="12">#REF!</definedName>
    <definedName name="taxa_26" localSheetId="13">#REF!</definedName>
    <definedName name="taxa_26" localSheetId="14">#REF!</definedName>
    <definedName name="taxa_26" localSheetId="15">#REF!</definedName>
    <definedName name="taxa_26" localSheetId="16">#REF!</definedName>
    <definedName name="taxa_26" localSheetId="17">#REF!</definedName>
    <definedName name="taxa_26" localSheetId="18">#REF!</definedName>
    <definedName name="taxa_26" localSheetId="19">#REF!</definedName>
    <definedName name="taxa_26" localSheetId="0">#REF!</definedName>
    <definedName name="taxa_26" localSheetId="4">#REF!</definedName>
    <definedName name="taxa_26" localSheetId="5">#REF!</definedName>
    <definedName name="taxa_26" localSheetId="6">#REF!</definedName>
    <definedName name="taxa_26" localSheetId="7">#REF!</definedName>
    <definedName name="taxa_26" localSheetId="9">#REF!</definedName>
    <definedName name="taxa_26" localSheetId="10">#REF!</definedName>
    <definedName name="taxa_26" localSheetId="1">#REF!</definedName>
    <definedName name="taxa_26">#REF!</definedName>
    <definedName name="taxa_27" localSheetId="11">#REF!</definedName>
    <definedName name="taxa_27" localSheetId="12">#REF!</definedName>
    <definedName name="taxa_27" localSheetId="13">#REF!</definedName>
    <definedName name="taxa_27" localSheetId="14">#REF!</definedName>
    <definedName name="taxa_27" localSheetId="15">#REF!</definedName>
    <definedName name="taxa_27" localSheetId="16">#REF!</definedName>
    <definedName name="taxa_27" localSheetId="17">#REF!</definedName>
    <definedName name="taxa_27" localSheetId="18">#REF!</definedName>
    <definedName name="taxa_27" localSheetId="19">#REF!</definedName>
    <definedName name="taxa_27" localSheetId="0">#REF!</definedName>
    <definedName name="taxa_27" localSheetId="4">#REF!</definedName>
    <definedName name="taxa_27" localSheetId="5">#REF!</definedName>
    <definedName name="taxa_27" localSheetId="6">#REF!</definedName>
    <definedName name="taxa_27" localSheetId="7">#REF!</definedName>
    <definedName name="taxa_27" localSheetId="9">#REF!</definedName>
    <definedName name="taxa_27" localSheetId="10">#REF!</definedName>
    <definedName name="taxa_27" localSheetId="1">#REF!</definedName>
    <definedName name="taxa_27">#REF!</definedName>
    <definedName name="taxa_28" localSheetId="11">#REF!</definedName>
    <definedName name="taxa_28" localSheetId="12">#REF!</definedName>
    <definedName name="taxa_28" localSheetId="13">#REF!</definedName>
    <definedName name="taxa_28" localSheetId="14">#REF!</definedName>
    <definedName name="taxa_28" localSheetId="15">#REF!</definedName>
    <definedName name="taxa_28" localSheetId="16">#REF!</definedName>
    <definedName name="taxa_28" localSheetId="17">#REF!</definedName>
    <definedName name="taxa_28" localSheetId="18">#REF!</definedName>
    <definedName name="taxa_28" localSheetId="19">#REF!</definedName>
    <definedName name="taxa_28" localSheetId="0">#REF!</definedName>
    <definedName name="taxa_28" localSheetId="4">#REF!</definedName>
    <definedName name="taxa_28" localSheetId="5">#REF!</definedName>
    <definedName name="taxa_28" localSheetId="6">#REF!</definedName>
    <definedName name="taxa_28" localSheetId="7">#REF!</definedName>
    <definedName name="taxa_28" localSheetId="9">#REF!</definedName>
    <definedName name="taxa_28" localSheetId="10">#REF!</definedName>
    <definedName name="taxa_28" localSheetId="1">#REF!</definedName>
    <definedName name="taxa_28">#REF!</definedName>
    <definedName name="taxa_29" localSheetId="11">#REF!</definedName>
    <definedName name="taxa_29" localSheetId="12">#REF!</definedName>
    <definedName name="taxa_29" localSheetId="13">#REF!</definedName>
    <definedName name="taxa_29" localSheetId="14">#REF!</definedName>
    <definedName name="taxa_29" localSheetId="15">#REF!</definedName>
    <definedName name="taxa_29" localSheetId="16">#REF!</definedName>
    <definedName name="taxa_29" localSheetId="17">#REF!</definedName>
    <definedName name="taxa_29" localSheetId="18">#REF!</definedName>
    <definedName name="taxa_29" localSheetId="19">#REF!</definedName>
    <definedName name="taxa_29" localSheetId="0">#REF!</definedName>
    <definedName name="taxa_29" localSheetId="4">#REF!</definedName>
    <definedName name="taxa_29" localSheetId="5">#REF!</definedName>
    <definedName name="taxa_29" localSheetId="6">#REF!</definedName>
    <definedName name="taxa_29" localSheetId="7">#REF!</definedName>
    <definedName name="taxa_29" localSheetId="9">#REF!</definedName>
    <definedName name="taxa_29" localSheetId="10">#REF!</definedName>
    <definedName name="taxa_29" localSheetId="1">#REF!</definedName>
    <definedName name="taxa_29">#REF!</definedName>
    <definedName name="taxa_30" localSheetId="11">#REF!</definedName>
    <definedName name="taxa_30" localSheetId="12">#REF!</definedName>
    <definedName name="taxa_30" localSheetId="13">#REF!</definedName>
    <definedName name="taxa_30" localSheetId="14">#REF!</definedName>
    <definedName name="taxa_30" localSheetId="15">#REF!</definedName>
    <definedName name="taxa_30" localSheetId="16">#REF!</definedName>
    <definedName name="taxa_30" localSheetId="17">#REF!</definedName>
    <definedName name="taxa_30" localSheetId="18">#REF!</definedName>
    <definedName name="taxa_30" localSheetId="19">#REF!</definedName>
    <definedName name="taxa_30" localSheetId="0">#REF!</definedName>
    <definedName name="taxa_30" localSheetId="4">#REF!</definedName>
    <definedName name="taxa_30" localSheetId="5">#REF!</definedName>
    <definedName name="taxa_30" localSheetId="6">#REF!</definedName>
    <definedName name="taxa_30" localSheetId="7">#REF!</definedName>
    <definedName name="taxa_30" localSheetId="9">#REF!</definedName>
    <definedName name="taxa_30" localSheetId="10">#REF!</definedName>
    <definedName name="taxa_30" localSheetId="1">#REF!</definedName>
    <definedName name="taxa_30">#REF!</definedName>
    <definedName name="taxa_31" localSheetId="11">#REF!</definedName>
    <definedName name="taxa_31" localSheetId="12">#REF!</definedName>
    <definedName name="taxa_31" localSheetId="13">#REF!</definedName>
    <definedName name="taxa_31" localSheetId="14">#REF!</definedName>
    <definedName name="taxa_31" localSheetId="15">#REF!</definedName>
    <definedName name="taxa_31" localSheetId="16">#REF!</definedName>
    <definedName name="taxa_31" localSheetId="17">#REF!</definedName>
    <definedName name="taxa_31" localSheetId="18">#REF!</definedName>
    <definedName name="taxa_31" localSheetId="19">#REF!</definedName>
    <definedName name="taxa_31" localSheetId="0">#REF!</definedName>
    <definedName name="taxa_31" localSheetId="4">#REF!</definedName>
    <definedName name="taxa_31" localSheetId="5">#REF!</definedName>
    <definedName name="taxa_31" localSheetId="6">#REF!</definedName>
    <definedName name="taxa_31" localSheetId="7">#REF!</definedName>
    <definedName name="taxa_31" localSheetId="9">#REF!</definedName>
    <definedName name="taxa_31" localSheetId="10">#REF!</definedName>
    <definedName name="taxa_31" localSheetId="1">#REF!</definedName>
    <definedName name="taxa_31">#REF!</definedName>
    <definedName name="taxa_32" localSheetId="11">#REF!</definedName>
    <definedName name="taxa_32" localSheetId="12">#REF!</definedName>
    <definedName name="taxa_32" localSheetId="13">#REF!</definedName>
    <definedName name="taxa_32" localSheetId="14">#REF!</definedName>
    <definedName name="taxa_32" localSheetId="15">#REF!</definedName>
    <definedName name="taxa_32" localSheetId="16">#REF!</definedName>
    <definedName name="taxa_32" localSheetId="17">#REF!</definedName>
    <definedName name="taxa_32" localSheetId="18">#REF!</definedName>
    <definedName name="taxa_32" localSheetId="19">#REF!</definedName>
    <definedName name="taxa_32" localSheetId="0">#REF!</definedName>
    <definedName name="taxa_32" localSheetId="4">#REF!</definedName>
    <definedName name="taxa_32" localSheetId="5">#REF!</definedName>
    <definedName name="taxa_32" localSheetId="6">#REF!</definedName>
    <definedName name="taxa_32" localSheetId="7">#REF!</definedName>
    <definedName name="taxa_32" localSheetId="9">#REF!</definedName>
    <definedName name="taxa_32" localSheetId="10">#REF!</definedName>
    <definedName name="taxa_32" localSheetId="1">#REF!</definedName>
    <definedName name="taxa_32">#REF!</definedName>
    <definedName name="taxa_33" localSheetId="11">#REF!</definedName>
    <definedName name="taxa_33" localSheetId="12">#REF!</definedName>
    <definedName name="taxa_33" localSheetId="13">#REF!</definedName>
    <definedName name="taxa_33" localSheetId="14">#REF!</definedName>
    <definedName name="taxa_33" localSheetId="15">#REF!</definedName>
    <definedName name="taxa_33" localSheetId="16">#REF!</definedName>
    <definedName name="taxa_33" localSheetId="17">#REF!</definedName>
    <definedName name="taxa_33" localSheetId="18">#REF!</definedName>
    <definedName name="taxa_33" localSheetId="19">#REF!</definedName>
    <definedName name="taxa_33" localSheetId="0">#REF!</definedName>
    <definedName name="taxa_33" localSheetId="4">#REF!</definedName>
    <definedName name="taxa_33" localSheetId="5">#REF!</definedName>
    <definedName name="taxa_33" localSheetId="6">#REF!</definedName>
    <definedName name="taxa_33" localSheetId="7">#REF!</definedName>
    <definedName name="taxa_33" localSheetId="9">#REF!</definedName>
    <definedName name="taxa_33" localSheetId="10">#REF!</definedName>
    <definedName name="taxa_33" localSheetId="1">#REF!</definedName>
    <definedName name="taxa_33">#REF!</definedName>
    <definedName name="taxa_34" localSheetId="11">#REF!</definedName>
    <definedName name="taxa_34" localSheetId="12">#REF!</definedName>
    <definedName name="taxa_34" localSheetId="13">#REF!</definedName>
    <definedName name="taxa_34" localSheetId="14">#REF!</definedName>
    <definedName name="taxa_34" localSheetId="15">#REF!</definedName>
    <definedName name="taxa_34" localSheetId="16">#REF!</definedName>
    <definedName name="taxa_34" localSheetId="17">#REF!</definedName>
    <definedName name="taxa_34" localSheetId="18">#REF!</definedName>
    <definedName name="taxa_34" localSheetId="19">#REF!</definedName>
    <definedName name="taxa_34" localSheetId="0">#REF!</definedName>
    <definedName name="taxa_34" localSheetId="4">#REF!</definedName>
    <definedName name="taxa_34" localSheetId="5">#REF!</definedName>
    <definedName name="taxa_34" localSheetId="6">#REF!</definedName>
    <definedName name="taxa_34" localSheetId="7">#REF!</definedName>
    <definedName name="taxa_34" localSheetId="9">#REF!</definedName>
    <definedName name="taxa_34" localSheetId="10">#REF!</definedName>
    <definedName name="taxa_34" localSheetId="1">#REF!</definedName>
    <definedName name="taxa_34">#REF!</definedName>
    <definedName name="taxa_35" localSheetId="11">#REF!</definedName>
    <definedName name="taxa_35" localSheetId="12">#REF!</definedName>
    <definedName name="taxa_35" localSheetId="13">#REF!</definedName>
    <definedName name="taxa_35" localSheetId="14">#REF!</definedName>
    <definedName name="taxa_35" localSheetId="15">#REF!</definedName>
    <definedName name="taxa_35" localSheetId="16">#REF!</definedName>
    <definedName name="taxa_35" localSheetId="17">#REF!</definedName>
    <definedName name="taxa_35" localSheetId="18">#REF!</definedName>
    <definedName name="taxa_35" localSheetId="19">#REF!</definedName>
    <definedName name="taxa_35" localSheetId="0">#REF!</definedName>
    <definedName name="taxa_35" localSheetId="4">#REF!</definedName>
    <definedName name="taxa_35" localSheetId="5">#REF!</definedName>
    <definedName name="taxa_35" localSheetId="6">#REF!</definedName>
    <definedName name="taxa_35" localSheetId="7">#REF!</definedName>
    <definedName name="taxa_35" localSheetId="9">#REF!</definedName>
    <definedName name="taxa_35" localSheetId="10">#REF!</definedName>
    <definedName name="taxa_35" localSheetId="1">#REF!</definedName>
    <definedName name="taxa_35">#REF!</definedName>
    <definedName name="taxa_36" localSheetId="11">#REF!</definedName>
    <definedName name="taxa_36" localSheetId="12">#REF!</definedName>
    <definedName name="taxa_36" localSheetId="13">#REF!</definedName>
    <definedName name="taxa_36" localSheetId="14">#REF!</definedName>
    <definedName name="taxa_36" localSheetId="15">#REF!</definedName>
    <definedName name="taxa_36" localSheetId="16">#REF!</definedName>
    <definedName name="taxa_36" localSheetId="17">#REF!</definedName>
    <definedName name="taxa_36" localSheetId="18">#REF!</definedName>
    <definedName name="taxa_36" localSheetId="19">#REF!</definedName>
    <definedName name="taxa_36" localSheetId="0">#REF!</definedName>
    <definedName name="taxa_36" localSheetId="4">#REF!</definedName>
    <definedName name="taxa_36" localSheetId="5">#REF!</definedName>
    <definedName name="taxa_36" localSheetId="6">#REF!</definedName>
    <definedName name="taxa_36" localSheetId="7">#REF!</definedName>
    <definedName name="taxa_36" localSheetId="9">#REF!</definedName>
    <definedName name="taxa_36" localSheetId="10">#REF!</definedName>
    <definedName name="taxa_36" localSheetId="1">#REF!</definedName>
    <definedName name="taxa_36">#REF!</definedName>
    <definedName name="taxa_37" localSheetId="11">#REF!</definedName>
    <definedName name="taxa_37" localSheetId="12">#REF!</definedName>
    <definedName name="taxa_37" localSheetId="13">#REF!</definedName>
    <definedName name="taxa_37" localSheetId="14">#REF!</definedName>
    <definedName name="taxa_37" localSheetId="15">#REF!</definedName>
    <definedName name="taxa_37" localSheetId="16">#REF!</definedName>
    <definedName name="taxa_37" localSheetId="17">#REF!</definedName>
    <definedName name="taxa_37" localSheetId="18">#REF!</definedName>
    <definedName name="taxa_37" localSheetId="19">#REF!</definedName>
    <definedName name="taxa_37" localSheetId="0">#REF!</definedName>
    <definedName name="taxa_37" localSheetId="4">#REF!</definedName>
    <definedName name="taxa_37" localSheetId="5">#REF!</definedName>
    <definedName name="taxa_37" localSheetId="6">#REF!</definedName>
    <definedName name="taxa_37" localSheetId="7">#REF!</definedName>
    <definedName name="taxa_37" localSheetId="9">#REF!</definedName>
    <definedName name="taxa_37" localSheetId="10">#REF!</definedName>
    <definedName name="taxa_37" localSheetId="1">#REF!</definedName>
    <definedName name="taxa_37">#REF!</definedName>
    <definedName name="taxa_38" localSheetId="11">#REF!</definedName>
    <definedName name="taxa_38" localSheetId="12">#REF!</definedName>
    <definedName name="taxa_38" localSheetId="13">#REF!</definedName>
    <definedName name="taxa_38" localSheetId="14">#REF!</definedName>
    <definedName name="taxa_38" localSheetId="15">#REF!</definedName>
    <definedName name="taxa_38" localSheetId="16">#REF!</definedName>
    <definedName name="taxa_38" localSheetId="17">#REF!</definedName>
    <definedName name="taxa_38" localSheetId="18">#REF!</definedName>
    <definedName name="taxa_38" localSheetId="19">#REF!</definedName>
    <definedName name="taxa_38" localSheetId="0">#REF!</definedName>
    <definedName name="taxa_38" localSheetId="4">#REF!</definedName>
    <definedName name="taxa_38" localSheetId="5">#REF!</definedName>
    <definedName name="taxa_38" localSheetId="6">#REF!</definedName>
    <definedName name="taxa_38" localSheetId="7">#REF!</definedName>
    <definedName name="taxa_38" localSheetId="9">#REF!</definedName>
    <definedName name="taxa_38" localSheetId="10">#REF!</definedName>
    <definedName name="taxa_38" localSheetId="1">#REF!</definedName>
    <definedName name="taxa_38">#REF!</definedName>
    <definedName name="taxa_39" localSheetId="11">#REF!</definedName>
    <definedName name="taxa_39" localSheetId="12">#REF!</definedName>
    <definedName name="taxa_39" localSheetId="13">#REF!</definedName>
    <definedName name="taxa_39" localSheetId="14">#REF!</definedName>
    <definedName name="taxa_39" localSheetId="15">#REF!</definedName>
    <definedName name="taxa_39" localSheetId="16">#REF!</definedName>
    <definedName name="taxa_39" localSheetId="17">#REF!</definedName>
    <definedName name="taxa_39" localSheetId="18">#REF!</definedName>
    <definedName name="taxa_39" localSheetId="19">#REF!</definedName>
    <definedName name="taxa_39" localSheetId="0">#REF!</definedName>
    <definedName name="taxa_39" localSheetId="4">#REF!</definedName>
    <definedName name="taxa_39" localSheetId="6">#REF!</definedName>
    <definedName name="taxa_39" localSheetId="7">#REF!</definedName>
    <definedName name="taxa_39" localSheetId="9">#REF!</definedName>
    <definedName name="taxa_39" localSheetId="10">#REF!</definedName>
    <definedName name="taxa_39" localSheetId="1">#REF!</definedName>
    <definedName name="taxa_39">#REF!</definedName>
    <definedName name="taxa_40" localSheetId="11">#REF!</definedName>
    <definedName name="taxa_40" localSheetId="12">#REF!</definedName>
    <definedName name="taxa_40" localSheetId="13">#REF!</definedName>
    <definedName name="taxa_40" localSheetId="14">#REF!</definedName>
    <definedName name="taxa_40" localSheetId="15">#REF!</definedName>
    <definedName name="taxa_40" localSheetId="16">#REF!</definedName>
    <definedName name="taxa_40" localSheetId="17">#REF!</definedName>
    <definedName name="taxa_40" localSheetId="18">#REF!</definedName>
    <definedName name="taxa_40" localSheetId="19">#REF!</definedName>
    <definedName name="taxa_40" localSheetId="0">#REF!</definedName>
    <definedName name="taxa_40" localSheetId="4">#REF!</definedName>
    <definedName name="taxa_40" localSheetId="6">#REF!</definedName>
    <definedName name="taxa_40" localSheetId="7">#REF!</definedName>
    <definedName name="taxa_40" localSheetId="9">#REF!</definedName>
    <definedName name="taxa_40" localSheetId="10">#REF!</definedName>
    <definedName name="taxa_40" localSheetId="1">#REF!</definedName>
    <definedName name="taxa_40">#REF!</definedName>
    <definedName name="taxa_41" localSheetId="11">#REF!</definedName>
    <definedName name="taxa_41" localSheetId="12">#REF!</definedName>
    <definedName name="taxa_41" localSheetId="13">#REF!</definedName>
    <definedName name="taxa_41" localSheetId="14">#REF!</definedName>
    <definedName name="taxa_41" localSheetId="15">#REF!</definedName>
    <definedName name="taxa_41" localSheetId="16">#REF!</definedName>
    <definedName name="taxa_41" localSheetId="17">#REF!</definedName>
    <definedName name="taxa_41" localSheetId="18">#REF!</definedName>
    <definedName name="taxa_41" localSheetId="19">#REF!</definedName>
    <definedName name="taxa_41" localSheetId="0">#REF!</definedName>
    <definedName name="taxa_41" localSheetId="4">#REF!</definedName>
    <definedName name="taxa_41" localSheetId="6">#REF!</definedName>
    <definedName name="taxa_41" localSheetId="7">#REF!</definedName>
    <definedName name="taxa_41" localSheetId="9">#REF!</definedName>
    <definedName name="taxa_41" localSheetId="10">#REF!</definedName>
    <definedName name="taxa_41" localSheetId="1">#REF!</definedName>
    <definedName name="taxa_41">#REF!</definedName>
    <definedName name="taxa_42" localSheetId="11">#REF!</definedName>
    <definedName name="taxa_42" localSheetId="12">#REF!</definedName>
    <definedName name="taxa_42" localSheetId="13">#REF!</definedName>
    <definedName name="taxa_42" localSheetId="14">#REF!</definedName>
    <definedName name="taxa_42" localSheetId="15">#REF!</definedName>
    <definedName name="taxa_42" localSheetId="16">#REF!</definedName>
    <definedName name="taxa_42" localSheetId="17">#REF!</definedName>
    <definedName name="taxa_42" localSheetId="18">#REF!</definedName>
    <definedName name="taxa_42" localSheetId="19">#REF!</definedName>
    <definedName name="taxa_42" localSheetId="0">#REF!</definedName>
    <definedName name="taxa_42" localSheetId="4">#REF!</definedName>
    <definedName name="taxa_42" localSheetId="6">#REF!</definedName>
    <definedName name="taxa_42" localSheetId="7">#REF!</definedName>
    <definedName name="taxa_42" localSheetId="9">#REF!</definedName>
    <definedName name="taxa_42" localSheetId="10">#REF!</definedName>
    <definedName name="taxa_42" localSheetId="1">#REF!</definedName>
    <definedName name="taxa_42">#REF!</definedName>
    <definedName name="taxa_43" localSheetId="11">#REF!</definedName>
    <definedName name="taxa_43" localSheetId="12">#REF!</definedName>
    <definedName name="taxa_43" localSheetId="13">#REF!</definedName>
    <definedName name="taxa_43" localSheetId="14">#REF!</definedName>
    <definedName name="taxa_43" localSheetId="15">#REF!</definedName>
    <definedName name="taxa_43" localSheetId="16">#REF!</definedName>
    <definedName name="taxa_43" localSheetId="17">#REF!</definedName>
    <definedName name="taxa_43" localSheetId="18">#REF!</definedName>
    <definedName name="taxa_43" localSheetId="19">#REF!</definedName>
    <definedName name="taxa_43" localSheetId="0">#REF!</definedName>
    <definedName name="taxa_43" localSheetId="4">#REF!</definedName>
    <definedName name="taxa_43" localSheetId="6">#REF!</definedName>
    <definedName name="taxa_43" localSheetId="7">#REF!</definedName>
    <definedName name="taxa_43" localSheetId="9">#REF!</definedName>
    <definedName name="taxa_43" localSheetId="10">#REF!</definedName>
    <definedName name="taxa_43" localSheetId="1">#REF!</definedName>
    <definedName name="taxa_43">#REF!</definedName>
    <definedName name="taxa_44" localSheetId="11">#REF!</definedName>
    <definedName name="taxa_44" localSheetId="12">#REF!</definedName>
    <definedName name="taxa_44" localSheetId="13">#REF!</definedName>
    <definedName name="taxa_44" localSheetId="14">#REF!</definedName>
    <definedName name="taxa_44" localSheetId="15">#REF!</definedName>
    <definedName name="taxa_44" localSheetId="16">#REF!</definedName>
    <definedName name="taxa_44" localSheetId="17">#REF!</definedName>
    <definedName name="taxa_44" localSheetId="18">#REF!</definedName>
    <definedName name="taxa_44" localSheetId="19">#REF!</definedName>
    <definedName name="taxa_44" localSheetId="0">#REF!</definedName>
    <definedName name="taxa_44" localSheetId="4">#REF!</definedName>
    <definedName name="taxa_44" localSheetId="6">#REF!</definedName>
    <definedName name="taxa_44" localSheetId="7">#REF!</definedName>
    <definedName name="taxa_44" localSheetId="9">#REF!</definedName>
    <definedName name="taxa_44" localSheetId="10">#REF!</definedName>
    <definedName name="taxa_44" localSheetId="1">#REF!</definedName>
    <definedName name="taxa_44">#REF!</definedName>
    <definedName name="taxa_45" localSheetId="11">#REF!</definedName>
    <definedName name="taxa_45" localSheetId="12">#REF!</definedName>
    <definedName name="taxa_45" localSheetId="13">#REF!</definedName>
    <definedName name="taxa_45" localSheetId="14">#REF!</definedName>
    <definedName name="taxa_45" localSheetId="15">#REF!</definedName>
    <definedName name="taxa_45" localSheetId="16">#REF!</definedName>
    <definedName name="taxa_45" localSheetId="17">#REF!</definedName>
    <definedName name="taxa_45" localSheetId="18">#REF!</definedName>
    <definedName name="taxa_45" localSheetId="19">#REF!</definedName>
    <definedName name="taxa_45" localSheetId="0">#REF!</definedName>
    <definedName name="taxa_45" localSheetId="4">#REF!</definedName>
    <definedName name="taxa_45" localSheetId="6">#REF!</definedName>
    <definedName name="taxa_45" localSheetId="7">#REF!</definedName>
    <definedName name="taxa_45" localSheetId="9">#REF!</definedName>
    <definedName name="taxa_45" localSheetId="10">#REF!</definedName>
    <definedName name="taxa_45" localSheetId="1">#REF!</definedName>
    <definedName name="taxa_45">#REF!</definedName>
    <definedName name="taxa_5" localSheetId="11">#REF!</definedName>
    <definedName name="taxa_5" localSheetId="12">#REF!</definedName>
    <definedName name="taxa_5" localSheetId="13">#REF!</definedName>
    <definedName name="taxa_5" localSheetId="14">#REF!</definedName>
    <definedName name="taxa_5" localSheetId="15">#REF!</definedName>
    <definedName name="taxa_5" localSheetId="16">#REF!</definedName>
    <definedName name="taxa_5" localSheetId="17">#REF!</definedName>
    <definedName name="taxa_5" localSheetId="18">#REF!</definedName>
    <definedName name="taxa_5" localSheetId="19">#REF!</definedName>
    <definedName name="taxa_5" localSheetId="0">#REF!</definedName>
    <definedName name="taxa_5" localSheetId="4">#REF!</definedName>
    <definedName name="taxa_5" localSheetId="6">#REF!</definedName>
    <definedName name="taxa_5" localSheetId="7">#REF!</definedName>
    <definedName name="taxa_5" localSheetId="9">#REF!</definedName>
    <definedName name="taxa_5" localSheetId="10">#REF!</definedName>
    <definedName name="taxa_5" localSheetId="1">#REF!</definedName>
    <definedName name="taxa_5">#REF!</definedName>
    <definedName name="taxa_6" localSheetId="11">#REF!</definedName>
    <definedName name="taxa_6" localSheetId="12">#REF!</definedName>
    <definedName name="taxa_6" localSheetId="13">#REF!</definedName>
    <definedName name="taxa_6" localSheetId="14">#REF!</definedName>
    <definedName name="taxa_6" localSheetId="15">#REF!</definedName>
    <definedName name="taxa_6" localSheetId="16">#REF!</definedName>
    <definedName name="taxa_6" localSheetId="17">#REF!</definedName>
    <definedName name="taxa_6" localSheetId="18">#REF!</definedName>
    <definedName name="taxa_6" localSheetId="19">#REF!</definedName>
    <definedName name="taxa_6" localSheetId="0">#REF!</definedName>
    <definedName name="taxa_6" localSheetId="4">#REF!</definedName>
    <definedName name="taxa_6" localSheetId="6">#REF!</definedName>
    <definedName name="taxa_6" localSheetId="7">#REF!</definedName>
    <definedName name="taxa_6" localSheetId="9">#REF!</definedName>
    <definedName name="taxa_6" localSheetId="10">#REF!</definedName>
    <definedName name="taxa_6" localSheetId="1">#REF!</definedName>
    <definedName name="taxa_6">#REF!</definedName>
    <definedName name="taxa_7" localSheetId="1">#REF!</definedName>
    <definedName name="taxa_7">#N/A</definedName>
    <definedName name="taxa_8" localSheetId="1">#REF!</definedName>
    <definedName name="taxa_8">#N/A</definedName>
    <definedName name="taxa_9" localSheetId="1">#REF!</definedName>
    <definedName name="taxa_9">#N/A</definedName>
    <definedName name="Taxa_desconto">[2]Consumo!$K$411</definedName>
    <definedName name="Taxa_remuner">[2]Consumo!$K$410</definedName>
    <definedName name="Titulo_01">[2]Apura!$B$3</definedName>
    <definedName name="Titulo_02">[2]Apura!$B$4</definedName>
    <definedName name="Titulo_03">[2]Apura!$B$5</definedName>
    <definedName name="_xlnm.Print_Titles" localSheetId="2">'(1)_Resumo_Exec'!$13:$20</definedName>
    <definedName name="_xlnm.Print_Titles" localSheetId="11">'(10)_Comp._Deprec.'!$1:$1</definedName>
    <definedName name="_xlnm.Print_Titles" localSheetId="12">'(11)_Remun.'!$1:$1</definedName>
    <definedName name="_xlnm.Print_Titles" localSheetId="13">'(12)_Enc._Soc.'!$1:$1</definedName>
    <definedName name="_xlnm.Print_Titles" localSheetId="15">'(14)_Fluxo_Caixa'!$2:$2</definedName>
    <definedName name="_xlnm.Print_Titles" localSheetId="17">'(16)_WACC'!$1:$1</definedName>
    <definedName name="_xlnm.Print_Titles" localSheetId="3">'(2)_Insumos'!$1:$1</definedName>
    <definedName name="total_fr_leve" localSheetId="12">#REF!</definedName>
    <definedName name="total_fr_leve" localSheetId="13">#REF!</definedName>
    <definedName name="total_fr_leve" localSheetId="16">#REF!</definedName>
    <definedName name="total_fr_leve" localSheetId="17">#REF!</definedName>
    <definedName name="total_fr_leve" localSheetId="18">#REF!</definedName>
    <definedName name="total_fr_leve" localSheetId="19">#REF!</definedName>
    <definedName name="total_fr_leve" localSheetId="0">#REF!</definedName>
    <definedName name="total_fr_leve">#REF!</definedName>
    <definedName name="total_fr_pesada" localSheetId="12">#REF!</definedName>
    <definedName name="total_fr_pesada" localSheetId="13">#REF!</definedName>
    <definedName name="total_fr_pesada" localSheetId="16">#REF!</definedName>
    <definedName name="total_fr_pesada" localSheetId="18">#REF!</definedName>
    <definedName name="total_fr_pesada" localSheetId="19">#REF!</definedName>
    <definedName name="total_fr_pesada" localSheetId="0">#REF!</definedName>
    <definedName name="total_fr_pesada">#REF!</definedName>
    <definedName name="tx_remuneracao_cap_emp_fr" localSheetId="17">'[3](05)Coef.Param.'!$E$25</definedName>
    <definedName name="tx_remuneracao_cap_emp_fr">'[4](05)Coef.Param.'!$E$25</definedName>
    <definedName name="u">#N/A</definedName>
    <definedName name="vale_refeicao" localSheetId="12">#REF!</definedName>
    <definedName name="vale_refeicao" localSheetId="13">#REF!</definedName>
    <definedName name="vale_refeicao" localSheetId="16">#REF!</definedName>
    <definedName name="vale_refeicao" localSheetId="17">#REF!</definedName>
    <definedName name="vale_refeicao" localSheetId="18">#REF!</definedName>
    <definedName name="vale_refeicao" localSheetId="19">#REF!</definedName>
    <definedName name="vale_refeicao" localSheetId="0">#REF!</definedName>
    <definedName name="vale_refeicao">#REF!</definedName>
    <definedName name="vida_util_pneu" localSheetId="17">'[3](05)Coef.Param.'!$E$18</definedName>
    <definedName name="vida_util_pneu">'[4](05)Coef.Param.'!$E$18</definedName>
    <definedName name="w">#N/A</definedName>
    <definedName name="y">#N/A</definedName>
  </definedNames>
  <calcPr calcId="191029"/>
</workbook>
</file>

<file path=xl/calcChain.xml><?xml version="1.0" encoding="utf-8"?>
<calcChain xmlns="http://schemas.openxmlformats.org/spreadsheetml/2006/main">
  <c r="E21" i="87" l="1"/>
  <c r="D38" i="113" l="1"/>
  <c r="D36" i="113"/>
  <c r="D29" i="113"/>
  <c r="G36" i="113"/>
  <c r="G29" i="113"/>
  <c r="B64" i="139"/>
  <c r="C5" i="134"/>
  <c r="C3" i="134"/>
  <c r="A47" i="102"/>
  <c r="F102" i="142"/>
  <c r="F101" i="142"/>
  <c r="F100" i="142"/>
  <c r="F99" i="142"/>
  <c r="F98" i="142"/>
  <c r="A98" i="142"/>
  <c r="F97" i="142"/>
  <c r="F96" i="142"/>
  <c r="F95" i="142"/>
  <c r="F94" i="142"/>
  <c r="F93" i="142"/>
  <c r="A93" i="142"/>
  <c r="F92" i="142"/>
  <c r="F91" i="142"/>
  <c r="F90" i="142"/>
  <c r="F89" i="142"/>
  <c r="F88" i="142"/>
  <c r="A88" i="142"/>
  <c r="F87" i="142"/>
  <c r="F86" i="142"/>
  <c r="F85" i="142"/>
  <c r="F84" i="142"/>
  <c r="F83" i="142"/>
  <c r="A83" i="142"/>
  <c r="F82" i="142"/>
  <c r="F81" i="142"/>
  <c r="F80" i="142"/>
  <c r="F79" i="142"/>
  <c r="F78" i="142"/>
  <c r="A78" i="142"/>
  <c r="F77" i="142"/>
  <c r="F76" i="142"/>
  <c r="F75" i="142"/>
  <c r="F74" i="142"/>
  <c r="F73" i="142"/>
  <c r="A73" i="142"/>
  <c r="F72" i="142"/>
  <c r="F71" i="142"/>
  <c r="F70" i="142"/>
  <c r="F69" i="142"/>
  <c r="F68" i="142"/>
  <c r="A68" i="142"/>
  <c r="F67" i="142"/>
  <c r="F66" i="142"/>
  <c r="F65" i="142"/>
  <c r="F64" i="142"/>
  <c r="F63" i="142"/>
  <c r="A63" i="142"/>
  <c r="F62" i="142"/>
  <c r="F61" i="142"/>
  <c r="F60" i="142"/>
  <c r="F59" i="142"/>
  <c r="F58" i="142"/>
  <c r="A58" i="142"/>
  <c r="F57" i="142"/>
  <c r="F56" i="142"/>
  <c r="F55" i="142"/>
  <c r="F54" i="142"/>
  <c r="F53" i="142"/>
  <c r="A53" i="142"/>
  <c r="F52" i="142"/>
  <c r="F51" i="142"/>
  <c r="F50" i="142"/>
  <c r="F49" i="142"/>
  <c r="F48" i="142"/>
  <c r="A48" i="142"/>
  <c r="F47" i="142"/>
  <c r="F46" i="142"/>
  <c r="F45" i="142"/>
  <c r="F44" i="142"/>
  <c r="F43" i="142"/>
  <c r="A43" i="142"/>
  <c r="F42" i="142"/>
  <c r="F41" i="142"/>
  <c r="F40" i="142"/>
  <c r="F39" i="142"/>
  <c r="F38" i="142"/>
  <c r="A38" i="142"/>
  <c r="F37" i="142"/>
  <c r="F36" i="142"/>
  <c r="F35" i="142"/>
  <c r="F34" i="142"/>
  <c r="F33" i="142"/>
  <c r="A33" i="142"/>
  <c r="F32" i="142"/>
  <c r="F31" i="142"/>
  <c r="F30" i="142"/>
  <c r="F29" i="142"/>
  <c r="F28" i="142"/>
  <c r="A28" i="142"/>
  <c r="F27" i="142"/>
  <c r="F26" i="142"/>
  <c r="F25" i="142"/>
  <c r="F24" i="142"/>
  <c r="F23" i="142"/>
  <c r="A23" i="142"/>
  <c r="F22" i="142"/>
  <c r="F21" i="142"/>
  <c r="F20" i="142"/>
  <c r="F19" i="142"/>
  <c r="F18" i="142"/>
  <c r="A18" i="142"/>
  <c r="F17" i="142"/>
  <c r="F16" i="142"/>
  <c r="F15" i="142"/>
  <c r="F14" i="142"/>
  <c r="F13" i="142"/>
  <c r="A13" i="142"/>
  <c r="F12" i="142"/>
  <c r="D12" i="142"/>
  <c r="E12" i="142" s="1"/>
  <c r="F11" i="142"/>
  <c r="D11" i="142"/>
  <c r="E11" i="142" s="1"/>
  <c r="F10" i="142"/>
  <c r="D10" i="142"/>
  <c r="D15" i="142" s="1"/>
  <c r="F9" i="142"/>
  <c r="D9" i="142"/>
  <c r="D14" i="142" s="1"/>
  <c r="F8" i="142"/>
  <c r="D8" i="142"/>
  <c r="D13" i="142" s="1"/>
  <c r="A8" i="142"/>
  <c r="F7" i="142"/>
  <c r="E7" i="142"/>
  <c r="F6" i="142"/>
  <c r="E6" i="142"/>
  <c r="F5" i="142"/>
  <c r="E5" i="142"/>
  <c r="F4" i="142"/>
  <c r="E4" i="142"/>
  <c r="F3" i="142"/>
  <c r="E3" i="142"/>
  <c r="A3" i="142"/>
  <c r="E36" i="87"/>
  <c r="G3" i="142" l="1"/>
  <c r="G53" i="142"/>
  <c r="G88" i="142"/>
  <c r="H88" i="142" s="1"/>
  <c r="G63" i="142"/>
  <c r="H63" i="142" s="1"/>
  <c r="G38" i="142"/>
  <c r="H38" i="142" s="1"/>
  <c r="G13" i="142"/>
  <c r="H6" i="111" s="1"/>
  <c r="E9" i="142"/>
  <c r="G33" i="142"/>
  <c r="H33" i="142" s="1"/>
  <c r="G73" i="142"/>
  <c r="H73" i="142" s="1"/>
  <c r="G93" i="142"/>
  <c r="X6" i="111" s="1"/>
  <c r="D16" i="142"/>
  <c r="D21" i="142" s="1"/>
  <c r="D26" i="142" s="1"/>
  <c r="H3" i="142"/>
  <c r="F6" i="111"/>
  <c r="H13" i="142"/>
  <c r="P6" i="111"/>
  <c r="H53" i="142"/>
  <c r="G18" i="142"/>
  <c r="G43" i="142"/>
  <c r="G68" i="142"/>
  <c r="G8" i="142"/>
  <c r="E16" i="142"/>
  <c r="G28" i="142"/>
  <c r="G58" i="142"/>
  <c r="G83" i="142"/>
  <c r="G23" i="142"/>
  <c r="G48" i="142"/>
  <c r="G78" i="142"/>
  <c r="W6" i="111"/>
  <c r="G98" i="142"/>
  <c r="D20" i="142"/>
  <c r="E15" i="142"/>
  <c r="D18" i="142"/>
  <c r="E13" i="142"/>
  <c r="E14" i="142"/>
  <c r="D19" i="142"/>
  <c r="E21" i="142"/>
  <c r="D17" i="142"/>
  <c r="E8" i="142"/>
  <c r="E10" i="142"/>
  <c r="R6" i="111" l="1"/>
  <c r="T6" i="111"/>
  <c r="L6" i="111"/>
  <c r="H93" i="142"/>
  <c r="M6" i="111"/>
  <c r="H43" i="142"/>
  <c r="N6" i="111"/>
  <c r="H83" i="142"/>
  <c r="V6" i="111"/>
  <c r="H18" i="142"/>
  <c r="I6" i="111"/>
  <c r="H8" i="142"/>
  <c r="G6" i="111"/>
  <c r="H48" i="142"/>
  <c r="O6" i="111"/>
  <c r="H23" i="142"/>
  <c r="J6" i="111"/>
  <c r="H58" i="142"/>
  <c r="Q6" i="111"/>
  <c r="H78" i="142"/>
  <c r="U6" i="111"/>
  <c r="H68" i="142"/>
  <c r="S6" i="111"/>
  <c r="H98" i="142"/>
  <c r="Y6" i="111"/>
  <c r="H28" i="142"/>
  <c r="K6" i="111"/>
  <c r="E19" i="142"/>
  <c r="D24" i="142"/>
  <c r="D31" i="142"/>
  <c r="E26" i="142"/>
  <c r="D23" i="142"/>
  <c r="E18" i="142"/>
  <c r="D22" i="142"/>
  <c r="E17" i="142"/>
  <c r="D25" i="142"/>
  <c r="E20" i="142"/>
  <c r="D28" i="142" l="1"/>
  <c r="E23" i="142"/>
  <c r="D27" i="142"/>
  <c r="E22" i="142"/>
  <c r="E31" i="142"/>
  <c r="D36" i="142"/>
  <c r="E24" i="142"/>
  <c r="D29" i="142"/>
  <c r="E25" i="142"/>
  <c r="D30" i="142"/>
  <c r="D34" i="142" l="1"/>
  <c r="E29" i="142"/>
  <c r="D35" i="142"/>
  <c r="E30" i="142"/>
  <c r="D33" i="142"/>
  <c r="E28" i="142"/>
  <c r="E36" i="142"/>
  <c r="D41" i="142"/>
  <c r="D32" i="142"/>
  <c r="E27" i="142"/>
  <c r="D46" i="142" l="1"/>
  <c r="E41" i="142"/>
  <c r="D38" i="142"/>
  <c r="E33" i="142"/>
  <c r="D40" i="142"/>
  <c r="E35" i="142"/>
  <c r="E32" i="142"/>
  <c r="D37" i="142"/>
  <c r="D39" i="142"/>
  <c r="E34" i="142"/>
  <c r="D45" i="142" l="1"/>
  <c r="E40" i="142"/>
  <c r="D43" i="142"/>
  <c r="E38" i="142"/>
  <c r="D51" i="142"/>
  <c r="E46" i="142"/>
  <c r="D42" i="142"/>
  <c r="E37" i="142"/>
  <c r="D44" i="142"/>
  <c r="E39" i="142"/>
  <c r="E51" i="142" l="1"/>
  <c r="D56" i="142"/>
  <c r="E43" i="142"/>
  <c r="D48" i="142"/>
  <c r="E45" i="142"/>
  <c r="D50" i="142"/>
  <c r="E44" i="142"/>
  <c r="D49" i="142"/>
  <c r="D47" i="142"/>
  <c r="E42" i="142"/>
  <c r="D53" i="142" l="1"/>
  <c r="E48" i="142"/>
  <c r="D54" i="142"/>
  <c r="E49" i="142"/>
  <c r="D52" i="142"/>
  <c r="E47" i="142"/>
  <c r="E56" i="142"/>
  <c r="D61" i="142"/>
  <c r="D55" i="142"/>
  <c r="E50" i="142"/>
  <c r="D60" i="142" l="1"/>
  <c r="E55" i="142"/>
  <c r="D58" i="142"/>
  <c r="E53" i="142"/>
  <c r="D66" i="142"/>
  <c r="E61" i="142"/>
  <c r="E52" i="142"/>
  <c r="D57" i="142"/>
  <c r="D59" i="142"/>
  <c r="E54" i="142"/>
  <c r="D65" i="142" l="1"/>
  <c r="E60" i="142"/>
  <c r="D62" i="142"/>
  <c r="E57" i="142"/>
  <c r="D71" i="142"/>
  <c r="E66" i="142"/>
  <c r="D63" i="142"/>
  <c r="E58" i="142"/>
  <c r="D64" i="142"/>
  <c r="E59" i="142"/>
  <c r="E71" i="142" l="1"/>
  <c r="D76" i="142"/>
  <c r="D67" i="142"/>
  <c r="E62" i="142"/>
  <c r="E65" i="142"/>
  <c r="D70" i="142"/>
  <c r="E64" i="142"/>
  <c r="D69" i="142"/>
  <c r="E63" i="142"/>
  <c r="D68" i="142"/>
  <c r="D72" i="142" l="1"/>
  <c r="E67" i="142"/>
  <c r="D73" i="142"/>
  <c r="E68" i="142"/>
  <c r="D74" i="142"/>
  <c r="E69" i="142"/>
  <c r="D75" i="142"/>
  <c r="E70" i="142"/>
  <c r="D81" i="142"/>
  <c r="E76" i="142"/>
  <c r="D79" i="142" l="1"/>
  <c r="E74" i="142"/>
  <c r="D78" i="142"/>
  <c r="E73" i="142"/>
  <c r="D77" i="142"/>
  <c r="E72" i="142"/>
  <c r="D86" i="142"/>
  <c r="E81" i="142"/>
  <c r="D80" i="142"/>
  <c r="E75" i="142"/>
  <c r="D85" i="142" l="1"/>
  <c r="E80" i="142"/>
  <c r="D84" i="142"/>
  <c r="E79" i="142"/>
  <c r="D91" i="142"/>
  <c r="E86" i="142"/>
  <c r="D82" i="142"/>
  <c r="E77" i="142"/>
  <c r="D83" i="142"/>
  <c r="E78" i="142"/>
  <c r="E84" i="142" l="1"/>
  <c r="D89" i="142"/>
  <c r="D87" i="142"/>
  <c r="E82" i="142"/>
  <c r="E91" i="142"/>
  <c r="D96" i="142"/>
  <c r="E83" i="142"/>
  <c r="D88" i="142"/>
  <c r="E85" i="142"/>
  <c r="D90" i="142"/>
  <c r="D93" i="142" l="1"/>
  <c r="E88" i="142"/>
  <c r="D101" i="142"/>
  <c r="E101" i="142" s="1"/>
  <c r="E96" i="142"/>
  <c r="D92" i="142"/>
  <c r="E87" i="142"/>
  <c r="D95" i="142"/>
  <c r="E90" i="142"/>
  <c r="E89" i="142"/>
  <c r="D94" i="142"/>
  <c r="D100" i="142" l="1"/>
  <c r="E100" i="142" s="1"/>
  <c r="E95" i="142"/>
  <c r="D98" i="142"/>
  <c r="E98" i="142" s="1"/>
  <c r="E93" i="142"/>
  <c r="D97" i="142"/>
  <c r="E92" i="142"/>
  <c r="D99" i="142"/>
  <c r="E99" i="142" s="1"/>
  <c r="E94" i="142"/>
  <c r="D102" i="142" l="1"/>
  <c r="E102" i="142" s="1"/>
  <c r="E97" i="142"/>
  <c r="E37" i="87" l="1"/>
  <c r="E38" i="87"/>
  <c r="E10" i="87"/>
  <c r="E11" i="87"/>
  <c r="E12" i="87"/>
  <c r="E35" i="87" l="1"/>
  <c r="E50" i="87"/>
  <c r="E51" i="87" s="1"/>
  <c r="D115" i="111" s="1"/>
  <c r="E93" i="111" l="1"/>
  <c r="B88" i="111"/>
  <c r="D7" i="93"/>
  <c r="F7" i="93" s="1"/>
  <c r="B7" i="93"/>
  <c r="B63" i="87"/>
  <c r="B62" i="87"/>
  <c r="B61" i="87"/>
  <c r="B60" i="87"/>
  <c r="B59" i="87"/>
  <c r="B58" i="87"/>
  <c r="E44" i="87"/>
  <c r="F95" i="111"/>
  <c r="A43" i="102"/>
  <c r="B41" i="111"/>
  <c r="B42" i="111"/>
  <c r="B43" i="111"/>
  <c r="B44" i="111"/>
  <c r="B45" i="111"/>
  <c r="B40" i="111"/>
  <c r="B39" i="111"/>
  <c r="B17" i="113"/>
  <c r="B16" i="113"/>
  <c r="B71" i="139"/>
  <c r="B68" i="139"/>
  <c r="B21" i="113"/>
  <c r="B20" i="113"/>
  <c r="B19" i="113"/>
  <c r="B15" i="113"/>
  <c r="B61" i="139"/>
  <c r="B54" i="139"/>
  <c r="B23" i="139"/>
  <c r="B17" i="100"/>
  <c r="B42" i="100"/>
  <c r="B57" i="139"/>
  <c r="G21" i="139"/>
  <c r="H49" i="139" s="1"/>
  <c r="G20" i="139"/>
  <c r="H39" i="139" s="1"/>
  <c r="G19" i="139"/>
  <c r="H29" i="139" s="1"/>
  <c r="E20" i="139"/>
  <c r="H40" i="139" s="1"/>
  <c r="E21" i="139"/>
  <c r="H50" i="139" s="1"/>
  <c r="E19" i="139"/>
  <c r="H30" i="139" s="1"/>
  <c r="D20" i="139"/>
  <c r="D21" i="139" s="1"/>
  <c r="B21" i="139"/>
  <c r="B44" i="139" s="1"/>
  <c r="B48" i="139" s="1"/>
  <c r="B20" i="139"/>
  <c r="B34" i="139" s="1"/>
  <c r="B38" i="139" s="1"/>
  <c r="B19" i="139"/>
  <c r="B24" i="139" s="1"/>
  <c r="B28" i="139" s="1"/>
  <c r="G7" i="139"/>
  <c r="G8" i="139"/>
  <c r="G9" i="139"/>
  <c r="G6" i="139"/>
  <c r="D28" i="139" s="1"/>
  <c r="F7" i="139"/>
  <c r="F8" i="139"/>
  <c r="F9" i="139"/>
  <c r="F6" i="139"/>
  <c r="E7" i="139"/>
  <c r="E8" i="139"/>
  <c r="E9" i="139"/>
  <c r="E6" i="139"/>
  <c r="A71" i="139"/>
  <c r="A68" i="139"/>
  <c r="A64" i="139"/>
  <c r="A61" i="139"/>
  <c r="A57" i="139"/>
  <c r="A54" i="139"/>
  <c r="D7" i="139"/>
  <c r="D8" i="139" s="1"/>
  <c r="D9" i="139" s="1"/>
  <c r="F5" i="113"/>
  <c r="F6" i="113" s="1"/>
  <c r="F8" i="113" s="1"/>
  <c r="F9" i="113" s="1"/>
  <c r="F10" i="113" s="1"/>
  <c r="F11" i="113" s="1"/>
  <c r="F12" i="113" s="1"/>
  <c r="F13" i="113" s="1"/>
  <c r="F15" i="113" s="1"/>
  <c r="F16" i="113" s="1"/>
  <c r="F17" i="113" s="1"/>
  <c r="F19" i="113" s="1"/>
  <c r="F20" i="113" s="1"/>
  <c r="F21" i="113" s="1"/>
  <c r="F23" i="113" s="1"/>
  <c r="F24" i="113" s="1"/>
  <c r="F25" i="113" s="1"/>
  <c r="F26" i="113" s="1"/>
  <c r="F27" i="113" s="1"/>
  <c r="F28" i="113" s="1"/>
  <c r="F30" i="113" s="1"/>
  <c r="F31" i="113" s="1"/>
  <c r="F32" i="113" s="1"/>
  <c r="F33" i="113" s="1"/>
  <c r="F34" i="113" s="1"/>
  <c r="F35" i="113" s="1"/>
  <c r="H7" i="139" l="1"/>
  <c r="H9" i="139"/>
  <c r="H8" i="139"/>
  <c r="H6" i="139"/>
  <c r="E28" i="139" s="1"/>
  <c r="D48" i="139"/>
  <c r="D38" i="139"/>
  <c r="E48" i="139" l="1"/>
  <c r="E38" i="139"/>
  <c r="E57" i="139"/>
  <c r="E71" i="139"/>
  <c r="E64" i="139"/>
  <c r="F71" i="139" l="1"/>
  <c r="F64" i="139"/>
  <c r="F57" i="139"/>
  <c r="E42" i="87" l="1"/>
  <c r="A48" i="102"/>
  <c r="A33" i="102"/>
  <c r="E43" i="87" l="1"/>
  <c r="D109" i="111" l="1"/>
  <c r="E65" i="111" l="1"/>
  <c r="E64" i="111"/>
  <c r="E63" i="111"/>
  <c r="E13" i="111"/>
  <c r="E12" i="111"/>
  <c r="E11" i="111"/>
  <c r="E10" i="111"/>
  <c r="E9" i="111"/>
  <c r="E8" i="111" l="1"/>
  <c r="E84" i="111" l="1"/>
  <c r="F82" i="111"/>
  <c r="C12" i="134"/>
  <c r="C10" i="134"/>
  <c r="A19" i="134"/>
  <c r="A18" i="134"/>
  <c r="A15" i="134"/>
  <c r="A14" i="134"/>
  <c r="F13" i="111" l="1"/>
  <c r="H13" i="111" l="1"/>
  <c r="G13" i="111"/>
  <c r="I13" i="111" l="1"/>
  <c r="J13" i="111"/>
  <c r="K13" i="111" l="1"/>
  <c r="M13" i="111" l="1"/>
  <c r="L13" i="111"/>
  <c r="O13" i="111" l="1"/>
  <c r="N13" i="111"/>
  <c r="P13" i="111" l="1"/>
  <c r="Q13" i="111" l="1"/>
  <c r="R13" i="111" l="1"/>
  <c r="S13" i="111" l="1"/>
  <c r="T13" i="111" l="1"/>
  <c r="U13" i="111" l="1"/>
  <c r="V13" i="111" l="1"/>
  <c r="F69" i="132"/>
  <c r="F65" i="132"/>
  <c r="F60" i="132"/>
  <c r="F58" i="132"/>
  <c r="G49" i="132"/>
  <c r="G47" i="132"/>
  <c r="B47" i="132"/>
  <c r="G46" i="132"/>
  <c r="B46" i="132"/>
  <c r="G45" i="132"/>
  <c r="G44" i="132"/>
  <c r="B44" i="132"/>
  <c r="G43" i="132"/>
  <c r="G48" i="132" s="1"/>
  <c r="G50" i="132" s="1"/>
  <c r="F68" i="132" s="1"/>
  <c r="H42" i="132"/>
  <c r="G41" i="132"/>
  <c r="B41" i="132"/>
  <c r="G40" i="132"/>
  <c r="B40" i="132"/>
  <c r="G31" i="132"/>
  <c r="F62" i="132" s="1"/>
  <c r="B31" i="132"/>
  <c r="G30" i="132"/>
  <c r="G27" i="132"/>
  <c r="G26" i="132"/>
  <c r="B26" i="132"/>
  <c r="G25" i="132"/>
  <c r="G24" i="132"/>
  <c r="B24" i="132"/>
  <c r="G23" i="132"/>
  <c r="G20" i="132"/>
  <c r="G28" i="132" s="1"/>
  <c r="D20" i="132"/>
  <c r="D19" i="132"/>
  <c r="D18" i="132"/>
  <c r="B49" i="132" s="1"/>
  <c r="D17" i="132"/>
  <c r="D16" i="132"/>
  <c r="B45" i="132" s="1"/>
  <c r="D15" i="132"/>
  <c r="D14" i="132"/>
  <c r="B30" i="132" s="1"/>
  <c r="D9" i="132"/>
  <c r="D12" i="132" s="1"/>
  <c r="B43" i="132" s="1"/>
  <c r="D8" i="132"/>
  <c r="B23" i="132" s="1"/>
  <c r="D7" i="132"/>
  <c r="D5" i="132"/>
  <c r="G4" i="132"/>
  <c r="W13" i="111" l="1"/>
  <c r="G32" i="132"/>
  <c r="G29" i="132"/>
  <c r="F66" i="132"/>
  <c r="F61" i="132"/>
  <c r="X13" i="111" l="1"/>
  <c r="F59" i="132"/>
  <c r="F63" i="132" s="1"/>
  <c r="F64" i="132" s="1"/>
  <c r="F67" i="132" s="1"/>
  <c r="F70" i="132" s="1"/>
  <c r="F71" i="132" s="1"/>
  <c r="G36" i="132"/>
  <c r="G42" i="132" s="1"/>
  <c r="G54" i="132" s="1"/>
  <c r="G55" i="132" s="1"/>
  <c r="Y13" i="111" l="1"/>
  <c r="C8" i="134"/>
  <c r="C7" i="134"/>
  <c r="E5" i="96"/>
  <c r="J44" i="96" s="1"/>
  <c r="E5" i="95"/>
  <c r="J44" i="95" s="1"/>
  <c r="P84" i="111"/>
  <c r="E47" i="87"/>
  <c r="E48" i="87" s="1"/>
  <c r="E41" i="87"/>
  <c r="E33" i="87"/>
  <c r="E34" i="87"/>
  <c r="E39" i="87"/>
  <c r="E40" i="87"/>
  <c r="A44" i="102"/>
  <c r="D2" i="129"/>
  <c r="F2" i="129"/>
  <c r="H2" i="129" s="1"/>
  <c r="J2" i="129"/>
  <c r="C3" i="129"/>
  <c r="D3" i="129" s="1"/>
  <c r="F3" i="129"/>
  <c r="H3" i="129" s="1"/>
  <c r="G3" i="129"/>
  <c r="J3" i="129"/>
  <c r="F4" i="129"/>
  <c r="H4" i="129" s="1"/>
  <c r="G4" i="129"/>
  <c r="J4" i="129"/>
  <c r="F5" i="129"/>
  <c r="H5" i="129" s="1"/>
  <c r="G5" i="129"/>
  <c r="G6" i="129" s="1"/>
  <c r="G7" i="129" s="1"/>
  <c r="J5" i="129"/>
  <c r="F6" i="129"/>
  <c r="H6" i="129" s="1"/>
  <c r="J6" i="129"/>
  <c r="F7" i="129"/>
  <c r="J7" i="129"/>
  <c r="F8" i="129"/>
  <c r="G8" i="129"/>
  <c r="J8" i="129"/>
  <c r="F9" i="129"/>
  <c r="J9" i="129"/>
  <c r="F10" i="129"/>
  <c r="J10" i="129"/>
  <c r="F11" i="129"/>
  <c r="J11" i="129"/>
  <c r="F12" i="129"/>
  <c r="J12" i="129"/>
  <c r="F13" i="129"/>
  <c r="J13" i="129"/>
  <c r="F14" i="129"/>
  <c r="J14" i="129"/>
  <c r="F15" i="129"/>
  <c r="J15" i="129"/>
  <c r="M14" i="129" s="1"/>
  <c r="F16" i="129"/>
  <c r="J16" i="129"/>
  <c r="F17" i="129"/>
  <c r="J17" i="129"/>
  <c r="F18" i="129"/>
  <c r="J18" i="129"/>
  <c r="F19" i="129"/>
  <c r="J19" i="129"/>
  <c r="F20" i="129"/>
  <c r="J20" i="129"/>
  <c r="F21" i="129"/>
  <c r="J21" i="129"/>
  <c r="B84" i="111"/>
  <c r="B97" i="111" s="1"/>
  <c r="B85" i="111"/>
  <c r="B98" i="111" s="1"/>
  <c r="B83" i="111"/>
  <c r="B96" i="111" s="1"/>
  <c r="F6" i="90"/>
  <c r="D18" i="86"/>
  <c r="D22" i="86" s="1"/>
  <c r="E29" i="95"/>
  <c r="H38" i="95" s="1"/>
  <c r="I38" i="95" s="1"/>
  <c r="J38" i="95" s="1"/>
  <c r="E17" i="97"/>
  <c r="E5" i="97"/>
  <c r="D4" i="93"/>
  <c r="F4" i="93" s="1"/>
  <c r="E26" i="87"/>
  <c r="E27" i="87"/>
  <c r="E25" i="87"/>
  <c r="E28" i="87"/>
  <c r="E29" i="87"/>
  <c r="E30" i="87"/>
  <c r="E9" i="87"/>
  <c r="E13" i="87" s="1"/>
  <c r="E15" i="87"/>
  <c r="E16" i="87"/>
  <c r="E17" i="87"/>
  <c r="E18" i="87"/>
  <c r="E19" i="87"/>
  <c r="E20" i="87"/>
  <c r="E22" i="87"/>
  <c r="E4" i="87"/>
  <c r="E5" i="87"/>
  <c r="E6" i="87"/>
  <c r="E4" i="90"/>
  <c r="F4" i="90"/>
  <c r="E5" i="90"/>
  <c r="F5" i="90"/>
  <c r="E6" i="90"/>
  <c r="E9" i="90"/>
  <c r="F9" i="90"/>
  <c r="E10" i="90"/>
  <c r="F10" i="90"/>
  <c r="F11" i="90"/>
  <c r="E14" i="90"/>
  <c r="F14" i="90"/>
  <c r="E4" i="91"/>
  <c r="E14" i="91"/>
  <c r="E15" i="91"/>
  <c r="E16" i="91"/>
  <c r="E19" i="91"/>
  <c r="E20" i="91"/>
  <c r="E21" i="91"/>
  <c r="D27" i="91"/>
  <c r="D28" i="91"/>
  <c r="D29" i="91"/>
  <c r="D5" i="93"/>
  <c r="F5" i="93" s="1"/>
  <c r="D6" i="93"/>
  <c r="F6" i="93" s="1"/>
  <c r="D8" i="93"/>
  <c r="F8" i="93" s="1"/>
  <c r="D9" i="93"/>
  <c r="F9" i="93" s="1"/>
  <c r="D10" i="93"/>
  <c r="F10" i="93" s="1"/>
  <c r="D11" i="93"/>
  <c r="F11" i="93" s="1"/>
  <c r="D12" i="93"/>
  <c r="F12" i="93" s="1"/>
  <c r="D13" i="93"/>
  <c r="F13" i="93" s="1"/>
  <c r="D18" i="93"/>
  <c r="F18" i="93" s="1"/>
  <c r="D19" i="93"/>
  <c r="F19" i="93" s="1"/>
  <c r="D20" i="93"/>
  <c r="F20" i="93" s="1"/>
  <c r="D25" i="93"/>
  <c r="F25" i="93" s="1"/>
  <c r="D26" i="93"/>
  <c r="F26" i="93" s="1"/>
  <c r="D27" i="93"/>
  <c r="F27" i="93" s="1"/>
  <c r="D28" i="93"/>
  <c r="F28" i="93" s="1"/>
  <c r="E13" i="100"/>
  <c r="H22" i="100" s="1"/>
  <c r="E14" i="100"/>
  <c r="H30" i="100" s="1"/>
  <c r="E15" i="100"/>
  <c r="H38" i="100" s="1"/>
  <c r="G95" i="111"/>
  <c r="G82" i="111"/>
  <c r="H95" i="111"/>
  <c r="I95" i="111"/>
  <c r="I82" i="111"/>
  <c r="J95" i="111"/>
  <c r="K95" i="111"/>
  <c r="L95" i="111"/>
  <c r="M95" i="111"/>
  <c r="M82" i="111"/>
  <c r="N95" i="111"/>
  <c r="O95" i="111"/>
  <c r="O82" i="111"/>
  <c r="Q95" i="111"/>
  <c r="Q82" i="111"/>
  <c r="R95" i="111"/>
  <c r="S95" i="111"/>
  <c r="S82" i="111"/>
  <c r="T95" i="111"/>
  <c r="U95" i="111"/>
  <c r="V95" i="111"/>
  <c r="W95" i="111"/>
  <c r="W82" i="111"/>
  <c r="X95" i="111"/>
  <c r="Y82" i="111"/>
  <c r="G13" i="100"/>
  <c r="H21" i="100" s="1"/>
  <c r="G6" i="100"/>
  <c r="H6" i="100" s="1"/>
  <c r="G14" i="100"/>
  <c r="G15" i="100"/>
  <c r="G7" i="100"/>
  <c r="H7" i="100" s="1"/>
  <c r="F45" i="100" s="1"/>
  <c r="G8" i="100"/>
  <c r="H8" i="100" s="1"/>
  <c r="F52" i="100" s="1"/>
  <c r="G9" i="100"/>
  <c r="B89" i="111"/>
  <c r="B87" i="111"/>
  <c r="B86" i="111"/>
  <c r="B99" i="111" s="1"/>
  <c r="B56" i="111"/>
  <c r="B76" i="111" s="1"/>
  <c r="B55" i="111"/>
  <c r="B75" i="111" s="1"/>
  <c r="B45" i="100"/>
  <c r="B54" i="111" s="1"/>
  <c r="B74" i="111" s="1"/>
  <c r="B37" i="111"/>
  <c r="B36" i="111"/>
  <c r="B35" i="111"/>
  <c r="C37" i="113"/>
  <c r="C12" i="124"/>
  <c r="C38" i="124" s="1"/>
  <c r="C15" i="124"/>
  <c r="C16" i="124"/>
  <c r="C17" i="124"/>
  <c r="C18" i="124"/>
  <c r="C19" i="124"/>
  <c r="C20" i="124"/>
  <c r="C21" i="124"/>
  <c r="C27" i="124"/>
  <c r="C30" i="124" s="1"/>
  <c r="C40" i="124" s="1"/>
  <c r="C28" i="124"/>
  <c r="C29" i="124"/>
  <c r="J69" i="96"/>
  <c r="E45" i="86"/>
  <c r="E46" i="86" s="1"/>
  <c r="E47" i="86" s="1"/>
  <c r="E5" i="91"/>
  <c r="D19" i="86"/>
  <c r="F5" i="91" s="1"/>
  <c r="D20" i="86"/>
  <c r="F6" i="91" s="1"/>
  <c r="E27" i="91"/>
  <c r="E28" i="91"/>
  <c r="E29" i="91"/>
  <c r="E32" i="91"/>
  <c r="F40" i="95"/>
  <c r="F41" i="95"/>
  <c r="H39" i="95"/>
  <c r="I39" i="95" s="1"/>
  <c r="J39" i="95" s="1"/>
  <c r="J43" i="95"/>
  <c r="G65" i="95"/>
  <c r="G52" i="95"/>
  <c r="I52" i="95"/>
  <c r="J52" i="95" s="1"/>
  <c r="G54" i="95"/>
  <c r="I54" i="95"/>
  <c r="J54" i="95" s="1"/>
  <c r="G55" i="95"/>
  <c r="I55" i="95"/>
  <c r="G56" i="95"/>
  <c r="J56" i="95" s="1"/>
  <c r="G57" i="95"/>
  <c r="J57" i="95" s="1"/>
  <c r="G59" i="95"/>
  <c r="I59" i="95"/>
  <c r="G60" i="95"/>
  <c r="I60" i="95"/>
  <c r="J60" i="95" s="1"/>
  <c r="G61" i="95"/>
  <c r="I61" i="95"/>
  <c r="J61" i="95" s="1"/>
  <c r="G63" i="95"/>
  <c r="I63" i="95"/>
  <c r="F67" i="95"/>
  <c r="G67" i="95" s="1"/>
  <c r="I67" i="95"/>
  <c r="J69" i="95"/>
  <c r="H39" i="96"/>
  <c r="I39" i="96" s="1"/>
  <c r="J39" i="96" s="1"/>
  <c r="J43" i="96"/>
  <c r="G65" i="96"/>
  <c r="I52" i="96"/>
  <c r="G52" i="96"/>
  <c r="I63" i="96"/>
  <c r="G63" i="96"/>
  <c r="F67" i="96"/>
  <c r="G67" i="96" s="1"/>
  <c r="I67" i="96"/>
  <c r="I54" i="96"/>
  <c r="G54" i="96"/>
  <c r="I55" i="96"/>
  <c r="G55" i="96"/>
  <c r="G56" i="96"/>
  <c r="J56" i="96" s="1"/>
  <c r="G57" i="96"/>
  <c r="J57" i="96" s="1"/>
  <c r="I59" i="96"/>
  <c r="G59" i="96"/>
  <c r="I60" i="96"/>
  <c r="G60" i="96"/>
  <c r="I61" i="96"/>
  <c r="G61" i="96"/>
  <c r="F40" i="97"/>
  <c r="F41" i="97"/>
  <c r="H39" i="97"/>
  <c r="I39" i="97" s="1"/>
  <c r="J39" i="97" s="1"/>
  <c r="J43" i="97"/>
  <c r="G65" i="97"/>
  <c r="F67" i="97"/>
  <c r="G67" i="97" s="1"/>
  <c r="I67" i="97"/>
  <c r="I52" i="97"/>
  <c r="G52" i="97"/>
  <c r="I54" i="97"/>
  <c r="G54" i="97"/>
  <c r="G55" i="97"/>
  <c r="J55" i="97" s="1"/>
  <c r="G56" i="97"/>
  <c r="J56" i="97" s="1"/>
  <c r="G57" i="97"/>
  <c r="J57" i="97" s="1"/>
  <c r="G59" i="97"/>
  <c r="J59" i="97" s="1"/>
  <c r="G60" i="97"/>
  <c r="J60" i="97" s="1"/>
  <c r="G61" i="97"/>
  <c r="J61" i="97" s="1"/>
  <c r="I63" i="97"/>
  <c r="G63" i="97"/>
  <c r="J69" i="97"/>
  <c r="D4" i="113"/>
  <c r="G4" i="113"/>
  <c r="B53" i="111"/>
  <c r="B73" i="111" s="1"/>
  <c r="B52" i="111"/>
  <c r="B72" i="111" s="1"/>
  <c r="B51" i="111"/>
  <c r="B71" i="111" s="1"/>
  <c r="F40" i="96"/>
  <c r="F41" i="96"/>
  <c r="B6" i="90"/>
  <c r="B5" i="90"/>
  <c r="B15" i="100"/>
  <c r="B36" i="100" s="1"/>
  <c r="B14" i="100"/>
  <c r="B28" i="100" s="1"/>
  <c r="B13" i="100"/>
  <c r="B20" i="100" s="1"/>
  <c r="E11" i="90"/>
  <c r="B11" i="90"/>
  <c r="C37" i="86"/>
  <c r="C38" i="86" s="1"/>
  <c r="C40" i="86" s="1"/>
  <c r="B28" i="93"/>
  <c r="H78" i="111"/>
  <c r="G78" i="111"/>
  <c r="H3" i="111"/>
  <c r="I78" i="111" s="1"/>
  <c r="C13" i="87"/>
  <c r="C7" i="87"/>
  <c r="I104" i="111"/>
  <c r="J104" i="111" s="1"/>
  <c r="K104" i="111" s="1"/>
  <c r="L104" i="111" s="1"/>
  <c r="M104" i="111" s="1"/>
  <c r="N104" i="111" s="1"/>
  <c r="O104" i="111" s="1"/>
  <c r="P104" i="111" s="1"/>
  <c r="Q104" i="111" s="1"/>
  <c r="R104" i="111" s="1"/>
  <c r="S104" i="111" s="1"/>
  <c r="T104" i="111" s="1"/>
  <c r="U104" i="111" s="1"/>
  <c r="V104" i="111" s="1"/>
  <c r="W104" i="111" s="1"/>
  <c r="X104" i="111" s="1"/>
  <c r="Y104" i="111" s="1"/>
  <c r="A46" i="102"/>
  <c r="A45" i="102"/>
  <c r="B13" i="113"/>
  <c r="B12" i="113"/>
  <c r="B11" i="113"/>
  <c r="B10" i="113"/>
  <c r="B9" i="113"/>
  <c r="B8" i="113"/>
  <c r="B6" i="113"/>
  <c r="B5" i="113"/>
  <c r="B4" i="113"/>
  <c r="D14" i="100"/>
  <c r="D15" i="100" s="1"/>
  <c r="F14" i="100"/>
  <c r="F15" i="100" s="1"/>
  <c r="J72" i="97"/>
  <c r="J72" i="96"/>
  <c r="B26" i="93"/>
  <c r="B27" i="93"/>
  <c r="B25" i="93"/>
  <c r="B19" i="93"/>
  <c r="B20" i="93"/>
  <c r="B18" i="93"/>
  <c r="B5" i="93"/>
  <c r="B6" i="93"/>
  <c r="B8" i="93"/>
  <c r="B9" i="93"/>
  <c r="B10" i="93"/>
  <c r="B11" i="93"/>
  <c r="B12" i="93"/>
  <c r="B13" i="93"/>
  <c r="B4" i="93"/>
  <c r="E52" i="100"/>
  <c r="D28" i="100"/>
  <c r="E45" i="100"/>
  <c r="C23" i="87"/>
  <c r="B56" i="100"/>
  <c r="B49" i="100"/>
  <c r="D30" i="97"/>
  <c r="G39" i="97" s="1"/>
  <c r="G40" i="97" s="1"/>
  <c r="G41" i="97" s="1"/>
  <c r="D26" i="97"/>
  <c r="D27" i="97" s="1"/>
  <c r="B28" i="91"/>
  <c r="B29" i="91"/>
  <c r="B27" i="91"/>
  <c r="B32" i="91"/>
  <c r="A34" i="102"/>
  <c r="B10" i="90"/>
  <c r="A42" i="102"/>
  <c r="A41" i="102"/>
  <c r="A40" i="102"/>
  <c r="A39" i="102"/>
  <c r="A38" i="102"/>
  <c r="A37" i="102"/>
  <c r="A36" i="102"/>
  <c r="A35" i="102"/>
  <c r="H65" i="97"/>
  <c r="H63" i="97"/>
  <c r="I61" i="97"/>
  <c r="I60" i="97"/>
  <c r="I59" i="97"/>
  <c r="I57" i="97"/>
  <c r="I56" i="97"/>
  <c r="I55" i="97"/>
  <c r="H54" i="97"/>
  <c r="H55" i="97" s="1"/>
  <c r="H56" i="97" s="1"/>
  <c r="H57" i="97" s="1"/>
  <c r="H52" i="97"/>
  <c r="G38" i="97"/>
  <c r="H67" i="97"/>
  <c r="H65" i="96"/>
  <c r="H63" i="96"/>
  <c r="I57" i="96"/>
  <c r="I56" i="96"/>
  <c r="H54" i="96"/>
  <c r="H55" i="96" s="1"/>
  <c r="H56" i="96" s="1"/>
  <c r="H57" i="96" s="1"/>
  <c r="H52" i="96"/>
  <c r="G38" i="96"/>
  <c r="D30" i="96"/>
  <c r="G39" i="96" s="1"/>
  <c r="G40" i="96" s="1"/>
  <c r="G41" i="96" s="1"/>
  <c r="D26" i="96"/>
  <c r="H59" i="96" s="1"/>
  <c r="H67" i="96"/>
  <c r="H65" i="95"/>
  <c r="H63" i="95"/>
  <c r="D26" i="95"/>
  <c r="D27" i="95" s="1"/>
  <c r="I56" i="95"/>
  <c r="I57" i="95"/>
  <c r="H54" i="95"/>
  <c r="H55" i="95"/>
  <c r="H56" i="95" s="1"/>
  <c r="H57" i="95" s="1"/>
  <c r="H52" i="95"/>
  <c r="H67" i="95"/>
  <c r="D30" i="95"/>
  <c r="G39" i="95" s="1"/>
  <c r="G40" i="95" s="1"/>
  <c r="G41" i="95" s="1"/>
  <c r="G38" i="95"/>
  <c r="H59" i="97"/>
  <c r="B5" i="91"/>
  <c r="B10" i="91" s="1"/>
  <c r="B6" i="91"/>
  <c r="B4" i="91"/>
  <c r="B14" i="90"/>
  <c r="B9" i="90"/>
  <c r="B4" i="90"/>
  <c r="J52" i="96" l="1"/>
  <c r="J59" i="95"/>
  <c r="E23" i="87"/>
  <c r="E48" i="86"/>
  <c r="E7" i="93"/>
  <c r="E45" i="87"/>
  <c r="E62" i="87" s="1"/>
  <c r="E63" i="87"/>
  <c r="E92" i="111"/>
  <c r="E91" i="111"/>
  <c r="G57" i="139"/>
  <c r="H57" i="139" s="1"/>
  <c r="H58" i="139" s="1"/>
  <c r="E33" i="113" s="1"/>
  <c r="E59" i="87"/>
  <c r="H40" i="95"/>
  <c r="I40" i="95" s="1"/>
  <c r="J40" i="95" s="1"/>
  <c r="F28" i="139"/>
  <c r="G28" i="139" s="1"/>
  <c r="H28" i="139" s="1"/>
  <c r="H31" i="139" s="1"/>
  <c r="H40" i="97"/>
  <c r="I40" i="97" s="1"/>
  <c r="J40" i="97" s="1"/>
  <c r="F48" i="139"/>
  <c r="G48" i="139" s="1"/>
  <c r="H48" i="139" s="1"/>
  <c r="H51" i="139" s="1"/>
  <c r="H40" i="96"/>
  <c r="I40" i="96" s="1"/>
  <c r="J40" i="96" s="1"/>
  <c r="F38" i="139"/>
  <c r="G38" i="139" s="1"/>
  <c r="H38" i="139" s="1"/>
  <c r="H41" i="139" s="1"/>
  <c r="P97" i="111"/>
  <c r="Y97" i="111"/>
  <c r="D36" i="100"/>
  <c r="D20" i="100"/>
  <c r="J52" i="97"/>
  <c r="H9" i="100"/>
  <c r="F59" i="100" s="1"/>
  <c r="E59" i="100"/>
  <c r="H37" i="100"/>
  <c r="H29" i="100"/>
  <c r="G5" i="113"/>
  <c r="G6" i="113" s="1"/>
  <c r="G7" i="113" s="1"/>
  <c r="G8" i="113" s="1"/>
  <c r="G9" i="113" s="1"/>
  <c r="G10" i="113" s="1"/>
  <c r="G11" i="113" s="1"/>
  <c r="G12" i="113" s="1"/>
  <c r="G13" i="113" s="1"/>
  <c r="G14" i="113" s="1"/>
  <c r="G15" i="113" s="1"/>
  <c r="G16" i="113" s="1"/>
  <c r="G17" i="113" s="1"/>
  <c r="G18" i="113" s="1"/>
  <c r="G19" i="113" s="1"/>
  <c r="G20" i="113" s="1"/>
  <c r="G21" i="113" s="1"/>
  <c r="G22" i="113" s="1"/>
  <c r="D5" i="113"/>
  <c r="D6" i="113" s="1"/>
  <c r="D7" i="113" s="1"/>
  <c r="D8" i="113" s="1"/>
  <c r="D9" i="113" s="1"/>
  <c r="D10" i="113" s="1"/>
  <c r="D11" i="113" s="1"/>
  <c r="D12" i="113" s="1"/>
  <c r="D13" i="113" s="1"/>
  <c r="D14" i="113" s="1"/>
  <c r="D15" i="113" s="1"/>
  <c r="D16" i="113" s="1"/>
  <c r="D17" i="113" s="1"/>
  <c r="D18" i="113" s="1"/>
  <c r="D19" i="113" s="1"/>
  <c r="D20" i="113" s="1"/>
  <c r="D21" i="113" s="1"/>
  <c r="D22" i="113" s="1"/>
  <c r="E85" i="111"/>
  <c r="P85" i="111" s="1"/>
  <c r="E83" i="111"/>
  <c r="P83" i="111" s="1"/>
  <c r="G45" i="100"/>
  <c r="H45" i="100" s="1"/>
  <c r="H46" i="100" s="1"/>
  <c r="E26" i="113" s="1"/>
  <c r="E86" i="111"/>
  <c r="E36" i="100"/>
  <c r="E20" i="100"/>
  <c r="E28" i="100"/>
  <c r="J63" i="97"/>
  <c r="J54" i="97"/>
  <c r="J67" i="97"/>
  <c r="J55" i="96"/>
  <c r="J67" i="96"/>
  <c r="J59" i="96"/>
  <c r="J63" i="96"/>
  <c r="J60" i="96"/>
  <c r="J54" i="96"/>
  <c r="J61" i="96"/>
  <c r="J63" i="95"/>
  <c r="J55" i="95"/>
  <c r="J67" i="95"/>
  <c r="F20" i="100"/>
  <c r="E18" i="95"/>
  <c r="I65" i="95" s="1"/>
  <c r="J65" i="95" s="1"/>
  <c r="F36" i="100"/>
  <c r="H41" i="95"/>
  <c r="I41" i="95" s="1"/>
  <c r="J41" i="95" s="1"/>
  <c r="H41" i="97"/>
  <c r="I41" i="97" s="1"/>
  <c r="J41" i="97" s="1"/>
  <c r="F28" i="100"/>
  <c r="E7" i="87"/>
  <c r="E58" i="87" s="1"/>
  <c r="E29" i="96"/>
  <c r="H38" i="96" s="1"/>
  <c r="I38" i="96" s="1"/>
  <c r="J38" i="96" s="1"/>
  <c r="J70" i="95"/>
  <c r="E18" i="96"/>
  <c r="I65" i="96" s="1"/>
  <c r="J65" i="96" s="1"/>
  <c r="H41" i="96"/>
  <c r="I41" i="96" s="1"/>
  <c r="J41" i="96" s="1"/>
  <c r="X82" i="111"/>
  <c r="E31" i="87"/>
  <c r="E5" i="93"/>
  <c r="E6" i="93"/>
  <c r="B11" i="91"/>
  <c r="F29" i="93"/>
  <c r="D36" i="86"/>
  <c r="F27" i="91" s="1"/>
  <c r="G27" i="91" s="1"/>
  <c r="F4" i="91"/>
  <c r="G4" i="91" s="1"/>
  <c r="F9" i="91"/>
  <c r="D26" i="86"/>
  <c r="F14" i="91" s="1"/>
  <c r="G14" i="91" s="1"/>
  <c r="F14" i="93"/>
  <c r="D23" i="86"/>
  <c r="D27" i="86" s="1"/>
  <c r="E49" i="86"/>
  <c r="E50" i="86" s="1"/>
  <c r="E8" i="93"/>
  <c r="F21" i="93"/>
  <c r="E6" i="91"/>
  <c r="G6" i="91" s="1"/>
  <c r="H82" i="111"/>
  <c r="M20" i="129"/>
  <c r="M16" i="129"/>
  <c r="M12" i="129"/>
  <c r="M8" i="129"/>
  <c r="M15" i="129"/>
  <c r="M6" i="129"/>
  <c r="M7" i="129"/>
  <c r="M17" i="129"/>
  <c r="N12" i="111"/>
  <c r="M5" i="129"/>
  <c r="M19" i="129"/>
  <c r="M3" i="129"/>
  <c r="M11" i="129"/>
  <c r="I2" i="129"/>
  <c r="I22" i="129" s="1"/>
  <c r="M4" i="129"/>
  <c r="M2" i="129"/>
  <c r="M13" i="129"/>
  <c r="M18" i="129"/>
  <c r="M9" i="129"/>
  <c r="H7" i="129"/>
  <c r="D28" i="95"/>
  <c r="H61" i="95" s="1"/>
  <c r="H60" i="95"/>
  <c r="D28" i="97"/>
  <c r="H61" i="97" s="1"/>
  <c r="H60" i="97"/>
  <c r="E9" i="91"/>
  <c r="E18" i="86"/>
  <c r="E19" i="86" s="1"/>
  <c r="E20" i="86" s="1"/>
  <c r="E22" i="86" s="1"/>
  <c r="I3" i="111"/>
  <c r="C22" i="124"/>
  <c r="B15" i="91"/>
  <c r="B9" i="91"/>
  <c r="H59" i="95"/>
  <c r="D24" i="86"/>
  <c r="C18" i="86"/>
  <c r="C19" i="86" s="1"/>
  <c r="C20" i="86" s="1"/>
  <c r="C22" i="86" s="1"/>
  <c r="C23" i="86" s="1"/>
  <c r="C24" i="86" s="1"/>
  <c r="C26" i="86" s="1"/>
  <c r="C27" i="86" s="1"/>
  <c r="C28" i="86" s="1"/>
  <c r="C30" i="86" s="1"/>
  <c r="C31" i="86" s="1"/>
  <c r="C32" i="86" s="1"/>
  <c r="D27" i="96"/>
  <c r="G5" i="91"/>
  <c r="J44" i="97"/>
  <c r="J70" i="97"/>
  <c r="E18" i="97"/>
  <c r="I65" i="97" s="1"/>
  <c r="J65" i="97" s="1"/>
  <c r="E29" i="97"/>
  <c r="H38" i="97" s="1"/>
  <c r="I38" i="97" s="1"/>
  <c r="J38" i="97" s="1"/>
  <c r="I3" i="129"/>
  <c r="K3" i="129" s="1"/>
  <c r="L3" i="129" s="1"/>
  <c r="H8" i="129"/>
  <c r="G9" i="129"/>
  <c r="G10" i="129" s="1"/>
  <c r="G11" i="129" s="1"/>
  <c r="M10" i="129"/>
  <c r="C4" i="129"/>
  <c r="J70" i="96"/>
  <c r="G64" i="139" l="1"/>
  <c r="H64" i="139" s="1"/>
  <c r="H65" i="139" s="1"/>
  <c r="H67" i="139" s="1"/>
  <c r="G52" i="100"/>
  <c r="H52" i="100" s="1"/>
  <c r="H53" i="100" s="1"/>
  <c r="E27" i="113" s="1"/>
  <c r="H27" i="113" s="1"/>
  <c r="H33" i="113"/>
  <c r="H60" i="139"/>
  <c r="J68" i="97"/>
  <c r="J71" i="97" s="1"/>
  <c r="F92" i="111"/>
  <c r="D114" i="111"/>
  <c r="E61" i="87"/>
  <c r="E88" i="111"/>
  <c r="P88" i="111" s="1"/>
  <c r="U86" i="111"/>
  <c r="K86" i="111"/>
  <c r="E87" i="111"/>
  <c r="U87" i="111" s="1"/>
  <c r="E60" i="87"/>
  <c r="H33" i="139"/>
  <c r="E30" i="113"/>
  <c r="H30" i="113" s="1"/>
  <c r="F40" i="111" s="1"/>
  <c r="G40" i="111" s="1"/>
  <c r="H40" i="111" s="1"/>
  <c r="I40" i="111" s="1"/>
  <c r="J40" i="111" s="1"/>
  <c r="K40" i="111" s="1"/>
  <c r="L40" i="111" s="1"/>
  <c r="M40" i="111" s="1"/>
  <c r="N40" i="111" s="1"/>
  <c r="O40" i="111" s="1"/>
  <c r="P40" i="111" s="1"/>
  <c r="Q40" i="111" s="1"/>
  <c r="R40" i="111" s="1"/>
  <c r="S40" i="111" s="1"/>
  <c r="T40" i="111" s="1"/>
  <c r="U40" i="111" s="1"/>
  <c r="V40" i="111" s="1"/>
  <c r="W40" i="111" s="1"/>
  <c r="X40" i="111" s="1"/>
  <c r="Y40" i="111" s="1"/>
  <c r="G59" i="100"/>
  <c r="H59" i="100" s="1"/>
  <c r="H60" i="100" s="1"/>
  <c r="G71" i="139"/>
  <c r="H71" i="139" s="1"/>
  <c r="H72" i="139" s="1"/>
  <c r="E32" i="113"/>
  <c r="H32" i="113" s="1"/>
  <c r="F42" i="111" s="1"/>
  <c r="G42" i="111" s="1"/>
  <c r="H42" i="111" s="1"/>
  <c r="I42" i="111" s="1"/>
  <c r="J42" i="111" s="1"/>
  <c r="K42" i="111" s="1"/>
  <c r="L42" i="111" s="1"/>
  <c r="M42" i="111" s="1"/>
  <c r="N42" i="111" s="1"/>
  <c r="O42" i="111" s="1"/>
  <c r="P42" i="111" s="1"/>
  <c r="Q42" i="111" s="1"/>
  <c r="R42" i="111" s="1"/>
  <c r="S42" i="111" s="1"/>
  <c r="T42" i="111" s="1"/>
  <c r="U42" i="111" s="1"/>
  <c r="V42" i="111" s="1"/>
  <c r="W42" i="111" s="1"/>
  <c r="X42" i="111" s="1"/>
  <c r="Y42" i="111" s="1"/>
  <c r="H53" i="139"/>
  <c r="H43" i="139"/>
  <c r="E31" i="113"/>
  <c r="H31" i="113" s="1"/>
  <c r="F41" i="111" s="1"/>
  <c r="G41" i="111" s="1"/>
  <c r="H41" i="111" s="1"/>
  <c r="I41" i="111" s="1"/>
  <c r="J41" i="111" s="1"/>
  <c r="K41" i="111" s="1"/>
  <c r="L41" i="111" s="1"/>
  <c r="M41" i="111" s="1"/>
  <c r="N41" i="111" s="1"/>
  <c r="O41" i="111" s="1"/>
  <c r="P41" i="111" s="1"/>
  <c r="Q41" i="111" s="1"/>
  <c r="R41" i="111" s="1"/>
  <c r="S41" i="111" s="1"/>
  <c r="T41" i="111" s="1"/>
  <c r="U41" i="111" s="1"/>
  <c r="V41" i="111" s="1"/>
  <c r="W41" i="111" s="1"/>
  <c r="X41" i="111" s="1"/>
  <c r="Y41" i="111" s="1"/>
  <c r="F10" i="91"/>
  <c r="F16" i="93"/>
  <c r="E15" i="113"/>
  <c r="F23" i="93"/>
  <c r="E16" i="113"/>
  <c r="H16" i="113" s="1"/>
  <c r="F31" i="93"/>
  <c r="E17" i="113"/>
  <c r="H17" i="113" s="1"/>
  <c r="P96" i="111"/>
  <c r="Y96" i="111"/>
  <c r="P98" i="111"/>
  <c r="Y98" i="111"/>
  <c r="J68" i="95"/>
  <c r="J71" i="95" s="1"/>
  <c r="D23" i="113"/>
  <c r="D24" i="113" s="1"/>
  <c r="D25" i="113" s="1"/>
  <c r="D26" i="113" s="1"/>
  <c r="D27" i="113" s="1"/>
  <c r="D28" i="113" s="1"/>
  <c r="G23" i="113"/>
  <c r="G24" i="113" s="1"/>
  <c r="G25" i="113" s="1"/>
  <c r="G26" i="113" s="1"/>
  <c r="G27" i="113" s="1"/>
  <c r="G28" i="113" s="1"/>
  <c r="G36" i="100"/>
  <c r="H36" i="100" s="1"/>
  <c r="H39" i="100" s="1"/>
  <c r="E25" i="113" s="1"/>
  <c r="G28" i="100"/>
  <c r="H48" i="100"/>
  <c r="H26" i="113"/>
  <c r="R82" i="111"/>
  <c r="J82" i="111"/>
  <c r="N82" i="111"/>
  <c r="V82" i="111"/>
  <c r="G20" i="100"/>
  <c r="H20" i="100" s="1"/>
  <c r="H23" i="100" s="1"/>
  <c r="E23" i="113" s="1"/>
  <c r="J68" i="96"/>
  <c r="J71" i="96" s="1"/>
  <c r="J42" i="96"/>
  <c r="J45" i="96" s="1"/>
  <c r="J42" i="95"/>
  <c r="J45" i="95" s="1"/>
  <c r="E89" i="111"/>
  <c r="B16" i="91"/>
  <c r="G9" i="91"/>
  <c r="D37" i="86"/>
  <c r="D38" i="86" s="1"/>
  <c r="D30" i="86"/>
  <c r="F19" i="91" s="1"/>
  <c r="G19" i="91" s="1"/>
  <c r="E9" i="93"/>
  <c r="N11" i="111"/>
  <c r="U12" i="111"/>
  <c r="N9" i="111"/>
  <c r="X11" i="111"/>
  <c r="P9" i="111"/>
  <c r="F12" i="111"/>
  <c r="Y10" i="111"/>
  <c r="I10" i="111"/>
  <c r="L11" i="111"/>
  <c r="O9" i="111"/>
  <c r="N10" i="111"/>
  <c r="K2" i="129"/>
  <c r="L2" i="129" s="1"/>
  <c r="V10" i="111"/>
  <c r="Q9" i="111"/>
  <c r="T12" i="111"/>
  <c r="W9" i="111"/>
  <c r="G12" i="111"/>
  <c r="F15" i="91"/>
  <c r="G15" i="91" s="1"/>
  <c r="D31" i="86"/>
  <c r="F20" i="91" s="1"/>
  <c r="G20" i="91" s="1"/>
  <c r="B14" i="91"/>
  <c r="H9" i="129"/>
  <c r="D4" i="129"/>
  <c r="I4" i="129" s="1"/>
  <c r="K4" i="129" s="1"/>
  <c r="L4" i="129" s="1"/>
  <c r="C5" i="129"/>
  <c r="W12" i="111"/>
  <c r="B20" i="91"/>
  <c r="E11" i="93"/>
  <c r="E10" i="93"/>
  <c r="E51" i="86"/>
  <c r="L82" i="111"/>
  <c r="U10" i="111"/>
  <c r="U11" i="111"/>
  <c r="H10" i="111"/>
  <c r="H11" i="111"/>
  <c r="H12" i="111"/>
  <c r="H9" i="111"/>
  <c r="E23" i="86"/>
  <c r="E24" i="86" s="1"/>
  <c r="E26" i="86"/>
  <c r="P86" i="111"/>
  <c r="G7" i="91"/>
  <c r="E8" i="113" s="1"/>
  <c r="R12" i="111"/>
  <c r="R9" i="111"/>
  <c r="R10" i="111"/>
  <c r="R11" i="111"/>
  <c r="M9" i="111"/>
  <c r="M10" i="111"/>
  <c r="M11" i="111"/>
  <c r="M12" i="111"/>
  <c r="S11" i="111"/>
  <c r="S12" i="111"/>
  <c r="S9" i="111"/>
  <c r="S10" i="111"/>
  <c r="F11" i="91"/>
  <c r="D28" i="86"/>
  <c r="C39" i="124"/>
  <c r="C35" i="124"/>
  <c r="C41" i="124" s="1"/>
  <c r="J78" i="111"/>
  <c r="J3" i="111"/>
  <c r="E10" i="91"/>
  <c r="G10" i="91" s="1"/>
  <c r="E11" i="91"/>
  <c r="G12" i="129"/>
  <c r="H11" i="129"/>
  <c r="J12" i="111"/>
  <c r="J9" i="111"/>
  <c r="J10" i="111"/>
  <c r="J11" i="111"/>
  <c r="K11" i="111"/>
  <c r="K12" i="111"/>
  <c r="K9" i="111"/>
  <c r="K10" i="111"/>
  <c r="D28" i="96"/>
  <c r="H61" i="96" s="1"/>
  <c r="H60" i="96"/>
  <c r="H10" i="129"/>
  <c r="J42" i="97"/>
  <c r="J45" i="97" s="1"/>
  <c r="L10" i="111"/>
  <c r="H15" i="113" l="1"/>
  <c r="E14" i="113"/>
  <c r="F44" i="113" s="1"/>
  <c r="H8" i="113"/>
  <c r="K87" i="111"/>
  <c r="F43" i="111"/>
  <c r="G43" i="111" s="1"/>
  <c r="H43" i="111" s="1"/>
  <c r="I43" i="111" s="1"/>
  <c r="J43" i="111" s="1"/>
  <c r="K43" i="111" s="1"/>
  <c r="L43" i="111" s="1"/>
  <c r="M43" i="111" s="1"/>
  <c r="N43" i="111" s="1"/>
  <c r="O43" i="111" s="1"/>
  <c r="P43" i="111" s="1"/>
  <c r="Q43" i="111" s="1"/>
  <c r="R43" i="111" s="1"/>
  <c r="S43" i="111" s="1"/>
  <c r="T43" i="111" s="1"/>
  <c r="U43" i="111" s="1"/>
  <c r="V43" i="111" s="1"/>
  <c r="W43" i="111" s="1"/>
  <c r="X43" i="111" s="1"/>
  <c r="Y43" i="111" s="1"/>
  <c r="P87" i="111"/>
  <c r="P82" i="111" s="1"/>
  <c r="E64" i="87"/>
  <c r="C11" i="134" s="1"/>
  <c r="F91" i="111"/>
  <c r="G92" i="111"/>
  <c r="E21" i="113"/>
  <c r="E28" i="113"/>
  <c r="H28" i="113" s="1"/>
  <c r="H62" i="100"/>
  <c r="E34" i="113"/>
  <c r="H74" i="139"/>
  <c r="E35" i="113"/>
  <c r="H35" i="113" s="1"/>
  <c r="F45" i="111" s="1"/>
  <c r="G45" i="111" s="1"/>
  <c r="H45" i="111" s="1"/>
  <c r="I45" i="111" s="1"/>
  <c r="J45" i="111" s="1"/>
  <c r="K45" i="111" s="1"/>
  <c r="L45" i="111" s="1"/>
  <c r="M45" i="111" s="1"/>
  <c r="N45" i="111" s="1"/>
  <c r="O45" i="111" s="1"/>
  <c r="P45" i="111" s="1"/>
  <c r="Q45" i="111" s="1"/>
  <c r="R45" i="111" s="1"/>
  <c r="S45" i="111" s="1"/>
  <c r="T45" i="111" s="1"/>
  <c r="U45" i="111" s="1"/>
  <c r="V45" i="111" s="1"/>
  <c r="W45" i="111" s="1"/>
  <c r="X45" i="111" s="1"/>
  <c r="Y45" i="111" s="1"/>
  <c r="D30" i="113"/>
  <c r="D31" i="113" s="1"/>
  <c r="D32" i="113" s="1"/>
  <c r="D33" i="113" s="1"/>
  <c r="D34" i="113" s="1"/>
  <c r="D35" i="113" s="1"/>
  <c r="G30" i="113"/>
  <c r="G31" i="113" s="1"/>
  <c r="G32" i="113" s="1"/>
  <c r="G33" i="113" s="1"/>
  <c r="G34" i="113" s="1"/>
  <c r="G35" i="113" s="1"/>
  <c r="G38" i="113"/>
  <c r="E20" i="113"/>
  <c r="H20" i="113" s="1"/>
  <c r="J73" i="95"/>
  <c r="E19" i="113"/>
  <c r="H25" i="113"/>
  <c r="H41" i="100"/>
  <c r="H28" i="100"/>
  <c r="H31" i="100" s="1"/>
  <c r="E24" i="113" s="1"/>
  <c r="H25" i="100"/>
  <c r="E82" i="111"/>
  <c r="E101" i="111" s="1"/>
  <c r="T82" i="111"/>
  <c r="S8" i="111"/>
  <c r="S15" i="111" s="1"/>
  <c r="K8" i="111"/>
  <c r="K15" i="111" s="1"/>
  <c r="M8" i="111"/>
  <c r="M15" i="111" s="1"/>
  <c r="N8" i="111"/>
  <c r="N15" i="111" s="1"/>
  <c r="J8" i="111"/>
  <c r="J15" i="111" s="1"/>
  <c r="R8" i="111"/>
  <c r="R15" i="111" s="1"/>
  <c r="H8" i="111"/>
  <c r="H15" i="111" s="1"/>
  <c r="B21" i="91"/>
  <c r="J47" i="95"/>
  <c r="J73" i="97"/>
  <c r="J73" i="96"/>
  <c r="J47" i="96"/>
  <c r="F28" i="91"/>
  <c r="G28" i="91" s="1"/>
  <c r="F32" i="111"/>
  <c r="G32" i="111" s="1"/>
  <c r="H32" i="111" s="1"/>
  <c r="I32" i="111" s="1"/>
  <c r="J32" i="111" s="1"/>
  <c r="K32" i="111" s="1"/>
  <c r="L32" i="111" s="1"/>
  <c r="M32" i="111" s="1"/>
  <c r="N32" i="111" s="1"/>
  <c r="O32" i="111" s="1"/>
  <c r="P32" i="111" s="1"/>
  <c r="Q32" i="111" s="1"/>
  <c r="R32" i="111" s="1"/>
  <c r="S32" i="111" s="1"/>
  <c r="T32" i="111" s="1"/>
  <c r="U32" i="111" s="1"/>
  <c r="V32" i="111" s="1"/>
  <c r="W32" i="111" s="1"/>
  <c r="X32" i="111" s="1"/>
  <c r="Y32" i="111" s="1"/>
  <c r="G11" i="91"/>
  <c r="F29" i="91"/>
  <c r="G29" i="91" s="1"/>
  <c r="D40" i="86"/>
  <c r="F32" i="91" s="1"/>
  <c r="G32" i="91" s="1"/>
  <c r="U82" i="111"/>
  <c r="K82" i="111"/>
  <c r="Y12" i="111"/>
  <c r="X9" i="111"/>
  <c r="X12" i="111"/>
  <c r="X10" i="111"/>
  <c r="V9" i="111"/>
  <c r="V12" i="111"/>
  <c r="V11" i="111"/>
  <c r="T11" i="111"/>
  <c r="Q12" i="111"/>
  <c r="Q11" i="111"/>
  <c r="Q10" i="111"/>
  <c r="P10" i="111"/>
  <c r="P12" i="111"/>
  <c r="P11" i="111"/>
  <c r="O10" i="111"/>
  <c r="O12" i="111"/>
  <c r="O11" i="111"/>
  <c r="I9" i="111"/>
  <c r="F11" i="111"/>
  <c r="F10" i="111"/>
  <c r="F9" i="111"/>
  <c r="Y9" i="111"/>
  <c r="T10" i="111"/>
  <c r="U9" i="111"/>
  <c r="G11" i="111"/>
  <c r="L12" i="111"/>
  <c r="G9" i="111"/>
  <c r="L9" i="111"/>
  <c r="G10" i="111"/>
  <c r="I12" i="111"/>
  <c r="I11" i="111"/>
  <c r="Y11" i="111"/>
  <c r="W10" i="111"/>
  <c r="T9" i="111"/>
  <c r="W11" i="111"/>
  <c r="J47" i="97"/>
  <c r="G13" i="129"/>
  <c r="H12" i="129"/>
  <c r="F16" i="91"/>
  <c r="G16" i="91" s="1"/>
  <c r="D32" i="86"/>
  <c r="F21" i="91" s="1"/>
  <c r="G21" i="91" s="1"/>
  <c r="E52" i="86"/>
  <c r="E12" i="93"/>
  <c r="C42" i="124"/>
  <c r="D4" i="90" s="1"/>
  <c r="E27" i="86"/>
  <c r="E28" i="86" s="1"/>
  <c r="E30" i="86"/>
  <c r="E31" i="86" s="1"/>
  <c r="E32" i="86" s="1"/>
  <c r="K3" i="111"/>
  <c r="K78" i="111"/>
  <c r="H23" i="113"/>
  <c r="H55" i="100"/>
  <c r="D5" i="129"/>
  <c r="I5" i="129" s="1"/>
  <c r="K5" i="129" s="1"/>
  <c r="L5" i="129" s="1"/>
  <c r="C6" i="129"/>
  <c r="B19" i="91"/>
  <c r="F31" i="111" l="1"/>
  <c r="G31" i="111" s="1"/>
  <c r="H31" i="111" s="1"/>
  <c r="I31" i="111" s="1"/>
  <c r="H14" i="113"/>
  <c r="H19" i="113"/>
  <c r="E18" i="113"/>
  <c r="E22" i="113"/>
  <c r="H34" i="113"/>
  <c r="H29" i="113" s="1"/>
  <c r="H47" i="113" s="1"/>
  <c r="E29" i="113"/>
  <c r="C19" i="134" s="1"/>
  <c r="H92" i="111"/>
  <c r="G91" i="111"/>
  <c r="C16" i="134"/>
  <c r="H24" i="113"/>
  <c r="H22" i="113" s="1"/>
  <c r="H33" i="100"/>
  <c r="D112" i="111"/>
  <c r="J31" i="111"/>
  <c r="Q8" i="111"/>
  <c r="Q15" i="111" s="1"/>
  <c r="E103" i="111"/>
  <c r="O8" i="111"/>
  <c r="O15" i="111" s="1"/>
  <c r="T8" i="111"/>
  <c r="T15" i="111" s="1"/>
  <c r="I8" i="111"/>
  <c r="I15" i="111" s="1"/>
  <c r="W8" i="111"/>
  <c r="W15" i="111" s="1"/>
  <c r="V8" i="111"/>
  <c r="V15" i="111" s="1"/>
  <c r="L8" i="111"/>
  <c r="L15" i="111" s="1"/>
  <c r="P8" i="111"/>
  <c r="P15" i="111" s="1"/>
  <c r="X8" i="111"/>
  <c r="X15" i="111" s="1"/>
  <c r="U8" i="111"/>
  <c r="U15" i="111" s="1"/>
  <c r="Y8" i="111"/>
  <c r="Y15" i="111" s="1"/>
  <c r="F8" i="111"/>
  <c r="F15" i="111" s="1"/>
  <c r="G8" i="111"/>
  <c r="G15" i="111" s="1"/>
  <c r="G12" i="91"/>
  <c r="E9" i="113" s="1"/>
  <c r="G22" i="91"/>
  <c r="E11" i="113" s="1"/>
  <c r="H11" i="113" s="1"/>
  <c r="G33" i="91"/>
  <c r="E13" i="113" s="1"/>
  <c r="H13" i="113" s="1"/>
  <c r="G30" i="91"/>
  <c r="E12" i="113" s="1"/>
  <c r="H12" i="113" s="1"/>
  <c r="D37" i="113"/>
  <c r="D6" i="129"/>
  <c r="I6" i="129" s="1"/>
  <c r="K6" i="129" s="1"/>
  <c r="C7" i="129"/>
  <c r="L78" i="111"/>
  <c r="L3" i="111"/>
  <c r="G4" i="90"/>
  <c r="D5" i="90"/>
  <c r="F24" i="111"/>
  <c r="G24" i="111" s="1"/>
  <c r="H24" i="111" s="1"/>
  <c r="I24" i="111" s="1"/>
  <c r="J24" i="111" s="1"/>
  <c r="K24" i="111" s="1"/>
  <c r="L24" i="111" s="1"/>
  <c r="M24" i="111" s="1"/>
  <c r="N24" i="111" s="1"/>
  <c r="O24" i="111" s="1"/>
  <c r="P24" i="111" s="1"/>
  <c r="Q24" i="111" s="1"/>
  <c r="R24" i="111" s="1"/>
  <c r="S24" i="111" s="1"/>
  <c r="T24" i="111" s="1"/>
  <c r="U24" i="111" s="1"/>
  <c r="V24" i="111" s="1"/>
  <c r="W24" i="111" s="1"/>
  <c r="X24" i="111" s="1"/>
  <c r="Y24" i="111" s="1"/>
  <c r="E53" i="86"/>
  <c r="E55" i="86" s="1"/>
  <c r="E13" i="93"/>
  <c r="G17" i="91"/>
  <c r="E10" i="113" s="1"/>
  <c r="H10" i="113" s="1"/>
  <c r="G14" i="129"/>
  <c r="H13" i="129"/>
  <c r="H9" i="113" l="1"/>
  <c r="E7" i="113"/>
  <c r="F44" i="111"/>
  <c r="F39" i="111" s="1"/>
  <c r="F47" i="113"/>
  <c r="I92" i="111"/>
  <c r="H91" i="111"/>
  <c r="H21" i="113"/>
  <c r="H18" i="113" s="1"/>
  <c r="K31" i="111"/>
  <c r="F28" i="111"/>
  <c r="G28" i="111" s="1"/>
  <c r="H28" i="111" s="1"/>
  <c r="I28" i="111" s="1"/>
  <c r="J28" i="111" s="1"/>
  <c r="K28" i="111" s="1"/>
  <c r="L28" i="111" s="1"/>
  <c r="M28" i="111" s="1"/>
  <c r="N28" i="111" s="1"/>
  <c r="O28" i="111" s="1"/>
  <c r="P28" i="111" s="1"/>
  <c r="Q28" i="111" s="1"/>
  <c r="R28" i="111" s="1"/>
  <c r="S28" i="111" s="1"/>
  <c r="T28" i="111" s="1"/>
  <c r="U28" i="111" s="1"/>
  <c r="V28" i="111" s="1"/>
  <c r="W28" i="111" s="1"/>
  <c r="X28" i="111" s="1"/>
  <c r="Y28" i="111" s="1"/>
  <c r="F29" i="111"/>
  <c r="G29" i="111" s="1"/>
  <c r="H29" i="111" s="1"/>
  <c r="I29" i="111" s="1"/>
  <c r="J29" i="111" s="1"/>
  <c r="K29" i="111" s="1"/>
  <c r="L29" i="111" s="1"/>
  <c r="M29" i="111" s="1"/>
  <c r="N29" i="111" s="1"/>
  <c r="O29" i="111" s="1"/>
  <c r="P29" i="111" s="1"/>
  <c r="Q29" i="111" s="1"/>
  <c r="R29" i="111" s="1"/>
  <c r="S29" i="111" s="1"/>
  <c r="T29" i="111" s="1"/>
  <c r="U29" i="111" s="1"/>
  <c r="V29" i="111" s="1"/>
  <c r="W29" i="111" s="1"/>
  <c r="X29" i="111" s="1"/>
  <c r="Y29" i="111" s="1"/>
  <c r="G15" i="129"/>
  <c r="H14" i="129"/>
  <c r="C8" i="129"/>
  <c r="D7" i="129"/>
  <c r="I7" i="129" s="1"/>
  <c r="K7" i="129" s="1"/>
  <c r="L7" i="129" s="1"/>
  <c r="F26" i="111"/>
  <c r="G26" i="111" s="1"/>
  <c r="H26" i="111" s="1"/>
  <c r="I26" i="111" s="1"/>
  <c r="J26" i="111" s="1"/>
  <c r="K26" i="111" s="1"/>
  <c r="L26" i="111" s="1"/>
  <c r="M26" i="111" s="1"/>
  <c r="N26" i="111" s="1"/>
  <c r="O26" i="111" s="1"/>
  <c r="P26" i="111" s="1"/>
  <c r="Q26" i="111" s="1"/>
  <c r="R26" i="111" s="1"/>
  <c r="S26" i="111" s="1"/>
  <c r="T26" i="111" s="1"/>
  <c r="U26" i="111" s="1"/>
  <c r="V26" i="111" s="1"/>
  <c r="W26" i="111" s="1"/>
  <c r="X26" i="111" s="1"/>
  <c r="Y26" i="111" s="1"/>
  <c r="F27" i="111"/>
  <c r="G27" i="111" s="1"/>
  <c r="H27" i="111" s="1"/>
  <c r="I27" i="111" s="1"/>
  <c r="J27" i="111" s="1"/>
  <c r="K27" i="111" s="1"/>
  <c r="L27" i="111" s="1"/>
  <c r="M27" i="111" s="1"/>
  <c r="N27" i="111" s="1"/>
  <c r="O27" i="111" s="1"/>
  <c r="P27" i="111" s="1"/>
  <c r="Q27" i="111" s="1"/>
  <c r="R27" i="111" s="1"/>
  <c r="S27" i="111" s="1"/>
  <c r="T27" i="111" s="1"/>
  <c r="U27" i="111" s="1"/>
  <c r="V27" i="111" s="1"/>
  <c r="W27" i="111" s="1"/>
  <c r="X27" i="111" s="1"/>
  <c r="Y27" i="111" s="1"/>
  <c r="M78" i="111"/>
  <c r="M3" i="111"/>
  <c r="L6" i="129"/>
  <c r="E56" i="86"/>
  <c r="E18" i="93"/>
  <c r="D6" i="90"/>
  <c r="G6" i="90" s="1"/>
  <c r="G5" i="90"/>
  <c r="D9" i="90"/>
  <c r="F25" i="111" l="1"/>
  <c r="G25" i="111" s="1"/>
  <c r="H25" i="111" s="1"/>
  <c r="I25" i="111" s="1"/>
  <c r="J25" i="111" s="1"/>
  <c r="K25" i="111" s="1"/>
  <c r="H7" i="113"/>
  <c r="H43" i="113" s="1"/>
  <c r="G44" i="111"/>
  <c r="G39" i="111" s="1"/>
  <c r="F45" i="113"/>
  <c r="J92" i="111"/>
  <c r="I91" i="111"/>
  <c r="G7" i="90"/>
  <c r="C17" i="134"/>
  <c r="F46" i="113"/>
  <c r="C18" i="134"/>
  <c r="L31" i="111"/>
  <c r="J23" i="111"/>
  <c r="L25" i="111"/>
  <c r="K23" i="111"/>
  <c r="D8" i="129"/>
  <c r="I8" i="129" s="1"/>
  <c r="K8" i="129" s="1"/>
  <c r="C9" i="129"/>
  <c r="H15" i="129"/>
  <c r="G16" i="129"/>
  <c r="N3" i="111"/>
  <c r="N78" i="111"/>
  <c r="D10" i="90"/>
  <c r="D11" i="90" s="1"/>
  <c r="G11" i="90" s="1"/>
  <c r="G9" i="90"/>
  <c r="F23" i="111"/>
  <c r="E19" i="93"/>
  <c r="E57" i="86"/>
  <c r="H44" i="111" l="1"/>
  <c r="E4" i="113"/>
  <c r="K92" i="111"/>
  <c r="J91" i="111"/>
  <c r="I44" i="111"/>
  <c r="H39" i="111"/>
  <c r="F43" i="113"/>
  <c r="C15" i="134"/>
  <c r="M31" i="111"/>
  <c r="M25" i="111"/>
  <c r="L23" i="111"/>
  <c r="E59" i="86"/>
  <c r="E20" i="93"/>
  <c r="G10" i="90"/>
  <c r="F33" i="111"/>
  <c r="G33" i="111" s="1"/>
  <c r="H33" i="111" s="1"/>
  <c r="H16" i="129"/>
  <c r="G17" i="129"/>
  <c r="D9" i="129"/>
  <c r="I9" i="129" s="1"/>
  <c r="K9" i="129" s="1"/>
  <c r="L9" i="129" s="1"/>
  <c r="C10" i="129"/>
  <c r="L8" i="129"/>
  <c r="O3" i="111"/>
  <c r="O78" i="111"/>
  <c r="G23" i="111"/>
  <c r="H4" i="113" l="1"/>
  <c r="F20" i="111" s="1"/>
  <c r="L92" i="111"/>
  <c r="K91" i="111"/>
  <c r="J44" i="111"/>
  <c r="I39" i="111"/>
  <c r="I33" i="111"/>
  <c r="H30" i="111"/>
  <c r="N31" i="111"/>
  <c r="N25" i="111"/>
  <c r="M23" i="111"/>
  <c r="G20" i="111"/>
  <c r="D10" i="129"/>
  <c r="I10" i="129" s="1"/>
  <c r="K10" i="129" s="1"/>
  <c r="C11" i="129"/>
  <c r="D14" i="90"/>
  <c r="G14" i="90" s="1"/>
  <c r="P3" i="111"/>
  <c r="P78" i="111"/>
  <c r="E60" i="86"/>
  <c r="E25" i="93"/>
  <c r="H23" i="111"/>
  <c r="G18" i="129"/>
  <c r="H17" i="129"/>
  <c r="H44" i="113"/>
  <c r="L91" i="111" l="1"/>
  <c r="M92" i="111"/>
  <c r="K44" i="111"/>
  <c r="J39" i="111"/>
  <c r="J33" i="111"/>
  <c r="I30" i="111"/>
  <c r="O31" i="111"/>
  <c r="O25" i="111"/>
  <c r="N23" i="111"/>
  <c r="H20" i="111"/>
  <c r="E61" i="86"/>
  <c r="E26" i="93"/>
  <c r="F30" i="111"/>
  <c r="I23" i="111"/>
  <c r="F35" i="111"/>
  <c r="G35" i="111" s="1"/>
  <c r="H35" i="111" s="1"/>
  <c r="I35" i="111" s="1"/>
  <c r="D11" i="129"/>
  <c r="I11" i="129" s="1"/>
  <c r="K11" i="129" s="1"/>
  <c r="L11" i="129" s="1"/>
  <c r="C12" i="129"/>
  <c r="G15" i="90"/>
  <c r="L10" i="129"/>
  <c r="G12" i="90"/>
  <c r="G19" i="129"/>
  <c r="H18" i="129"/>
  <c r="Q78" i="111"/>
  <c r="Q3" i="111"/>
  <c r="E5" i="113" l="1"/>
  <c r="E6" i="113"/>
  <c r="H6" i="113" s="1"/>
  <c r="N92" i="111"/>
  <c r="M91" i="111"/>
  <c r="L44" i="111"/>
  <c r="K39" i="111"/>
  <c r="K33" i="111"/>
  <c r="J30" i="111"/>
  <c r="P31" i="111"/>
  <c r="J35" i="111"/>
  <c r="P25" i="111"/>
  <c r="O23" i="111"/>
  <c r="I20" i="111"/>
  <c r="R3" i="111"/>
  <c r="R78" i="111"/>
  <c r="E62" i="86"/>
  <c r="E28" i="93" s="1"/>
  <c r="E27" i="93"/>
  <c r="G20" i="129"/>
  <c r="H19" i="129"/>
  <c r="G30" i="111"/>
  <c r="D12" i="129"/>
  <c r="I12" i="129" s="1"/>
  <c r="K12" i="129" s="1"/>
  <c r="L12" i="129" s="1"/>
  <c r="C13" i="129"/>
  <c r="E3" i="113" l="1"/>
  <c r="H5" i="113"/>
  <c r="C14" i="134"/>
  <c r="C20" i="134" s="1"/>
  <c r="E36" i="113"/>
  <c r="N91" i="111"/>
  <c r="O92" i="111"/>
  <c r="M44" i="111"/>
  <c r="L39" i="111"/>
  <c r="L33" i="111"/>
  <c r="K30" i="111"/>
  <c r="Q31" i="111"/>
  <c r="K35" i="111"/>
  <c r="Q25" i="111"/>
  <c r="P23" i="111"/>
  <c r="J20" i="111"/>
  <c r="D13" i="129"/>
  <c r="I13" i="129" s="1"/>
  <c r="K13" i="129" s="1"/>
  <c r="L13" i="129" s="1"/>
  <c r="C14" i="129"/>
  <c r="F42" i="113"/>
  <c r="F48" i="113" s="1"/>
  <c r="S78" i="111"/>
  <c r="S3" i="111"/>
  <c r="F36" i="111"/>
  <c r="G36" i="111" s="1"/>
  <c r="H36" i="111" s="1"/>
  <c r="I36" i="111" s="1"/>
  <c r="G21" i="129"/>
  <c r="H21" i="129" s="1"/>
  <c r="H20" i="129"/>
  <c r="F22" i="111"/>
  <c r="F21" i="111" l="1"/>
  <c r="G21" i="111" s="1"/>
  <c r="H21" i="111" s="1"/>
  <c r="H3" i="113"/>
  <c r="O91" i="111"/>
  <c r="P92" i="111"/>
  <c r="N44" i="111"/>
  <c r="M39" i="111"/>
  <c r="M33" i="111"/>
  <c r="L30" i="111"/>
  <c r="R31" i="111"/>
  <c r="J36" i="111"/>
  <c r="L35" i="111"/>
  <c r="R25" i="111"/>
  <c r="Q23" i="111"/>
  <c r="G22" i="111"/>
  <c r="F19" i="111"/>
  <c r="I21" i="111"/>
  <c r="K20" i="111"/>
  <c r="C15" i="129"/>
  <c r="D14" i="129"/>
  <c r="I14" i="129" s="1"/>
  <c r="K14" i="129" s="1"/>
  <c r="L14" i="129" s="1"/>
  <c r="T3" i="111"/>
  <c r="T78" i="111"/>
  <c r="E37" i="113"/>
  <c r="P91" i="111" l="1"/>
  <c r="Q92" i="111"/>
  <c r="O44" i="111"/>
  <c r="N39" i="111"/>
  <c r="P95" i="111"/>
  <c r="N33" i="111"/>
  <c r="M30" i="111"/>
  <c r="S31" i="111"/>
  <c r="M35" i="111"/>
  <c r="K36" i="111"/>
  <c r="S25" i="111"/>
  <c r="R23" i="111"/>
  <c r="H22" i="111"/>
  <c r="G19" i="111"/>
  <c r="J21" i="111"/>
  <c r="L20" i="111"/>
  <c r="U78" i="111"/>
  <c r="U3" i="111"/>
  <c r="C16" i="129"/>
  <c r="D15" i="129"/>
  <c r="I15" i="129" s="1"/>
  <c r="K15" i="129" s="1"/>
  <c r="L15" i="129" s="1"/>
  <c r="F37" i="111"/>
  <c r="G37" i="111" s="1"/>
  <c r="H37" i="111" s="1"/>
  <c r="I37" i="111" s="1"/>
  <c r="E38" i="113"/>
  <c r="C21" i="134" s="1"/>
  <c r="H42" i="113"/>
  <c r="Q91" i="111" l="1"/>
  <c r="R92" i="111"/>
  <c r="P44" i="111"/>
  <c r="O39" i="111"/>
  <c r="O33" i="111"/>
  <c r="N30" i="111"/>
  <c r="T31" i="111"/>
  <c r="L36" i="111"/>
  <c r="J37" i="111"/>
  <c r="I34" i="111"/>
  <c r="N35" i="111"/>
  <c r="T25" i="111"/>
  <c r="S23" i="111"/>
  <c r="I22" i="111"/>
  <c r="H19" i="111"/>
  <c r="K21" i="111"/>
  <c r="M20" i="111"/>
  <c r="H36" i="113"/>
  <c r="D16" i="129"/>
  <c r="I16" i="129" s="1"/>
  <c r="K16" i="129" s="1"/>
  <c r="L16" i="129" s="1"/>
  <c r="C17" i="129"/>
  <c r="F51" i="111"/>
  <c r="G51" i="111" s="1"/>
  <c r="H51" i="111" s="1"/>
  <c r="I51" i="111" s="1"/>
  <c r="J51" i="111" s="1"/>
  <c r="K51" i="111" s="1"/>
  <c r="L51" i="111" s="1"/>
  <c r="M51" i="111" s="1"/>
  <c r="N51" i="111" s="1"/>
  <c r="O51" i="111" s="1"/>
  <c r="P51" i="111" s="1"/>
  <c r="Q51" i="111" s="1"/>
  <c r="R51" i="111" s="1"/>
  <c r="S51" i="111" s="1"/>
  <c r="T51" i="111" s="1"/>
  <c r="U51" i="111" s="1"/>
  <c r="V51" i="111" s="1"/>
  <c r="W51" i="111" s="1"/>
  <c r="X51" i="111" s="1"/>
  <c r="Y51" i="111" s="1"/>
  <c r="V3" i="111"/>
  <c r="V78" i="111"/>
  <c r="R91" i="111" l="1"/>
  <c r="S92" i="111"/>
  <c r="Q44" i="111"/>
  <c r="P39" i="111"/>
  <c r="P33" i="111"/>
  <c r="O30" i="111"/>
  <c r="U31" i="111"/>
  <c r="O35" i="111"/>
  <c r="K37" i="111"/>
  <c r="J34" i="111"/>
  <c r="M36" i="111"/>
  <c r="U25" i="111"/>
  <c r="T23" i="111"/>
  <c r="J22" i="111"/>
  <c r="I19" i="111"/>
  <c r="I17" i="111" s="1"/>
  <c r="I47" i="111" s="1"/>
  <c r="L21" i="111"/>
  <c r="N20" i="111"/>
  <c r="D17" i="129"/>
  <c r="I17" i="129" s="1"/>
  <c r="K17" i="129" s="1"/>
  <c r="L17" i="129" s="1"/>
  <c r="C18" i="129"/>
  <c r="H45" i="113"/>
  <c r="F52" i="111"/>
  <c r="G52" i="111" s="1"/>
  <c r="H52" i="111" s="1"/>
  <c r="I52" i="111" s="1"/>
  <c r="J52" i="111" s="1"/>
  <c r="K52" i="111" s="1"/>
  <c r="L52" i="111" s="1"/>
  <c r="M52" i="111" s="1"/>
  <c r="N52" i="111" s="1"/>
  <c r="O52" i="111" s="1"/>
  <c r="P52" i="111" s="1"/>
  <c r="Q52" i="111" s="1"/>
  <c r="R52" i="111" s="1"/>
  <c r="S52" i="111" s="1"/>
  <c r="T52" i="111" s="1"/>
  <c r="U52" i="111" s="1"/>
  <c r="V52" i="111" s="1"/>
  <c r="W52" i="111" s="1"/>
  <c r="X52" i="111" s="1"/>
  <c r="Y52" i="111" s="1"/>
  <c r="F34" i="111"/>
  <c r="F17" i="111" s="1"/>
  <c r="F47" i="111" s="1"/>
  <c r="W78" i="111"/>
  <c r="W3" i="111"/>
  <c r="S91" i="111" l="1"/>
  <c r="T92" i="111"/>
  <c r="R44" i="111"/>
  <c r="Q39" i="111"/>
  <c r="Q33" i="111"/>
  <c r="P30" i="111"/>
  <c r="V31" i="111"/>
  <c r="L37" i="111"/>
  <c r="K34" i="111"/>
  <c r="P35" i="111"/>
  <c r="N36" i="111"/>
  <c r="V25" i="111"/>
  <c r="U23" i="111"/>
  <c r="K22" i="111"/>
  <c r="J19" i="111"/>
  <c r="J17" i="111" s="1"/>
  <c r="J47" i="111" s="1"/>
  <c r="M21" i="111"/>
  <c r="O20" i="111"/>
  <c r="F48" i="111"/>
  <c r="F53" i="111"/>
  <c r="G53" i="111" s="1"/>
  <c r="H53" i="111" s="1"/>
  <c r="I53" i="111" s="1"/>
  <c r="J53" i="111" s="1"/>
  <c r="K53" i="111" s="1"/>
  <c r="L53" i="111" s="1"/>
  <c r="M53" i="111" s="1"/>
  <c r="N53" i="111" s="1"/>
  <c r="O53" i="111" s="1"/>
  <c r="P53" i="111" s="1"/>
  <c r="Q53" i="111" s="1"/>
  <c r="R53" i="111" s="1"/>
  <c r="S53" i="111" s="1"/>
  <c r="T53" i="111" s="1"/>
  <c r="U53" i="111" s="1"/>
  <c r="V53" i="111" s="1"/>
  <c r="W53" i="111" s="1"/>
  <c r="X53" i="111" s="1"/>
  <c r="Y53" i="111" s="1"/>
  <c r="D18" i="129"/>
  <c r="I18" i="129" s="1"/>
  <c r="K18" i="129" s="1"/>
  <c r="L18" i="129" s="1"/>
  <c r="C19" i="129"/>
  <c r="X3" i="111"/>
  <c r="X78" i="111"/>
  <c r="G34" i="111"/>
  <c r="F72" i="111"/>
  <c r="F71" i="111"/>
  <c r="U92" i="111" l="1"/>
  <c r="T91" i="111"/>
  <c r="S44" i="111"/>
  <c r="R39" i="111"/>
  <c r="R33" i="111"/>
  <c r="Q30" i="111"/>
  <c r="W31" i="111"/>
  <c r="O36" i="111"/>
  <c r="Q35" i="111"/>
  <c r="M37" i="111"/>
  <c r="L34" i="111"/>
  <c r="W25" i="111"/>
  <c r="V23" i="111"/>
  <c r="L22" i="111"/>
  <c r="K19" i="111"/>
  <c r="K17" i="111" s="1"/>
  <c r="K47" i="111" s="1"/>
  <c r="N21" i="111"/>
  <c r="P20" i="111"/>
  <c r="G17" i="111"/>
  <c r="G37" i="113"/>
  <c r="H34" i="111"/>
  <c r="F54" i="111"/>
  <c r="G54" i="111" s="1"/>
  <c r="H54" i="111" s="1"/>
  <c r="I54" i="111" s="1"/>
  <c r="D19" i="129"/>
  <c r="I19" i="129" s="1"/>
  <c r="K19" i="129" s="1"/>
  <c r="L19" i="129" s="1"/>
  <c r="C20" i="129"/>
  <c r="G71" i="111"/>
  <c r="G72" i="111"/>
  <c r="Y78" i="111"/>
  <c r="Y3" i="111"/>
  <c r="U91" i="111" l="1"/>
  <c r="V92" i="111"/>
  <c r="T44" i="111"/>
  <c r="S39" i="111"/>
  <c r="G47" i="111"/>
  <c r="G48" i="111" s="1"/>
  <c r="Y95" i="111"/>
  <c r="S33" i="111"/>
  <c r="R30" i="111"/>
  <c r="X31" i="111"/>
  <c r="P36" i="111"/>
  <c r="N37" i="111"/>
  <c r="M34" i="111"/>
  <c r="R35" i="111"/>
  <c r="J54" i="111"/>
  <c r="X25" i="111"/>
  <c r="W23" i="111"/>
  <c r="M22" i="111"/>
  <c r="L19" i="111"/>
  <c r="L17" i="111" s="1"/>
  <c r="L47" i="111" s="1"/>
  <c r="O21" i="111"/>
  <c r="Q20" i="111"/>
  <c r="H17" i="111"/>
  <c r="H72" i="111"/>
  <c r="F73" i="111"/>
  <c r="H71" i="111"/>
  <c r="F55" i="111"/>
  <c r="G55" i="111" s="1"/>
  <c r="H55" i="111" s="1"/>
  <c r="I55" i="111" s="1"/>
  <c r="J55" i="111" s="1"/>
  <c r="K55" i="111" s="1"/>
  <c r="L55" i="111" s="1"/>
  <c r="M55" i="111" s="1"/>
  <c r="N55" i="111" s="1"/>
  <c r="O55" i="111" s="1"/>
  <c r="P55" i="111" s="1"/>
  <c r="Q55" i="111" s="1"/>
  <c r="R55" i="111" s="1"/>
  <c r="S55" i="111" s="1"/>
  <c r="T55" i="111" s="1"/>
  <c r="U55" i="111" s="1"/>
  <c r="V55" i="111" s="1"/>
  <c r="W55" i="111" s="1"/>
  <c r="X55" i="111" s="1"/>
  <c r="Y55" i="111" s="1"/>
  <c r="F74" i="111"/>
  <c r="D20" i="129"/>
  <c r="I20" i="129" s="1"/>
  <c r="K20" i="129" s="1"/>
  <c r="L20" i="129" s="1"/>
  <c r="C21" i="129"/>
  <c r="D21" i="129" s="1"/>
  <c r="I21" i="129" s="1"/>
  <c r="K21" i="129" s="1"/>
  <c r="V91" i="111" l="1"/>
  <c r="W92" i="111"/>
  <c r="U44" i="111"/>
  <c r="T39" i="111"/>
  <c r="H47" i="111"/>
  <c r="H48" i="111" s="1"/>
  <c r="T33" i="111"/>
  <c r="S30" i="111"/>
  <c r="Y31" i="111"/>
  <c r="Q36" i="111"/>
  <c r="S35" i="111"/>
  <c r="O37" i="111"/>
  <c r="N34" i="111"/>
  <c r="K54" i="111"/>
  <c r="Y25" i="111"/>
  <c r="Y23" i="111" s="1"/>
  <c r="X23" i="111"/>
  <c r="N22" i="111"/>
  <c r="M19" i="111"/>
  <c r="M17" i="111" s="1"/>
  <c r="M47" i="111" s="1"/>
  <c r="P21" i="111"/>
  <c r="R20" i="111"/>
  <c r="L21" i="129"/>
  <c r="L22" i="129" s="1"/>
  <c r="K22" i="129"/>
  <c r="I71" i="111"/>
  <c r="I48" i="111"/>
  <c r="F56" i="111"/>
  <c r="G56" i="111" s="1"/>
  <c r="H56" i="111" s="1"/>
  <c r="I56" i="111" s="1"/>
  <c r="J56" i="111" s="1"/>
  <c r="K56" i="111" s="1"/>
  <c r="L56" i="111" s="1"/>
  <c r="M56" i="111" s="1"/>
  <c r="N56" i="111" s="1"/>
  <c r="O56" i="111" s="1"/>
  <c r="P56" i="111" s="1"/>
  <c r="Q56" i="111" s="1"/>
  <c r="R56" i="111" s="1"/>
  <c r="S56" i="111" s="1"/>
  <c r="T56" i="111" s="1"/>
  <c r="U56" i="111" s="1"/>
  <c r="V56" i="111" s="1"/>
  <c r="W56" i="111" s="1"/>
  <c r="X56" i="111" s="1"/>
  <c r="Y56" i="111" s="1"/>
  <c r="G74" i="111"/>
  <c r="I72" i="111"/>
  <c r="G73" i="111"/>
  <c r="W91" i="111" l="1"/>
  <c r="X92" i="111"/>
  <c r="V44" i="111"/>
  <c r="U39" i="111"/>
  <c r="U33" i="111"/>
  <c r="T30" i="111"/>
  <c r="R36" i="111"/>
  <c r="P37" i="111"/>
  <c r="O34" i="111"/>
  <c r="T35" i="111"/>
  <c r="L54" i="111"/>
  <c r="O22" i="111"/>
  <c r="N19" i="111"/>
  <c r="N17" i="111" s="1"/>
  <c r="N47" i="111" s="1"/>
  <c r="Q21" i="111"/>
  <c r="S20" i="111"/>
  <c r="J48" i="111"/>
  <c r="F76" i="111"/>
  <c r="H73" i="111"/>
  <c r="F75" i="111"/>
  <c r="J72" i="111"/>
  <c r="H74" i="111"/>
  <c r="J71" i="111"/>
  <c r="H37" i="113"/>
  <c r="X91" i="111" l="1"/>
  <c r="Y92" i="111"/>
  <c r="Y91" i="111" s="1"/>
  <c r="W44" i="111"/>
  <c r="V39" i="111"/>
  <c r="V33" i="111"/>
  <c r="U30" i="111"/>
  <c r="S36" i="111"/>
  <c r="U35" i="111"/>
  <c r="Q37" i="111"/>
  <c r="P34" i="111"/>
  <c r="M54" i="111"/>
  <c r="P22" i="111"/>
  <c r="O19" i="111"/>
  <c r="O17" i="111" s="1"/>
  <c r="O47" i="111" s="1"/>
  <c r="R21" i="111"/>
  <c r="T20" i="111"/>
  <c r="I74" i="111"/>
  <c r="K71" i="111"/>
  <c r="G76" i="111"/>
  <c r="G75" i="111"/>
  <c r="I73" i="111"/>
  <c r="K72" i="111"/>
  <c r="K48" i="111"/>
  <c r="X44" i="111" l="1"/>
  <c r="W39" i="111"/>
  <c r="W33" i="111"/>
  <c r="V30" i="111"/>
  <c r="R37" i="111"/>
  <c r="Q34" i="111"/>
  <c r="V35" i="111"/>
  <c r="T36" i="111"/>
  <c r="L50" i="111"/>
  <c r="K50" i="111"/>
  <c r="J50" i="111"/>
  <c r="I50" i="111"/>
  <c r="N54" i="111"/>
  <c r="M50" i="111"/>
  <c r="Q22" i="111"/>
  <c r="P19" i="111"/>
  <c r="P17" i="111" s="1"/>
  <c r="P47" i="111" s="1"/>
  <c r="S21" i="111"/>
  <c r="U20" i="111"/>
  <c r="H38" i="113"/>
  <c r="L72" i="111"/>
  <c r="F70" i="111"/>
  <c r="F50" i="111"/>
  <c r="F58" i="111" s="1"/>
  <c r="F60" i="111" s="1"/>
  <c r="L71" i="111"/>
  <c r="J74" i="111"/>
  <c r="H75" i="111"/>
  <c r="L48" i="111"/>
  <c r="J73" i="111"/>
  <c r="H76" i="111"/>
  <c r="Y44" i="111" l="1"/>
  <c r="Y39" i="111" s="1"/>
  <c r="X39" i="111"/>
  <c r="I35" i="113"/>
  <c r="I34" i="113"/>
  <c r="I31" i="113"/>
  <c r="I30" i="113"/>
  <c r="I33" i="113"/>
  <c r="I32" i="113"/>
  <c r="I25" i="113"/>
  <c r="I21" i="113"/>
  <c r="I26" i="113"/>
  <c r="I27" i="113"/>
  <c r="I16" i="113"/>
  <c r="I28" i="113"/>
  <c r="I17" i="113"/>
  <c r="I15" i="113"/>
  <c r="I23" i="113"/>
  <c r="I24" i="113"/>
  <c r="I20" i="113"/>
  <c r="I19" i="113"/>
  <c r="I8" i="113"/>
  <c r="I6" i="113"/>
  <c r="I9" i="113"/>
  <c r="I4" i="113"/>
  <c r="I10" i="113"/>
  <c r="I11" i="113"/>
  <c r="I12" i="113"/>
  <c r="I5" i="113"/>
  <c r="I13" i="113"/>
  <c r="X33" i="111"/>
  <c r="W30" i="111"/>
  <c r="S37" i="111"/>
  <c r="R34" i="111"/>
  <c r="U36" i="111"/>
  <c r="W35" i="111"/>
  <c r="O54" i="111"/>
  <c r="N50" i="111"/>
  <c r="R22" i="111"/>
  <c r="Q19" i="111"/>
  <c r="Q17" i="111" s="1"/>
  <c r="Q47" i="111" s="1"/>
  <c r="T21" i="111"/>
  <c r="V20" i="111"/>
  <c r="F65" i="111"/>
  <c r="F63" i="111"/>
  <c r="F64" i="111"/>
  <c r="H46" i="113"/>
  <c r="K74" i="111"/>
  <c r="I37" i="113"/>
  <c r="G70" i="111"/>
  <c r="G50" i="111"/>
  <c r="G58" i="111" s="1"/>
  <c r="G60" i="111" s="1"/>
  <c r="G63" i="111" s="1"/>
  <c r="M72" i="111"/>
  <c r="K73" i="111"/>
  <c r="M48" i="111"/>
  <c r="I76" i="111"/>
  <c r="I75" i="111"/>
  <c r="M71" i="111"/>
  <c r="I18" i="113" l="1"/>
  <c r="I3" i="113"/>
  <c r="I14" i="113"/>
  <c r="I7" i="113"/>
  <c r="I29" i="113"/>
  <c r="I22" i="113"/>
  <c r="H48" i="113"/>
  <c r="I47" i="113" s="1"/>
  <c r="Y33" i="111"/>
  <c r="Y30" i="111" s="1"/>
  <c r="X30" i="111"/>
  <c r="T37" i="111"/>
  <c r="S34" i="111"/>
  <c r="X35" i="111"/>
  <c r="V36" i="111"/>
  <c r="P54" i="111"/>
  <c r="O50" i="111"/>
  <c r="S22" i="111"/>
  <c r="R19" i="111"/>
  <c r="R17" i="111" s="1"/>
  <c r="R47" i="111" s="1"/>
  <c r="U21" i="111"/>
  <c r="W20" i="111"/>
  <c r="F62" i="111"/>
  <c r="F67" i="111" s="1"/>
  <c r="F80" i="111" s="1"/>
  <c r="F101" i="111" s="1"/>
  <c r="F105" i="111" s="1"/>
  <c r="L73" i="111"/>
  <c r="N72" i="111"/>
  <c r="H70" i="111"/>
  <c r="N48" i="111"/>
  <c r="G65" i="111"/>
  <c r="G64" i="111"/>
  <c r="L74" i="111"/>
  <c r="N71" i="111"/>
  <c r="J75" i="111"/>
  <c r="H50" i="111"/>
  <c r="H58" i="111" s="1"/>
  <c r="H60" i="111" s="1"/>
  <c r="H63" i="111" s="1"/>
  <c r="J76" i="111"/>
  <c r="I46" i="113" l="1"/>
  <c r="I42" i="113"/>
  <c r="I45" i="113"/>
  <c r="I44" i="113"/>
  <c r="I43" i="113"/>
  <c r="W36" i="111"/>
  <c r="Y35" i="111"/>
  <c r="U37" i="111"/>
  <c r="T34" i="111"/>
  <c r="Q54" i="111"/>
  <c r="P50" i="111"/>
  <c r="T22" i="111"/>
  <c r="S19" i="111"/>
  <c r="S17" i="111" s="1"/>
  <c r="S47" i="111" s="1"/>
  <c r="V21" i="111"/>
  <c r="X20" i="111"/>
  <c r="F68" i="111"/>
  <c r="I70" i="111"/>
  <c r="I58" i="111"/>
  <c r="I60" i="111" s="1"/>
  <c r="I63" i="111" s="1"/>
  <c r="O72" i="111"/>
  <c r="M73" i="111"/>
  <c r="K76" i="111"/>
  <c r="K75" i="111"/>
  <c r="M74" i="111"/>
  <c r="O48" i="111"/>
  <c r="H64" i="111"/>
  <c r="H65" i="111"/>
  <c r="O71" i="111"/>
  <c r="G62" i="111"/>
  <c r="G67" i="111" s="1"/>
  <c r="G80" i="111" s="1"/>
  <c r="I48" i="113" l="1"/>
  <c r="I36" i="113"/>
  <c r="I38" i="113" s="1"/>
  <c r="X36" i="111"/>
  <c r="V37" i="111"/>
  <c r="U34" i="111"/>
  <c r="R54" i="111"/>
  <c r="Q50" i="111"/>
  <c r="U22" i="111"/>
  <c r="T19" i="111"/>
  <c r="T17" i="111" s="1"/>
  <c r="T47" i="111" s="1"/>
  <c r="W21" i="111"/>
  <c r="Y20" i="111"/>
  <c r="F103" i="111"/>
  <c r="G101" i="111"/>
  <c r="G105" i="111" s="1"/>
  <c r="I65" i="111"/>
  <c r="I64" i="111"/>
  <c r="H62" i="111"/>
  <c r="H67" i="111" s="1"/>
  <c r="H80" i="111" s="1"/>
  <c r="H101" i="111" s="1"/>
  <c r="P48" i="111"/>
  <c r="P71" i="111"/>
  <c r="L75" i="111"/>
  <c r="N73" i="111"/>
  <c r="G68" i="111"/>
  <c r="N74" i="111"/>
  <c r="L76" i="111"/>
  <c r="J70" i="111"/>
  <c r="J58" i="111"/>
  <c r="J60" i="111" s="1"/>
  <c r="J63" i="111" s="1"/>
  <c r="P72" i="111"/>
  <c r="H105" i="111" l="1"/>
  <c r="W37" i="111"/>
  <c r="V34" i="111"/>
  <c r="Y36" i="111"/>
  <c r="S54" i="111"/>
  <c r="R50" i="111"/>
  <c r="V22" i="111"/>
  <c r="U19" i="111"/>
  <c r="U17" i="111" s="1"/>
  <c r="U47" i="111" s="1"/>
  <c r="X21" i="111"/>
  <c r="J65" i="111"/>
  <c r="J64" i="111"/>
  <c r="H68" i="111"/>
  <c r="Q72" i="111"/>
  <c r="K70" i="111"/>
  <c r="M76" i="111"/>
  <c r="Q48" i="111"/>
  <c r="I62" i="111"/>
  <c r="I67" i="111" s="1"/>
  <c r="I80" i="111" s="1"/>
  <c r="I101" i="111" s="1"/>
  <c r="M75" i="111"/>
  <c r="K58" i="111"/>
  <c r="K60" i="111" s="1"/>
  <c r="K63" i="111" s="1"/>
  <c r="O74" i="111"/>
  <c r="G103" i="111"/>
  <c r="O73" i="111"/>
  <c r="Q71" i="111"/>
  <c r="I105" i="111" l="1"/>
  <c r="X37" i="111"/>
  <c r="W34" i="111"/>
  <c r="T54" i="111"/>
  <c r="S50" i="111"/>
  <c r="W22" i="111"/>
  <c r="V19" i="111"/>
  <c r="V17" i="111" s="1"/>
  <c r="V47" i="111" s="1"/>
  <c r="Y21" i="111"/>
  <c r="K65" i="111"/>
  <c r="K64" i="111"/>
  <c r="H103" i="111"/>
  <c r="R71" i="111"/>
  <c r="P73" i="111"/>
  <c r="N75" i="111"/>
  <c r="I68" i="111"/>
  <c r="L70" i="111"/>
  <c r="R72" i="111"/>
  <c r="L58" i="111"/>
  <c r="L60" i="111" s="1"/>
  <c r="L63" i="111" s="1"/>
  <c r="J62" i="111"/>
  <c r="J67" i="111" s="1"/>
  <c r="J80" i="111" s="1"/>
  <c r="J101" i="111" s="1"/>
  <c r="P74" i="111"/>
  <c r="R48" i="111"/>
  <c r="N76" i="111"/>
  <c r="J105" i="111" l="1"/>
  <c r="Y37" i="111"/>
  <c r="Y34" i="111" s="1"/>
  <c r="X34" i="111"/>
  <c r="U54" i="111"/>
  <c r="T50" i="111"/>
  <c r="X22" i="111"/>
  <c r="W19" i="111"/>
  <c r="W17" i="111" s="1"/>
  <c r="W47" i="111" s="1"/>
  <c r="L65" i="111"/>
  <c r="L64" i="111"/>
  <c r="I103" i="111"/>
  <c r="O76" i="111"/>
  <c r="J68" i="111"/>
  <c r="O75" i="111"/>
  <c r="S48" i="111"/>
  <c r="M70" i="111"/>
  <c r="N58" i="111"/>
  <c r="N60" i="111" s="1"/>
  <c r="N63" i="111" s="1"/>
  <c r="M58" i="111"/>
  <c r="M60" i="111" s="1"/>
  <c r="M63" i="111" s="1"/>
  <c r="K62" i="111"/>
  <c r="K67" i="111" s="1"/>
  <c r="K80" i="111" s="1"/>
  <c r="K101" i="111" s="1"/>
  <c r="Q74" i="111"/>
  <c r="S72" i="111"/>
  <c r="Q73" i="111"/>
  <c r="S71" i="111"/>
  <c r="K105" i="111" l="1"/>
  <c r="V54" i="111"/>
  <c r="U50" i="111"/>
  <c r="Y22" i="111"/>
  <c r="Y19" i="111" s="1"/>
  <c r="Y17" i="111" s="1"/>
  <c r="Y47" i="111" s="1"/>
  <c r="X19" i="111"/>
  <c r="X17" i="111" s="1"/>
  <c r="X47" i="111" s="1"/>
  <c r="N65" i="111"/>
  <c r="N64" i="111"/>
  <c r="M65" i="111"/>
  <c r="M64" i="111"/>
  <c r="J103" i="111"/>
  <c r="L62" i="111"/>
  <c r="L67" i="111" s="1"/>
  <c r="L80" i="111" s="1"/>
  <c r="L101" i="111" s="1"/>
  <c r="T71" i="111"/>
  <c r="R73" i="111"/>
  <c r="N70" i="111"/>
  <c r="P76" i="111"/>
  <c r="T72" i="111"/>
  <c r="T48" i="111"/>
  <c r="P75" i="111"/>
  <c r="R74" i="111"/>
  <c r="K68" i="111"/>
  <c r="L105" i="111" l="1"/>
  <c r="W54" i="111"/>
  <c r="V50" i="111"/>
  <c r="L68" i="111"/>
  <c r="N62" i="111"/>
  <c r="N67" i="111" s="1"/>
  <c r="N80" i="111" s="1"/>
  <c r="N101" i="111" s="1"/>
  <c r="U72" i="111"/>
  <c r="S73" i="111"/>
  <c r="U48" i="111"/>
  <c r="S74" i="111"/>
  <c r="O70" i="111"/>
  <c r="P58" i="111"/>
  <c r="P60" i="111" s="1"/>
  <c r="P63" i="111" s="1"/>
  <c r="O58" i="111"/>
  <c r="O60" i="111" s="1"/>
  <c r="O63" i="111" s="1"/>
  <c r="U71" i="111"/>
  <c r="M62" i="111"/>
  <c r="M67" i="111" s="1"/>
  <c r="M80" i="111" s="1"/>
  <c r="M101" i="111" s="1"/>
  <c r="Q75" i="111"/>
  <c r="K103" i="111"/>
  <c r="Q76" i="111"/>
  <c r="M105" i="111" l="1"/>
  <c r="N105" i="111" s="1"/>
  <c r="X54" i="111"/>
  <c r="W50" i="111"/>
  <c r="P64" i="111"/>
  <c r="P65" i="111"/>
  <c r="O64" i="111"/>
  <c r="O65" i="111"/>
  <c r="L103" i="111"/>
  <c r="M103" i="111" s="1"/>
  <c r="N68" i="111"/>
  <c r="P70" i="111"/>
  <c r="M68" i="111"/>
  <c r="V71" i="111"/>
  <c r="R76" i="111"/>
  <c r="V48" i="111"/>
  <c r="T74" i="111"/>
  <c r="T73" i="111"/>
  <c r="R75" i="111"/>
  <c r="V72" i="111"/>
  <c r="Y54" i="111" l="1"/>
  <c r="Y50" i="111" s="1"/>
  <c r="X50" i="111"/>
  <c r="O62" i="111"/>
  <c r="O67" i="111" s="1"/>
  <c r="W72" i="111"/>
  <c r="U73" i="111"/>
  <c r="S75" i="111"/>
  <c r="S76" i="111"/>
  <c r="W71" i="111"/>
  <c r="W48" i="111"/>
  <c r="U74" i="111"/>
  <c r="Q70" i="111"/>
  <c r="R58" i="111"/>
  <c r="R60" i="111" s="1"/>
  <c r="R63" i="111" s="1"/>
  <c r="Q58" i="111"/>
  <c r="Q60" i="111" s="1"/>
  <c r="Q63" i="111" s="1"/>
  <c r="P62" i="111"/>
  <c r="P67" i="111" s="1"/>
  <c r="P80" i="111" s="1"/>
  <c r="P101" i="111" s="1"/>
  <c r="R65" i="111" l="1"/>
  <c r="R64" i="111"/>
  <c r="Q65" i="111"/>
  <c r="Q64" i="111"/>
  <c r="O80" i="111"/>
  <c r="O101" i="111" s="1"/>
  <c r="O105" i="111" s="1"/>
  <c r="P105" i="111" s="1"/>
  <c r="O68" i="111"/>
  <c r="R70" i="111"/>
  <c r="S58" i="111"/>
  <c r="S60" i="111" s="1"/>
  <c r="S63" i="111" s="1"/>
  <c r="V74" i="111"/>
  <c r="X71" i="111"/>
  <c r="V73" i="111"/>
  <c r="X48" i="111"/>
  <c r="P68" i="111"/>
  <c r="Y48" i="111"/>
  <c r="T75" i="111"/>
  <c r="T76" i="111"/>
  <c r="X72" i="111"/>
  <c r="Y72" i="111"/>
  <c r="S65" i="111" l="1"/>
  <c r="S64" i="111"/>
  <c r="N103" i="111"/>
  <c r="O103" i="111" s="1"/>
  <c r="R62" i="111"/>
  <c r="R67" i="111" s="1"/>
  <c r="R80" i="111" s="1"/>
  <c r="R101" i="111" s="1"/>
  <c r="U75" i="111"/>
  <c r="W74" i="111"/>
  <c r="U76" i="111"/>
  <c r="S70" i="111"/>
  <c r="T58" i="111"/>
  <c r="T60" i="111" s="1"/>
  <c r="T63" i="111" s="1"/>
  <c r="Q62" i="111"/>
  <c r="Q67" i="111" s="1"/>
  <c r="W73" i="111"/>
  <c r="Y71" i="111"/>
  <c r="T65" i="111" l="1"/>
  <c r="T64" i="111"/>
  <c r="Q80" i="111"/>
  <c r="Q101" i="111" s="1"/>
  <c r="Q105" i="111" s="1"/>
  <c r="R105" i="111" s="1"/>
  <c r="R68" i="111"/>
  <c r="X73" i="111"/>
  <c r="X74" i="111"/>
  <c r="Y74" i="111"/>
  <c r="V75" i="111"/>
  <c r="Q68" i="111"/>
  <c r="V76" i="111"/>
  <c r="U58" i="111"/>
  <c r="U60" i="111" s="1"/>
  <c r="U63" i="111" s="1"/>
  <c r="T70" i="111"/>
  <c r="S62" i="111"/>
  <c r="S67" i="111" s="1"/>
  <c r="U65" i="111" l="1"/>
  <c r="U64" i="111"/>
  <c r="P103" i="111"/>
  <c r="Q103" i="111" s="1"/>
  <c r="S80" i="111"/>
  <c r="S101" i="111" s="1"/>
  <c r="S105" i="111" s="1"/>
  <c r="T62" i="111"/>
  <c r="T67" i="111" s="1"/>
  <c r="S68" i="111"/>
  <c r="W75" i="111"/>
  <c r="Y73" i="111"/>
  <c r="U70" i="111"/>
  <c r="V58" i="111"/>
  <c r="V60" i="111" s="1"/>
  <c r="V63" i="111" s="1"/>
  <c r="W76" i="111"/>
  <c r="V65" i="111" l="1"/>
  <c r="V64" i="111"/>
  <c r="T80" i="111"/>
  <c r="T101" i="111" s="1"/>
  <c r="T105" i="111" s="1"/>
  <c r="R103" i="111"/>
  <c r="T68" i="111"/>
  <c r="Y76" i="111"/>
  <c r="X76" i="111"/>
  <c r="X75" i="111"/>
  <c r="U62" i="111"/>
  <c r="U67" i="111" s="1"/>
  <c r="V70" i="111"/>
  <c r="S103" i="111" l="1"/>
  <c r="U80" i="111"/>
  <c r="U101" i="111" s="1"/>
  <c r="U105" i="111" s="1"/>
  <c r="W70" i="111"/>
  <c r="Y75" i="111"/>
  <c r="W58" i="111"/>
  <c r="W60" i="111" s="1"/>
  <c r="W63" i="111" s="1"/>
  <c r="V62" i="111"/>
  <c r="V67" i="111" s="1"/>
  <c r="U68" i="111"/>
  <c r="W64" i="111" l="1"/>
  <c r="W65" i="111"/>
  <c r="T103" i="111"/>
  <c r="V80" i="111"/>
  <c r="V101" i="111" s="1"/>
  <c r="V105" i="111" s="1"/>
  <c r="X70" i="111"/>
  <c r="X58" i="111"/>
  <c r="X60" i="111" s="1"/>
  <c r="X63" i="111" s="1"/>
  <c r="V68" i="111"/>
  <c r="X64" i="111" l="1"/>
  <c r="X65" i="111"/>
  <c r="U103" i="111"/>
  <c r="W62" i="111"/>
  <c r="W67" i="111" s="1"/>
  <c r="Y70" i="111"/>
  <c r="Y58" i="111"/>
  <c r="Y60" i="111" s="1"/>
  <c r="Y63" i="111" s="1"/>
  <c r="Y65" i="111" l="1"/>
  <c r="Y64" i="111"/>
  <c r="W80" i="111"/>
  <c r="W101" i="111" s="1"/>
  <c r="W105" i="111" s="1"/>
  <c r="W68" i="111"/>
  <c r="X62" i="111"/>
  <c r="X67" i="111" s="1"/>
  <c r="X80" i="111" l="1"/>
  <c r="X101" i="111" s="1"/>
  <c r="X105" i="111" s="1"/>
  <c r="V103" i="111"/>
  <c r="X68" i="111"/>
  <c r="Y62" i="111"/>
  <c r="Y67" i="111" s="1"/>
  <c r="W103" i="111" l="1"/>
  <c r="Y80" i="111"/>
  <c r="Y101" i="111" s="1"/>
  <c r="Y105" i="111" s="1"/>
  <c r="Y68" i="111"/>
  <c r="D108" i="111" l="1"/>
  <c r="D110" i="111"/>
  <c r="C9" i="134" s="1"/>
  <c r="X103" i="111"/>
  <c r="Y103" i="111" s="1"/>
  <c r="D111" i="111" l="1"/>
</calcChain>
</file>

<file path=xl/sharedStrings.xml><?xml version="1.0" encoding="utf-8"?>
<sst xmlns="http://schemas.openxmlformats.org/spreadsheetml/2006/main" count="1889" uniqueCount="733">
  <si>
    <t>Total</t>
  </si>
  <si>
    <t>INSS</t>
  </si>
  <si>
    <t>%</t>
  </si>
  <si>
    <t>Item</t>
  </si>
  <si>
    <t>Unidade</t>
  </si>
  <si>
    <t>Referência</t>
  </si>
  <si>
    <t>Coeficiente</t>
  </si>
  <si>
    <t>R$/veíc.</t>
  </si>
  <si>
    <t>Pneus</t>
  </si>
  <si>
    <t>Quantidade</t>
  </si>
  <si>
    <t>Anual</t>
  </si>
  <si>
    <t>veíc.</t>
  </si>
  <si>
    <t>Mensal</t>
  </si>
  <si>
    <t>Custo Variável</t>
  </si>
  <si>
    <t>R$/mês</t>
  </si>
  <si>
    <t>R$/ano</t>
  </si>
  <si>
    <t>Pessoal Operacional</t>
  </si>
  <si>
    <t>Pessoal de Manutenção</t>
  </si>
  <si>
    <t>Pessoal Administrativo</t>
  </si>
  <si>
    <t>Despesas Gerais</t>
  </si>
  <si>
    <t>Seguro de Responsabilidade Civil</t>
  </si>
  <si>
    <t>Seguro Obrigatório</t>
  </si>
  <si>
    <t>P1</t>
  </si>
  <si>
    <t>P2</t>
  </si>
  <si>
    <t>P3</t>
  </si>
  <si>
    <t>P4</t>
  </si>
  <si>
    <t>1.</t>
  </si>
  <si>
    <t>2.</t>
  </si>
  <si>
    <t>km/mês</t>
  </si>
  <si>
    <t>3.</t>
  </si>
  <si>
    <t>4.</t>
  </si>
  <si>
    <t>5.</t>
  </si>
  <si>
    <t>Contribuição Social sobre o Faturamento - COFINS</t>
  </si>
  <si>
    <t>Programa de Integração Social - PIS</t>
  </si>
  <si>
    <t>Contribuição Previdenciária sobre a Receita Bruta - CPRB</t>
  </si>
  <si>
    <t>Adicional de Imposto de Renda</t>
  </si>
  <si>
    <t>Payback</t>
  </si>
  <si>
    <t>Descrição</t>
  </si>
  <si>
    <t>Peso</t>
  </si>
  <si>
    <t>Investimentos</t>
  </si>
  <si>
    <t>Descrição do Item</t>
  </si>
  <si>
    <t>Supervisor</t>
  </si>
  <si>
    <t>Preço</t>
  </si>
  <si>
    <t>R$/litro</t>
  </si>
  <si>
    <t>R$/unid.</t>
  </si>
  <si>
    <t>R$/colab.mês</t>
  </si>
  <si>
    <t>Energia Elétrica</t>
  </si>
  <si>
    <t>Outras despesas</t>
  </si>
  <si>
    <t>Honorários Advocatícios</t>
  </si>
  <si>
    <t>Honorários Contábeis</t>
  </si>
  <si>
    <t>Manutenção Software</t>
  </si>
  <si>
    <t>R$/veíc.ano</t>
  </si>
  <si>
    <t>Impressora Multifuncional</t>
  </si>
  <si>
    <t>Telefone Fixo</t>
  </si>
  <si>
    <t>Calça</t>
  </si>
  <si>
    <t>Camisa</t>
  </si>
  <si>
    <t>Licença de Softwares</t>
  </si>
  <si>
    <t>Auxiliar Administrativo</t>
  </si>
  <si>
    <t>Vigilância Patrimonial</t>
  </si>
  <si>
    <t>Manutenção Infraestrutura de TI</t>
  </si>
  <si>
    <t>Manutenção de Equipamentos e Hardware</t>
  </si>
  <si>
    <t>Ano 1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</si>
  <si>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</si>
  <si>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</si>
  <si>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</si>
  <si>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</si>
  <si>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</si>
  <si>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</si>
  <si>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</si>
  <si>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</si>
  <si>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Ano 10</t>
  </si>
  <si>
    <t>Ano 11</t>
  </si>
  <si>
    <t>Ano 12</t>
  </si>
  <si>
    <t>Ano 13</t>
  </si>
  <si>
    <t>Ano 14</t>
  </si>
  <si>
    <t>Ano 15</t>
  </si>
  <si>
    <t>Ano 16</t>
  </si>
  <si>
    <t>Imposto sobre Serviço de qualquer natureza - ISS</t>
  </si>
  <si>
    <t>Peças e Acessórios</t>
  </si>
  <si>
    <t>Taxa de Lucratividade sobre a Receita</t>
  </si>
  <si>
    <t>E</t>
  </si>
  <si>
    <t>D</t>
  </si>
  <si>
    <t>T</t>
  </si>
  <si>
    <t>pontos</t>
  </si>
  <si>
    <t>a.a.</t>
  </si>
  <si>
    <t>INCRA</t>
  </si>
  <si>
    <t>SEBRAE</t>
  </si>
  <si>
    <t>FGTS</t>
  </si>
  <si>
    <t>-</t>
  </si>
  <si>
    <t>Método</t>
  </si>
  <si>
    <t>Rateio Mensal</t>
  </si>
  <si>
    <t>Seguro do Casco</t>
  </si>
  <si>
    <t>peça</t>
  </si>
  <si>
    <t>Capacidade do Tanque de Combustível</t>
  </si>
  <si>
    <t>Óleo do Cárter</t>
  </si>
  <si>
    <t>Óleo do Câmbio</t>
  </si>
  <si>
    <t>Óleo do Diferencial</t>
  </si>
  <si>
    <t>Óleo da Direção Hidráulica</t>
  </si>
  <si>
    <t>Arrefecimento</t>
  </si>
  <si>
    <t>Embreagem</t>
  </si>
  <si>
    <t>Sistema de Freios</t>
  </si>
  <si>
    <t>Marca</t>
  </si>
  <si>
    <t>Fabricante</t>
  </si>
  <si>
    <t>Linear</t>
  </si>
  <si>
    <t>Modelo</t>
  </si>
  <si>
    <t>Ano de Fabricação</t>
  </si>
  <si>
    <t>Ano do Modelo</t>
  </si>
  <si>
    <t>Cilindrada</t>
  </si>
  <si>
    <t>Tipo de Combustível</t>
  </si>
  <si>
    <t>Bitola do Pneu</t>
  </si>
  <si>
    <t>mm/aa</t>
  </si>
  <si>
    <t>cm³</t>
  </si>
  <si>
    <t>CV</t>
  </si>
  <si>
    <t>Potência do Motor</t>
  </si>
  <si>
    <t>Preço Combustível</t>
  </si>
  <si>
    <t>Preço do Pneu</t>
  </si>
  <si>
    <t>Preço do Veículo Novo com rodagem</t>
  </si>
  <si>
    <t>Preço do Veículo Novo sem rodagem</t>
  </si>
  <si>
    <t>Preço da Lavação e Higienização</t>
  </si>
  <si>
    <t>Preço do Óleo do Cárter</t>
  </si>
  <si>
    <t>Preço do Óleo do Câmbio</t>
  </si>
  <si>
    <t>Preço do Óleo do Diferencial</t>
  </si>
  <si>
    <t>Preço do Óleo da Direção Hidráulica</t>
  </si>
  <si>
    <t>Custo Fixo</t>
  </si>
  <si>
    <t>Capacidade</t>
  </si>
  <si>
    <t>Reservatório</t>
  </si>
  <si>
    <r>
      <t xml:space="preserve">Preço </t>
    </r>
    <r>
      <rPr>
        <i/>
        <sz val="8"/>
        <rFont val="Calibri"/>
        <family val="2"/>
        <scheme val="minor"/>
      </rPr>
      <t>(R$/veic.mês)</t>
    </r>
  </si>
  <si>
    <r>
      <t xml:space="preserve">Preço
</t>
    </r>
    <r>
      <rPr>
        <i/>
        <sz val="8"/>
        <rFont val="Calibri"/>
        <family val="2"/>
        <scheme val="minor"/>
      </rPr>
      <t>(R$/km)</t>
    </r>
  </si>
  <si>
    <r>
      <t xml:space="preserve">Preço
</t>
    </r>
    <r>
      <rPr>
        <i/>
        <sz val="8"/>
        <rFont val="Calibri"/>
        <family val="2"/>
        <scheme val="minor"/>
      </rPr>
      <t>(R$)</t>
    </r>
  </si>
  <si>
    <t>Quilometragem Média Mensal</t>
  </si>
  <si>
    <t>R$/serv.</t>
  </si>
  <si>
    <t>Preço do Fluído de Arrefecimento</t>
  </si>
  <si>
    <t>Preço do Fluído de Embreagem</t>
  </si>
  <si>
    <t>Preço do Fluído do Sistema de Freios</t>
  </si>
  <si>
    <r>
      <t>VB/a.a</t>
    </r>
    <r>
      <rPr>
        <i/>
        <sz val="8"/>
        <color rgb="FFFF0000"/>
        <rFont val="Calibri"/>
        <family val="2"/>
        <scheme val="minor"/>
      </rPr>
      <t>*</t>
    </r>
  </si>
  <si>
    <r>
      <t>Lavação e Higienização</t>
    </r>
    <r>
      <rPr>
        <i/>
        <sz val="9"/>
        <color rgb="FFFF0000"/>
        <rFont val="Calibri"/>
        <family val="2"/>
        <scheme val="minor"/>
      </rPr>
      <t>**</t>
    </r>
  </si>
  <si>
    <t>* Valor Base - percentual em relação ao valor de veículo.</t>
  </si>
  <si>
    <t>Serviço</t>
  </si>
  <si>
    <t>1.1.</t>
  </si>
  <si>
    <t>Composição do Orçamento do Serviço</t>
  </si>
  <si>
    <t>1.2.</t>
  </si>
  <si>
    <t>1.3.</t>
  </si>
  <si>
    <t>2.1.</t>
  </si>
  <si>
    <t>2.2.</t>
  </si>
  <si>
    <t>2.3.</t>
  </si>
  <si>
    <t>2.4.</t>
  </si>
  <si>
    <t>2.5.</t>
  </si>
  <si>
    <t>3.1.</t>
  </si>
  <si>
    <t>3.2.</t>
  </si>
  <si>
    <t>3.3.</t>
  </si>
  <si>
    <t>4.1.</t>
  </si>
  <si>
    <t>4.2.</t>
  </si>
  <si>
    <t>4.3.</t>
  </si>
  <si>
    <t>Despesa com Veículo</t>
  </si>
  <si>
    <t>5.1.</t>
  </si>
  <si>
    <t>5.2.</t>
  </si>
  <si>
    <t>5.3.</t>
  </si>
  <si>
    <t>P5</t>
  </si>
  <si>
    <r>
      <t xml:space="preserve">Investimento
</t>
    </r>
    <r>
      <rPr>
        <i/>
        <sz val="8"/>
        <rFont val="Calibri"/>
        <family val="2"/>
        <scheme val="minor"/>
      </rPr>
      <t>(R$)</t>
    </r>
  </si>
  <si>
    <r>
      <t xml:space="preserve">Depreciação
</t>
    </r>
    <r>
      <rPr>
        <i/>
        <sz val="8"/>
        <rFont val="Calibri"/>
        <family val="2"/>
        <scheme val="minor"/>
      </rPr>
      <t>(R$/mês)</t>
    </r>
  </si>
  <si>
    <t>Cone de Sinalização</t>
  </si>
  <si>
    <r>
      <t xml:space="preserve">Preço
</t>
    </r>
    <r>
      <rPr>
        <i/>
        <sz val="8"/>
        <rFont val="Calibri"/>
        <family val="2"/>
        <scheme val="minor"/>
      </rPr>
      <t>(R$/veíc.)</t>
    </r>
  </si>
  <si>
    <t>Custo por Quilômetro</t>
  </si>
  <si>
    <t>Brazilian 10Y - Government Bond</t>
  </si>
  <si>
    <t>Taxa do Banco Central do Brasil</t>
  </si>
  <si>
    <t>Taxa do Banco Central - USA</t>
  </si>
  <si>
    <t>Como encontrá-lo</t>
  </si>
  <si>
    <t>U.S. Tr Bond - 10Y</t>
  </si>
  <si>
    <t>Rf</t>
  </si>
  <si>
    <t>É o retorno que o investidor pode esperar de um investimento sem risco. O prêmio de risco de mercado é uma função da oferta e demanda. Quando em equilíbrio, não há necessidade de pagar um prêmio, isto é, a oferta está alinhada à demanda. Se a demanda aumenta e a oferta não a supre, o preço daquele ativo sobre. A diferença de preço é o prêmio. O prêmio de risco de mercado é a diferença de preço em relação ao risco de equilíbrio</t>
  </si>
  <si>
    <t>a.a</t>
  </si>
  <si>
    <t>Rm</t>
  </si>
  <si>
    <t>Risco de mercado</t>
  </si>
  <si>
    <t>(Rm-Rf)</t>
  </si>
  <si>
    <t>Prêmio de risco de mercado (Rm-Rf)</t>
  </si>
  <si>
    <t>Refere-se a um adicional sobre o rendimento em um ativo livre de risco que é requerido por investidores daquele mercado e obtém-se a partir de uma série histórica longa de rendimentos médios anuais históricos de um portfólio de mercado de referência.</t>
  </si>
  <si>
    <t>Bu</t>
  </si>
  <si>
    <t>Beta não alavancado</t>
  </si>
  <si>
    <t>Reflete a sensibilidade, volatilidade do investimento em relação aos movimentos do mercado como um todo e pode ser definido como o grau de incerteza em relação à projeção do retorno sobre o ativo inerente ao negócio que não pode ser eliminado pela diversificação.</t>
  </si>
  <si>
    <t>Capital próprio (Equity)</t>
  </si>
  <si>
    <t>Considerando o equilíbrio entre capital próprio (Equity, E) e capital de terceiros (Dívida, D), estima-se que a estrutura de capital alvo da Concessão contempla estrutura alavancada. Esta estrutura representa a média de alavancagem da vida do projeto tendo em vista o horizonte de 20 anos da Concessão.</t>
  </si>
  <si>
    <t>Capital de terceiros</t>
  </si>
  <si>
    <t>D/E</t>
  </si>
  <si>
    <t>Estrutura de capital</t>
  </si>
  <si>
    <t>Impostos</t>
  </si>
  <si>
    <t>Corresponde a soma da CSLL (Contribuição Social sobre Lucro Líquido, equivalente a 9% a.a., o IR de 15% a.a. e o Adicional de IR, de 10% a.a.</t>
  </si>
  <si>
    <t>IPEADATA</t>
  </si>
  <si>
    <t>Rb</t>
  </si>
  <si>
    <t>Risco país</t>
  </si>
  <si>
    <t>Conceito que considera a possibilidade de alterações no cenário econômico-financeiro de determinado país com reflexos nos ativos de empresas estrangeiras a partir dos investimentos realizados. Esse indicador representa o risco percebido pela comunidade internacional de investidores a investimentos feitos no Brasil.</t>
  </si>
  <si>
    <t>BL</t>
  </si>
  <si>
    <t>Beta Alavancado (BL)</t>
  </si>
  <si>
    <t>Custo de capital próprio nominal (Re)</t>
  </si>
  <si>
    <t>FED</t>
  </si>
  <si>
    <t>Inflação US</t>
  </si>
  <si>
    <t>BACEN</t>
  </si>
  <si>
    <t>Inflação Br</t>
  </si>
  <si>
    <t>Re (Br, nominal)</t>
  </si>
  <si>
    <t>BNDES</t>
  </si>
  <si>
    <t>TJLP</t>
  </si>
  <si>
    <t>FINAME</t>
  </si>
  <si>
    <t>Máximo de 3% a.a.</t>
  </si>
  <si>
    <t>Taxa de intermediação financeira</t>
  </si>
  <si>
    <t>Risco de crédito</t>
  </si>
  <si>
    <t>Remuneração instituição credenciada</t>
  </si>
  <si>
    <t>Rd nominal</t>
  </si>
  <si>
    <t>Benefício tributário</t>
  </si>
  <si>
    <t>Rd nominal pós IR</t>
  </si>
  <si>
    <t>Custo médio ponderado capital (WACC)</t>
  </si>
  <si>
    <t>rf</t>
  </si>
  <si>
    <t>B</t>
  </si>
  <si>
    <t>rm</t>
  </si>
  <si>
    <t>rb</t>
  </si>
  <si>
    <t>re nominal</t>
  </si>
  <si>
    <t>re real</t>
  </si>
  <si>
    <t>re</t>
  </si>
  <si>
    <t>rd</t>
  </si>
  <si>
    <t>r WACC</t>
  </si>
  <si>
    <t>r WACC real</t>
  </si>
  <si>
    <t>Ano</t>
  </si>
  <si>
    <t>Fonte</t>
  </si>
  <si>
    <t>Base</t>
  </si>
  <si>
    <t>Sigla</t>
  </si>
  <si>
    <t>Valor</t>
  </si>
  <si>
    <t>Taxa livre de risco
(Risk free)</t>
  </si>
  <si>
    <t>S&amp;P 500
(30 anos)</t>
  </si>
  <si>
    <t>Remuneração básica BNDES</t>
  </si>
  <si>
    <t>https://www.bndes.gov.br/wps/portal/site/home/financiamento/guia/taxa-de-juros</t>
  </si>
  <si>
    <t>70% TJLP (7% aa) + 30% TJ462 (TJLP + 1%)</t>
  </si>
  <si>
    <t>Ganho efetivo da operação</t>
  </si>
  <si>
    <t>Contribuição Social Sobre Lucro - CSLL</t>
  </si>
  <si>
    <t>Imposto de Renda - IR</t>
  </si>
  <si>
    <t>Emplacamento, Licenciamento, Taxas e IPVA</t>
  </si>
  <si>
    <t>Sumário:</t>
  </si>
  <si>
    <t>6.</t>
  </si>
  <si>
    <t>Gerente Administrativo e Financeiro</t>
  </si>
  <si>
    <t>Planilha 3 - Investimentos Iniciais</t>
  </si>
  <si>
    <t>Planilha 4 - Composição da Despesa com Pessoal</t>
  </si>
  <si>
    <t>Planilha 5 - Composição da Despesa com Benefício Social</t>
  </si>
  <si>
    <t>Planilha 6 - Composição da Despesa Geral</t>
  </si>
  <si>
    <t>Planilha 10 - Composição da Depreciação de Veículo, Máquina e Equipamento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</si>
  <si>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</si>
  <si>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</si>
  <si>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</si>
  <si>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</si>
  <si>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</si>
  <si>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</si>
  <si>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</si>
  <si>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</si>
  <si>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</si>
  <si>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</si>
  <si>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</si>
  <si>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</si>
  <si>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colab.</t>
  </si>
  <si>
    <t>pç.</t>
  </si>
  <si>
    <t>Água e Esgoto</t>
  </si>
  <si>
    <t>Seguro de Vida, Invalidez e Funeral:</t>
  </si>
  <si>
    <t>Despesa Mensal</t>
  </si>
  <si>
    <t>Investimento</t>
  </si>
  <si>
    <t>Uniforme e EPI:</t>
  </si>
  <si>
    <r>
      <t>Lavação e Higienização</t>
    </r>
    <r>
      <rPr>
        <sz val="9"/>
        <color rgb="FFFF0000"/>
        <rFont val="Calibri"/>
        <family val="2"/>
        <scheme val="minor"/>
      </rPr>
      <t>**</t>
    </r>
  </si>
  <si>
    <t>2.6.</t>
  </si>
  <si>
    <r>
      <t xml:space="preserve">Vida Útil
</t>
    </r>
    <r>
      <rPr>
        <i/>
        <sz val="8"/>
        <rFont val="Calibri"/>
        <family val="2"/>
        <scheme val="minor"/>
      </rPr>
      <t>(anos)</t>
    </r>
  </si>
  <si>
    <t>Custo Mensal</t>
  </si>
  <si>
    <t>5.4.</t>
  </si>
  <si>
    <t>5.5.</t>
  </si>
  <si>
    <t>5.6.</t>
  </si>
  <si>
    <t>5.7.</t>
  </si>
  <si>
    <t>Participação da Despesa com Pessoal</t>
  </si>
  <si>
    <t>Participação da Despesa com Benefício Social, Uniforme e EPI</t>
  </si>
  <si>
    <t>Participação da Despesa com Depreciação de Capital</t>
  </si>
  <si>
    <t>Participação</t>
  </si>
  <si>
    <r>
      <t xml:space="preserve">Preço
</t>
    </r>
    <r>
      <rPr>
        <i/>
        <sz val="8"/>
        <rFont val="Calibri"/>
        <family val="2"/>
        <scheme val="minor"/>
      </rPr>
      <t>(R$/veic.mês)</t>
    </r>
  </si>
  <si>
    <t>A. Demonstrativo de Resultado Econômico - DRE</t>
  </si>
  <si>
    <t>11.1.</t>
  </si>
  <si>
    <t>B. Fluxo de Caixa</t>
  </si>
  <si>
    <t>Prazo de Concessão</t>
  </si>
  <si>
    <t>Assistência Médica e Hospitalar</t>
  </si>
  <si>
    <t>Uniforme</t>
  </si>
  <si>
    <t>EPI</t>
  </si>
  <si>
    <t>Ocorrência Anual</t>
  </si>
  <si>
    <t>12</t>
  </si>
  <si>
    <t>Custo Anual</t>
  </si>
  <si>
    <t>A.</t>
  </si>
  <si>
    <t>B.</t>
  </si>
  <si>
    <t>C.</t>
  </si>
  <si>
    <t>Uniforme e EPI</t>
  </si>
  <si>
    <t>D.</t>
  </si>
  <si>
    <t>Benefícios Sociais:</t>
  </si>
  <si>
    <t>Auxílio Alimentação</t>
  </si>
  <si>
    <t>Vale Transporte</t>
  </si>
  <si>
    <t>Seguro de Vida, Invalidez e Funeral</t>
  </si>
  <si>
    <t>Outras Despesas:</t>
  </si>
  <si>
    <t>Administrativas</t>
  </si>
  <si>
    <t>Serviço de Terceiro</t>
  </si>
  <si>
    <t>Operacionais</t>
  </si>
  <si>
    <t>Material de Limpeza e Conservação</t>
  </si>
  <si>
    <t>Veículos</t>
  </si>
  <si>
    <r>
      <t xml:space="preserve">Nobreak </t>
    </r>
    <r>
      <rPr>
        <i/>
        <sz val="8"/>
        <rFont val="Calibri"/>
        <family val="2"/>
        <scheme val="minor"/>
      </rPr>
      <t>(1500VA)</t>
    </r>
  </si>
  <si>
    <r>
      <t xml:space="preserve">Estabilizador </t>
    </r>
    <r>
      <rPr>
        <i/>
        <sz val="8"/>
        <rFont val="Calibri"/>
        <family val="2"/>
        <scheme val="minor"/>
      </rPr>
      <t>(600VA)</t>
    </r>
  </si>
  <si>
    <t>Subtotal</t>
  </si>
  <si>
    <t>Total da Despesa Anual</t>
  </si>
  <si>
    <t>Total da Despesa Mensal</t>
  </si>
  <si>
    <t>Premissas Básicas:</t>
  </si>
  <si>
    <t>Informação Técnica do Veículo</t>
  </si>
  <si>
    <t>Caraterísticas</t>
  </si>
  <si>
    <t>Informação Financeira do Veículo</t>
  </si>
  <si>
    <t>Resultado</t>
  </si>
  <si>
    <t>Informação Operacional do Veículo</t>
  </si>
  <si>
    <t>Memória de Cálculo:</t>
  </si>
  <si>
    <t>Und.</t>
  </si>
  <si>
    <t>Ocorrência anual</t>
  </si>
  <si>
    <t>Custo Fixo Anual</t>
  </si>
  <si>
    <r>
      <t xml:space="preserve">Preço Unitário
</t>
    </r>
    <r>
      <rPr>
        <i/>
        <sz val="8"/>
        <rFont val="Calibri"/>
        <family val="2"/>
        <scheme val="minor"/>
      </rPr>
      <t>(R$)</t>
    </r>
  </si>
  <si>
    <t>Combustível</t>
  </si>
  <si>
    <t>Lubrificante</t>
  </si>
  <si>
    <t>Fluídos</t>
  </si>
  <si>
    <t>Rodagem</t>
  </si>
  <si>
    <t>Lavação e Higienização</t>
  </si>
  <si>
    <r>
      <t xml:space="preserve">Fator Consumo
</t>
    </r>
    <r>
      <rPr>
        <i/>
        <sz val="8"/>
        <rFont val="Calibri"/>
        <family val="2"/>
        <scheme val="minor"/>
      </rPr>
      <t>(km)</t>
    </r>
  </si>
  <si>
    <t>Depreciação do Capital</t>
  </si>
  <si>
    <t>Quilometragem</t>
  </si>
  <si>
    <r>
      <t>Valor Residual</t>
    </r>
    <r>
      <rPr>
        <i/>
        <sz val="8"/>
        <rFont val="Calibri"/>
        <family val="2"/>
        <scheme val="minor"/>
      </rPr>
      <t xml:space="preserve">
(%)</t>
    </r>
  </si>
  <si>
    <t>Frota Vinculada e Quilometragem Média Mensal</t>
  </si>
  <si>
    <r>
      <t>EBITDA (</t>
    </r>
    <r>
      <rPr>
        <b/>
        <i/>
        <sz val="9"/>
        <color indexed="8"/>
        <rFont val="Calibri"/>
        <family val="2"/>
        <scheme val="minor"/>
      </rPr>
      <t>Lucro antes de juros, impostos, depreciação e amortização)</t>
    </r>
  </si>
  <si>
    <r>
      <t>EBIT</t>
    </r>
    <r>
      <rPr>
        <b/>
        <i/>
        <sz val="9"/>
        <color indexed="8"/>
        <rFont val="Calibri"/>
        <family val="2"/>
        <scheme val="minor"/>
      </rPr>
      <t xml:space="preserve"> </t>
    </r>
    <r>
      <rPr>
        <i/>
        <sz val="8"/>
        <color theme="1"/>
        <rFont val="Calibri"/>
        <family val="2"/>
        <scheme val="minor"/>
      </rPr>
      <t>(Lucro antes de juros e imposto de renda)</t>
    </r>
  </si>
  <si>
    <t>Imposto de Renda e CSLL</t>
  </si>
  <si>
    <t>Lucro Líquido do Exercício</t>
  </si>
  <si>
    <t>Valores Não Desembolsados</t>
  </si>
  <si>
    <t>Fluxo de Caixa Operacional</t>
  </si>
  <si>
    <t>Revenda</t>
  </si>
  <si>
    <t>Fluxo de Caixa dos Investimentos</t>
  </si>
  <si>
    <t>Fluxo de Caixa Livre</t>
  </si>
  <si>
    <r>
      <t>EBT</t>
    </r>
    <r>
      <rPr>
        <i/>
        <sz val="8"/>
        <color theme="1"/>
        <rFont val="Calibri"/>
        <family val="2"/>
        <scheme val="minor"/>
      </rPr>
      <t xml:space="preserve"> (Lucro antes de imposto de renda)</t>
    </r>
  </si>
  <si>
    <t>Premissas para o cálculo:</t>
  </si>
  <si>
    <t>Índice</t>
  </si>
  <si>
    <t>EMBI+Risco-Brasil</t>
  </si>
  <si>
    <t>http://ipeadata.gov.br/ExibeSerie.aspx?serid=40940&amp;module=Mhttp://ipeadata.gov.br/ExibeSerie.aspx?serid=40940&amp;module=M</t>
  </si>
  <si>
    <t>SELIC</t>
  </si>
  <si>
    <t>https://www.bcb.gov.br/controleinflacao/historicotaxasjuros</t>
  </si>
  <si>
    <t>https://www.bcb.gov.br/acessoinformacao/legado?url=https:%2F%2Fwww4.bcb.gov.br%2Fpec%2Ftaxas%2Fport%2Fptaxnpesq.asp%3Fid%3Dtxcotacao</t>
  </si>
  <si>
    <t>https://tradingeconomics.com/brazil/government-bond-yield</t>
  </si>
  <si>
    <t>US 10Y - Government Bond</t>
  </si>
  <si>
    <t>https://www.bloomberg.com/quote/USGG10YR:IND</t>
  </si>
  <si>
    <t>https://www1.folha.uol.com.br/mercado/2019/05/banco-central-dos-eua-mantem-juros-entre-225-e-25-ao-ano.shtml</t>
  </si>
  <si>
    <t>Inflação - EUA</t>
  </si>
  <si>
    <t>https://pt.inflation.eu/taxas-de-inflacao/estados-unidos/inflacao-historica/ipc-inflacao-estados-unidos.aspx</t>
  </si>
  <si>
    <t>Inflação - BRA</t>
  </si>
  <si>
    <t>https://pt.global-rates.com/estatisticas-economicas/inflacao/indice-de-precos-ao-consumidor/ipc/brasil.aspx</t>
  </si>
  <si>
    <t>BNDES (Custo Financeiro)</t>
  </si>
  <si>
    <t>http://pages.stern.nyu.edu/~adamodar/</t>
  </si>
  <si>
    <t>CSLL e IR</t>
  </si>
  <si>
    <t>Remuneração básica BNDES (Taxa do BNDES)</t>
  </si>
  <si>
    <t>Taxa de intermediação financeira (Taxa do Agente)</t>
  </si>
  <si>
    <t>Capital Próprio</t>
  </si>
  <si>
    <t>Capital de Terceiro</t>
  </si>
  <si>
    <t>A. Cálculo:</t>
  </si>
  <si>
    <t>Defina o risco de equilíbrio ou a taxa livre de risco. O investimento com menor risco são os títulos da dívida do governo dos EUA, isto é, há uma chance muito remota de que o governo americano dê um calote. Por essa razão, a taxa de retorno desses títulos é sempre usada como uma aproximação para a taxa de retorno livre de risco. Outra aproximação é a LIBOR ("London interbank offer rate" - Taxa interbancária de Londres).
Determine a taxa livre de risco. Novamente, como os títulos possuem a confiança e o crédito do governo dos EUA, usaremos os títulos do governo de 10 anos como uma aproximação para a taxa livre de risco. Essa é a taxa básica.</t>
  </si>
  <si>
    <t>Utilizar a taxa SELIC</t>
  </si>
  <si>
    <t>Determine a taxa de retorno de mercado.
Encontre o prêmio de risco de mercado. Encontre a diferença entre a taxa média de retorno de mercado e a taxa livre de risco.
Diferença entre a taxa SELIC e a taxa livre de risco (U.S. Tr.Bond).</t>
  </si>
  <si>
    <t>Website Damodaran
Online</t>
  </si>
  <si>
    <t>Adotando como referência a base de dados de Aswath Damodaran que contempla empresas internacionais de transporte público, identificou-se os respectivos Betas, o perfil de endividamento e os impostos cobrados em seus respectivos países.</t>
  </si>
  <si>
    <t>Empresa (D=25%)</t>
  </si>
  <si>
    <t>Website Damodaran Online</t>
  </si>
  <si>
    <t>Média  anual do índice EMBI+- Emerging Markets Bond. Corresponde ao spread entre os títulos da dívida externa brasileira e os títulos da dívida pública americana.</t>
  </si>
  <si>
    <r>
      <t xml:space="preserve">Re </t>
    </r>
    <r>
      <rPr>
        <i/>
        <sz val="8"/>
        <color theme="1"/>
        <rFont val="Calibri"/>
        <family val="2"/>
        <scheme val="minor"/>
      </rPr>
      <t>(US, nominal)</t>
    </r>
  </si>
  <si>
    <t>Resumo WACC</t>
  </si>
  <si>
    <t>Referências:</t>
  </si>
  <si>
    <t>Tributos e Repasses:</t>
  </si>
  <si>
    <r>
      <t>Sinalização Vertical</t>
    </r>
    <r>
      <rPr>
        <i/>
        <sz val="8"/>
        <rFont val="Calibri"/>
        <family val="2"/>
        <scheme val="minor"/>
      </rPr>
      <t xml:space="preserve"> (placa)</t>
    </r>
  </si>
  <si>
    <r>
      <t>Sinalização Horizontal - Legenda</t>
    </r>
    <r>
      <rPr>
        <i/>
        <sz val="8"/>
        <rFont val="Calibri"/>
        <family val="2"/>
        <scheme val="minor"/>
      </rPr>
      <t xml:space="preserve"> (m</t>
    </r>
    <r>
      <rPr>
        <i/>
        <vertAlign val="superscript"/>
        <sz val="8"/>
        <rFont val="Calibri"/>
        <family val="2"/>
        <scheme val="minor"/>
      </rPr>
      <t>2</t>
    </r>
    <r>
      <rPr>
        <i/>
        <sz val="8"/>
        <rFont val="Calibri"/>
        <family val="2"/>
        <scheme val="minor"/>
      </rPr>
      <t>)</t>
    </r>
  </si>
  <si>
    <r>
      <t xml:space="preserve">Sinalização Horizontal - Bordo </t>
    </r>
    <r>
      <rPr>
        <i/>
        <sz val="8"/>
        <rFont val="Calibri"/>
        <family val="2"/>
        <scheme val="minor"/>
      </rPr>
      <t>(m</t>
    </r>
    <r>
      <rPr>
        <i/>
        <vertAlign val="superscript"/>
        <sz val="8"/>
        <rFont val="Calibri"/>
        <family val="2"/>
        <scheme val="minor"/>
      </rPr>
      <t>2</t>
    </r>
    <r>
      <rPr>
        <i/>
        <sz val="8"/>
        <rFont val="Calibri"/>
        <family val="2"/>
        <scheme val="minor"/>
      </rPr>
      <t>)</t>
    </r>
  </si>
  <si>
    <t>** Mínimo de duas lavagens  por mês.</t>
  </si>
  <si>
    <t>** Mínimo de duas lavagens por mês.</t>
  </si>
  <si>
    <t>Seguro Patrimonial</t>
  </si>
  <si>
    <t>Ano 17</t>
  </si>
  <si>
    <t>Ano 18</t>
  </si>
  <si>
    <t>Ano 19</t>
  </si>
  <si>
    <t>Ano 20</t>
  </si>
  <si>
    <t xml:space="preserve">Veículo </t>
  </si>
  <si>
    <t>Custo Fixo Mensal</t>
  </si>
  <si>
    <t>Custo Variável Mensal</t>
  </si>
  <si>
    <t>Veículo</t>
  </si>
  <si>
    <t>Quantidade de Veículo</t>
  </si>
  <si>
    <t>Planilha 13 - Orçamento Anual do Custo do Serviço</t>
  </si>
  <si>
    <t>Planilha 14 - Fluxo de Caixa Projetado</t>
  </si>
  <si>
    <t>Projeção</t>
  </si>
  <si>
    <t>20 anos</t>
  </si>
  <si>
    <t>Indicadores e Méritos do Fluxo de Caixa</t>
  </si>
  <si>
    <r>
      <t>Payback</t>
    </r>
    <r>
      <rPr>
        <i/>
        <sz val="8"/>
        <color theme="0"/>
        <rFont val="Calibri"/>
        <family val="2"/>
        <scheme val="minor"/>
      </rPr>
      <t xml:space="preserve"> (anos)</t>
    </r>
  </si>
  <si>
    <t>Valor Presente Líquido - VPL</t>
  </si>
  <si>
    <t>Taxa Interna de Retorno - TIR</t>
  </si>
  <si>
    <t>Investimento na Implantação</t>
  </si>
  <si>
    <t>Máquinas, Equipamentos e Mobiliário</t>
  </si>
  <si>
    <t>Depreciação de Máquinas, Equipamentos e Mobiliário</t>
  </si>
  <si>
    <t>Quantidade
Mensal</t>
  </si>
  <si>
    <t>Manobrista</t>
  </si>
  <si>
    <t>Luvas</t>
  </si>
  <si>
    <t>Giroflex Led (Entrada e Saída de Veículos)</t>
  </si>
  <si>
    <t xml:space="preserve">Placa Decorativa </t>
  </si>
  <si>
    <t>Serviço de Terceiros</t>
  </si>
  <si>
    <t>Preço Combustível Diesel</t>
  </si>
  <si>
    <t>Depreciação de Equipamentos Eletrônicos, TI e Comunicação</t>
  </si>
  <si>
    <t>Internet</t>
  </si>
  <si>
    <t>Computador (CPU + tela 21,5" + teclado + mouse) ou Notebook</t>
  </si>
  <si>
    <t>Equipamentos Eletrônicos, TI e Comunicação</t>
  </si>
  <si>
    <t>Sistema de Armazenamento de Vídeos na Nuvem</t>
  </si>
  <si>
    <t>Sistema de Vigilância de Pátio</t>
  </si>
  <si>
    <t>Tablet´s</t>
  </si>
  <si>
    <t>Smartphones</t>
  </si>
  <si>
    <t>Material de Expediente</t>
  </si>
  <si>
    <t>Preço Combustível Diesel S-10</t>
  </si>
  <si>
    <t>Composição do Grupo A</t>
  </si>
  <si>
    <t>GRUPO A</t>
  </si>
  <si>
    <t>Fórmula</t>
  </si>
  <si>
    <t>Alíquota</t>
  </si>
  <si>
    <t>Observações</t>
  </si>
  <si>
    <t xml:space="preserve">São encargos básicos correspondentes às obrigações que por lei incidem diretamente sobre a folha de pagamento e como tal, recaem sobre os salários pagos aos empregados do setor. Este grupo engloba os seguintes encargos: INSS, FGTS, SEST, SENAT, SEBRAE, INCRA, Salário-educação e seguro de acidente de trabalho.
A Lei nº 12.715, de 17/09/2012 (DOU de 18/09/2012), alterou as regras de incidência das contribuições previdenciárias.
A Lei nº 13.043, de 13 de novembro de 2014 , alterou a vigência do benefício da substituição da incidência de 20% referente ao INSS por 2% incidente sobre o valor da receita bruta.
</t>
  </si>
  <si>
    <t>SEST</t>
  </si>
  <si>
    <t>SENAT</t>
  </si>
  <si>
    <t>Salário Educação</t>
  </si>
  <si>
    <t>Acidente de Trabalho</t>
  </si>
  <si>
    <t>Composição do Grupo B</t>
  </si>
  <si>
    <t>GRUPO B</t>
  </si>
  <si>
    <t>Abono de Férias</t>
  </si>
  <si>
    <t xml:space="preserve"> A Constituição Federal (art. 7º, inciso XVII) assegura ao trabalhador o direito ao gozo de férias anuais remuneradas com, pelo menos, um terço a mais do que o salário normal. Considerando que o período aquisitivo para as férias é de 12 meses.</t>
  </si>
  <si>
    <t>Décimo Terceiro Salário</t>
  </si>
  <si>
    <t>A Constituição Federal (art. 7º, inciso VIII) garante ao trabalhador o direito ao décimo terceiro salário, com base na remuneração integral. Até junho de 1989 sobre ele só havia a incidência do FGTS. Porém, por força do disposto no parágrafo único do art. 10 da Lei nº 7.787, de 30 de junho de 1989, e no parágrafo 7º do art. 28 da Lei nº 8.212, de 24 de julho de 1991, o décimo terceiro salário passou a integrar o salário de contribuição, saindo do Grupo C e passando a integrar o Grupo B.</t>
  </si>
  <si>
    <t>A Constituição Federal (art. 7º, inciso XXI) garante ao trabalhador o direito ao aviso prévio proporcional ao tempo de serviço, sendo no mínimo trinta dias. Por outro lado, a CLT (art. 488) prevê a redução da jornada diária em duas horas durante o cumprimento do aviso prévio, sem prejuízo do salário integral. A Lei Federal 12.506/2011, publicada em 13 de outubro de 2011.
Obs.: considerando que o setor apresenta uma taxa de rotatividade da mão de obra de 4% ao mês; que 5% das demissões sejam com aviso prévio trabalhado; que o tempo de permanência na empresa seja entre 2 e 3 anos que, com a aplicação da tabela, repercutirá em 36 dias de aviso prévio; e que a jornada de trabalho máxima mensal seja de 220 horas.</t>
  </si>
  <si>
    <t>Onde:
P = percentual anual de empregados que utilizam esse benefício.</t>
  </si>
  <si>
    <t>A Constituição Federal (art. 7º, inciso XIX) garante ao trabalhador o direito à licença paternidade, fixando a sua duração, até que a lei venha a discipliná-la, em 5 dias (Ato das Disposições Transitórias, art. 10, parágrafo 1º). Considerando a duração da licença em relação ao número de dias do ano.
Obs.: admitindo-se que 3% dos empregados se utilizem desse benefício por ano.</t>
  </si>
  <si>
    <t>F = percentual anual de empregados que
utilizam esse benefício</t>
  </si>
  <si>
    <t>É garantido ao trabalhador o direito a se ausentar do serviço por até 2 dias consecutivos em caso de falecimento de parentes do 1º grau ou dependentes, de acordo com a CLT (art. 473, inciso I). Considerando a duração da licença em relação ao número de dias do ano.
Obs.:  admitindo-se que 2,5% dos empregados se utilizem desse benefício por ano.</t>
  </si>
  <si>
    <t>Onde:
C = percentual anual de empregados que
utilizam esse benefício.</t>
  </si>
  <si>
    <t>A CLT (art. 473, inciso II) garante ao trabalhador o direito a se ausentar do serviço por até 3 dias consecutivos em virtude de casamento. Considerando a duração da licença em relação ao número de dias do ano.
Obs.: admitindo-se que 2,5% dos empregados se utilizem desse benefício por ano.</t>
  </si>
  <si>
    <t>Adicional Noturno</t>
  </si>
  <si>
    <t>Onde:
U = duração equivalente de operação noturna em dia útil (horas/dia);
u = número de dias úteis no mês (dias/mês);
S = duração equivalente de operação noturna no sábado (horas/dia);
s = número de sábado no mês (dias/mês);
D = duração equivalente de operação noturna no domingo (horas/dia);
d = número de domingos no mês (dias/mês);
H = jornada de trabalho mensal (horas/mês);
N = duração da hora noturna (horas/hora);
a = acréscimo sobre a hora diurna.</t>
  </si>
  <si>
    <t>O direito do trabalhador ao adicional noturno é garantido pela CLT (art.73).
A Constituição Federal – (art. 7º, inciso IX), por sua vez, garante o direito à remuneração do trabalho noturno superior à do diurno, não fixando condições especiais. Assim, a condição de revezamento semanal ou quinzenal foi tacitamente revogada pelo dispositivo constitucional, não excluindo do empregado o direito ao adicional noturno.
Para calcular o valor do adicional noturno, devem ser utilizados os dados relacionados ao cálculo do Fator de Utilização de Motoristas e Cobradores, observando o intervalo entre 22:00 horas e 5:00 horas. Para dias úteis, sábados e domingos, devem-se somar os percentuais de frota operante das faixas horárias contidas no intervalo supracitado e dividir por 100 para ser obter
a duração equivalente de operação noturna.
Obs.: considerando uma duração equivalente de operação noturna de 0,8 hora em dias úteis, 0,6 hora nos sábados e 0,4 hora nos domingos e considerando que um mês possui em média 22 dias úteis, 4 sábados e 4 domingos, que a jornada de trabalho máxima mensal é de 220 horas, que 52 minutos e 30 segundos correspondem a 0,875 hora e que o acréscimo sobre a hora diurna é de 20%.</t>
  </si>
  <si>
    <t>(*) Valores estimados com base em uma situação média. Deve-se calcular em conformidade com os encargos trabalhista e previdenciários, direitos sociais e obrigações decorrentes de convenções e acordos de trabalho de cada localidade.</t>
  </si>
  <si>
    <t>Composição do Grupo C</t>
  </si>
  <si>
    <t>GRUPO C</t>
  </si>
  <si>
    <r>
      <t>Aviso Prévio Indenizado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</si>
  <si>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Onde:
p = duração do aviso prévio (dias);
R =  taxa de rotatividade mensal (%);
T =  percentual de demissões com aviso prévio indenizado (%).</t>
  </si>
  <si>
    <t>A Constituição Federal (art. 7º, inciso XXI) garante ao trabalhador o direito a aviso prévio proporcional ao tempo de serviço, sendo no mínimo de trinta dias. Por outro lado a CLT (art. 487) prevê a indenização ao empregado por parte do empregador da remuneração correspondente ao período do aviso, caso este não avise àquele com a devida antecedência sobre a rescisão.
A partir da publicação da Lei Federal nº 12.506/2011, ocorrida em 13/10/2011, a composição dos encargos sociais sofreu alteração no aviso prévio indenizado, integrante do grupo C.
Obs.: considerando que o setor apresenta uma taxa de rotatividade da mão de obra de 4% ao mês; que 95% das demissões sejam com aviso prévio indenizado; que o tempo de permanência na empresa seja entre dois e três anos que, com a aplicação da tabela, repercutirá em 36 dias de aviso prévio.
Na prática, o aviso prévio indenizado corresponde a cerca de 100% das despensas ocorridas para o pessoal de operação, tendo em vista a natureza do serviço.</t>
  </si>
  <si>
    <r>
      <t>Depósito por Rescisão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</si>
  <si>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Onde:
B =  total dos encargos do grupo B.</t>
  </si>
  <si>
    <t>A Constituição Federal (art. 7º, inciso I) garante ao trabalhador a proteção contra despedida arbitrária ou sem justa causa. Elevado de 10% para 40% a partir de 05/10/1988, e elevado para 50% com base nos dispositivos previstos na Lei Federal nº 110/2001. O encargo é igual ao depósito mensal de 8,0% com a incidência dos encargos do grupo B.
Obs.: considerando os exemplos adotados até então, nos quais os encargos do Grupo B totalizam 13,49% (valores médios estimados).</t>
  </si>
  <si>
    <r>
      <t>Indenização Adicional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</si>
  <si>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Onde:
R =  taxa de rotatividade mensal (%).</t>
  </si>
  <si>
    <t>O artigo 9º da Lei nº 7.238/84 (Instrução Normativa 2 SNT de 12/03/92) prevê uma indenização adicional, correspondente a um salário mensal, quando a empresa efetuar uma Dispensa Sem Justa Causa nos 30 (trinta) dias que antecedem a data-base da categoria profissional.
Obs.: considerando que o setor apresenta uma taxa de rotatividade da mão de obra de 4% ao mês.</t>
  </si>
  <si>
    <t>Composição do Grupo D</t>
  </si>
  <si>
    <t>GRUPO D</t>
  </si>
  <si>
    <t>Incidência do Grupo A sobre o Grupo B</t>
  </si>
  <si>
    <t xml:space="preserve">Onde:
A = total dos encargos do GRUPO A;
B = total dos encargos do GRUPO B. </t>
  </si>
  <si>
    <t>Corresponde à incidência cumulativa dos encargos do Grupo A sobre os encargos do Grupo B.
Obs.:  considerando os exemplos adotados até então, nos quais os encargos do Grupo B totalizam 13,49% (valores médios estimados).</t>
  </si>
  <si>
    <t>Encargos Sociais</t>
  </si>
  <si>
    <t>Grupo</t>
  </si>
  <si>
    <t>Grupo A</t>
  </si>
  <si>
    <r>
      <t>Grupo B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</si>
  <si>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r>
      <t>Grupo C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</si>
  <si>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r>
      <t>Grupo D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</si>
  <si>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Total dos Encargos Sociais</t>
  </si>
  <si>
    <t>Arrecadação Mês (A)+(B)+(C)</t>
  </si>
  <si>
    <t>Arrecadação Ano (A)+(B)+(C)</t>
  </si>
  <si>
    <t>Média de veículos apreendidos ano (C)</t>
  </si>
  <si>
    <t>Valor Final (A)+(B)</t>
  </si>
  <si>
    <t>Valor Total Estadia (Diária) (B)</t>
  </si>
  <si>
    <t>Tempo médio (dia) de permanência no Pátio</t>
  </si>
  <si>
    <t>Prédios e Instalações</t>
  </si>
  <si>
    <t>Wacc</t>
  </si>
  <si>
    <t>Área Coberta Pátio  (m²)</t>
  </si>
  <si>
    <t>Cercas Elétricas (Linear)</t>
  </si>
  <si>
    <t>Guinchamento Preço por km (Decreto Estadual1.064/20)</t>
  </si>
  <si>
    <t>Desl. Padrão Mínimo em km (Pátio+Rem.+Pátio)</t>
  </si>
  <si>
    <t>Tarifa Mínima (A)</t>
  </si>
  <si>
    <t>Preço Estadia por Unidade Padrão (Diária, Decreto Estadual nº1.064/20)</t>
  </si>
  <si>
    <t>Uso Médio Ponderado de Vaga</t>
  </si>
  <si>
    <t>Valor Ticket Médio Ponderado</t>
  </si>
  <si>
    <t>Planilha 9 - Composição da Despesa com Veículo - Guincho Reboque acima de 5,0 ton.</t>
  </si>
  <si>
    <t xml:space="preserve">Planilha 12 - Composição dos Encargos Sociais </t>
  </si>
  <si>
    <t>Valor de Outorga Proposto</t>
  </si>
  <si>
    <t>Balanço Social</t>
  </si>
  <si>
    <t>Considera-se a taxa de inflação de longo prazo projetada dos Estados Unidos¹ e a projeção de inflação de longo prazo do Banco Central do Brasil (BACEN) na data de outobro de 2017 para obtenção do custo de capital próprio em moeda nacional.</t>
  </si>
  <si>
    <t>Est. de Apreensões</t>
  </si>
  <si>
    <t>Part. (%)</t>
  </si>
  <si>
    <t>Quant. de Apreensões</t>
  </si>
  <si>
    <t>Estimativa de Receita / Ano</t>
  </si>
  <si>
    <t>Motocicleta</t>
  </si>
  <si>
    <t>Automóvel</t>
  </si>
  <si>
    <t>Camionete</t>
  </si>
  <si>
    <t>Caminhão</t>
  </si>
  <si>
    <t>Outros</t>
  </si>
  <si>
    <r>
      <rPr>
        <b/>
        <sz val="18"/>
        <rFont val="Calibri"/>
        <family val="2"/>
      </rPr>
      <t>ANEXO V.2</t>
    </r>
    <r>
      <rPr>
        <b/>
        <sz val="20"/>
        <rFont val="Calibri"/>
        <family val="2"/>
      </rPr>
      <t xml:space="preserve">
</t>
    </r>
    <r>
      <rPr>
        <b/>
        <sz val="16"/>
        <rFont val="Calibri"/>
        <family val="2"/>
      </rPr>
      <t>Estudo de Viabilidade Econômico e Financeira</t>
    </r>
  </si>
  <si>
    <t>MUNICÍPIO DO CHAPECÓ
SERVIÇO DE RETENÇÃO, REMOÇÃO, APREENSÃO, GUARDA E DEPÓSITO DE VEÍCULOS AUTOMOTORES</t>
  </si>
  <si>
    <t>*não caracteriza exigências, nem recomendações para a formação da proposta financeira</t>
  </si>
  <si>
    <t>Planilha 1 - Resumo Executivo</t>
  </si>
  <si>
    <t>Indicadores Básico</t>
  </si>
  <si>
    <t>Estudo Atual</t>
  </si>
  <si>
    <t>Número de períodos anuais previstos para a Concessão</t>
  </si>
  <si>
    <t>ano</t>
  </si>
  <si>
    <t>Número total de Concessionárias previstas</t>
  </si>
  <si>
    <t>R$</t>
  </si>
  <si>
    <t>Valor global estimado de receita bruta</t>
  </si>
  <si>
    <t>Taxa Interna de Retorno do Investimento - TIR</t>
  </si>
  <si>
    <t>Indicadores Básicos</t>
  </si>
  <si>
    <t>Custo Corrente Direto</t>
  </si>
  <si>
    <t>veículos/ano</t>
  </si>
  <si>
    <t>Custo com Pessoal</t>
  </si>
  <si>
    <t>Quant.</t>
  </si>
  <si>
    <t>Salário Base</t>
  </si>
  <si>
    <t>Preço
Mensal</t>
  </si>
  <si>
    <t>Quant. Anual</t>
  </si>
  <si>
    <t>Colaboradores</t>
  </si>
  <si>
    <t>Preço Unitário</t>
  </si>
  <si>
    <t>1.4.</t>
  </si>
  <si>
    <t>1.5.</t>
  </si>
  <si>
    <t>1.6.</t>
  </si>
  <si>
    <t>1.7.</t>
  </si>
  <si>
    <t>1.8.</t>
  </si>
  <si>
    <t>1.9.</t>
  </si>
  <si>
    <t>1.10.</t>
  </si>
  <si>
    <t>3.4.</t>
  </si>
  <si>
    <t>Planilha 2 - Insumos Básicos</t>
  </si>
  <si>
    <t>3.5.</t>
  </si>
  <si>
    <t>3.6.</t>
  </si>
  <si>
    <t>3.7.</t>
  </si>
  <si>
    <t>4.4.</t>
  </si>
  <si>
    <t>4.5.</t>
  </si>
  <si>
    <t>4.6.</t>
  </si>
  <si>
    <t>6.1.</t>
  </si>
  <si>
    <t>6.2.</t>
  </si>
  <si>
    <t>6.3.</t>
  </si>
  <si>
    <t>Custo Médio
Unitário</t>
  </si>
  <si>
    <t>Auxiliar de Serviços Gerais / Manut.</t>
  </si>
  <si>
    <t>Encargo Social</t>
  </si>
  <si>
    <t>5.1.1.</t>
  </si>
  <si>
    <t>5.1.2.</t>
  </si>
  <si>
    <t>5.1.3.</t>
  </si>
  <si>
    <t>5.2.1.</t>
  </si>
  <si>
    <t>2.7.</t>
  </si>
  <si>
    <t>2.8.</t>
  </si>
  <si>
    <t>2.9.</t>
  </si>
  <si>
    <t>2.10.</t>
  </si>
  <si>
    <t>2.11.</t>
  </si>
  <si>
    <t>2.12.</t>
  </si>
  <si>
    <t>2.13.</t>
  </si>
  <si>
    <t>2.14.</t>
  </si>
  <si>
    <t>2.1.1.</t>
  </si>
  <si>
    <t>2.2.1.</t>
  </si>
  <si>
    <t>2.2.3.</t>
  </si>
  <si>
    <t>2.2.2.</t>
  </si>
  <si>
    <t>2.2.4.</t>
  </si>
  <si>
    <t>2.3.1.</t>
  </si>
  <si>
    <t>2.3.2.</t>
  </si>
  <si>
    <t>2.3.3.</t>
  </si>
  <si>
    <t>2.4.1.</t>
  </si>
  <si>
    <t>2.5.1.</t>
  </si>
  <si>
    <t>2.6.1.</t>
  </si>
  <si>
    <t>1.1.1.</t>
  </si>
  <si>
    <t>1.2.1.</t>
  </si>
  <si>
    <t>1.3.1.</t>
  </si>
  <si>
    <r>
      <t>Aviso Prévio Trabalhado</t>
    </r>
    <r>
      <rPr>
        <i/>
        <vertAlign val="superscript"/>
        <sz val="9"/>
        <rFont val="Calibri"/>
        <family val="2"/>
        <scheme val="minor"/>
      </rPr>
      <t>(*)</t>
    </r>
  </si>
  <si>
    <r>
      <t xml:space="preserve">Onde:
h = redução da jornada diária (hora/dia);
p = duração de aviso prévio (dias);
H = jornada de trabalho mensal (horas);
R = taxa de retroatividade mensal (%);
T = percentual de demissão com aviso prévio trabalhado (%).
</t>
    </r>
    <r>
      <rPr>
        <b/>
        <i/>
        <sz val="8"/>
        <rFont val="Calibri"/>
        <family val="2"/>
        <scheme val="minor"/>
      </rPr>
      <t xml:space="preserve">Tempo de permanência:
</t>
    </r>
  </si>
  <si>
    <r>
      <t>Licença Paternidade</t>
    </r>
    <r>
      <rPr>
        <i/>
        <vertAlign val="superscript"/>
        <sz val="9"/>
        <rFont val="Calibri"/>
        <family val="2"/>
        <scheme val="minor"/>
      </rPr>
      <t>(*)</t>
    </r>
  </si>
  <si>
    <r>
      <t>Licença Funeral</t>
    </r>
    <r>
      <rPr>
        <i/>
        <vertAlign val="superscript"/>
        <sz val="9"/>
        <rFont val="Calibri"/>
        <family val="2"/>
        <scheme val="minor"/>
      </rPr>
      <t>(*)</t>
    </r>
  </si>
  <si>
    <r>
      <t>Licença Casamento</t>
    </r>
    <r>
      <rPr>
        <i/>
        <vertAlign val="superscript"/>
        <sz val="9"/>
        <rFont val="Calibri"/>
        <family val="2"/>
        <scheme val="minor"/>
      </rPr>
      <t>(*)</t>
    </r>
  </si>
  <si>
    <t>4.1.1.</t>
  </si>
  <si>
    <t>4.1.2.</t>
  </si>
  <si>
    <t>4.2.1.</t>
  </si>
  <si>
    <t>4.2.2.</t>
  </si>
  <si>
    <t>4.2.3.</t>
  </si>
  <si>
    <t>4.3.1.</t>
  </si>
  <si>
    <t>4.3.2.</t>
  </si>
  <si>
    <t>Estimativa de Receita / Mês</t>
  </si>
  <si>
    <t>7.</t>
  </si>
  <si>
    <t>Outorga</t>
  </si>
  <si>
    <t>14.1.</t>
  </si>
  <si>
    <t>4.1.3.</t>
  </si>
  <si>
    <t>4.2.4.</t>
  </si>
  <si>
    <t>4.2.5.</t>
  </si>
  <si>
    <t>4.3.3.</t>
  </si>
  <si>
    <t>6.4.</t>
  </si>
  <si>
    <t>6.5.</t>
  </si>
  <si>
    <t>6.6.</t>
  </si>
  <si>
    <t>10.1.</t>
  </si>
  <si>
    <t>15.1.</t>
  </si>
  <si>
    <t>Regime</t>
  </si>
  <si>
    <t>Cofins</t>
  </si>
  <si>
    <t>PIS</t>
  </si>
  <si>
    <t>ISS</t>
  </si>
  <si>
    <t>CPRB</t>
  </si>
  <si>
    <t>CSLL</t>
  </si>
  <si>
    <t>IRPJ</t>
  </si>
  <si>
    <t>Adicional</t>
  </si>
  <si>
    <t>Simples</t>
  </si>
  <si>
    <t>Deducoes</t>
  </si>
  <si>
    <t>Lucro Presumido</t>
  </si>
  <si>
    <t>Lucro Real</t>
  </si>
  <si>
    <t>Símples</t>
  </si>
  <si>
    <t>4.2.6.</t>
  </si>
  <si>
    <r>
      <t xml:space="preserve">Receita Bruta </t>
    </r>
    <r>
      <rPr>
        <i/>
        <sz val="9"/>
        <color rgb="FF000000"/>
        <rFont val="Calibri"/>
        <family val="2"/>
        <scheme val="minor"/>
      </rPr>
      <t>(R$/ano)</t>
    </r>
  </si>
  <si>
    <r>
      <t>Alíquotas dos Tributos e Repasses</t>
    </r>
    <r>
      <rPr>
        <i/>
        <sz val="8"/>
        <color theme="1"/>
        <rFont val="Calibri"/>
        <family val="2"/>
        <scheme val="minor"/>
      </rPr>
      <t xml:space="preserve"> (%)</t>
    </r>
  </si>
  <si>
    <r>
      <t>Receita Líquida</t>
    </r>
    <r>
      <rPr>
        <i/>
        <sz val="8"/>
        <color rgb="FF000000"/>
        <rFont val="Calibri"/>
        <family val="2"/>
        <scheme val="minor"/>
      </rPr>
      <t xml:space="preserve"> (R$/ano)</t>
    </r>
  </si>
  <si>
    <r>
      <t xml:space="preserve">Despesas e Custos Operacionais </t>
    </r>
    <r>
      <rPr>
        <i/>
        <sz val="8"/>
        <color rgb="FF000000"/>
        <rFont val="Calibri"/>
        <family val="2"/>
        <scheme val="minor"/>
      </rPr>
      <t>(R$/ano)</t>
    </r>
  </si>
  <si>
    <t>Custo com Benefício Social + EPI</t>
  </si>
  <si>
    <r>
      <t xml:space="preserve">Despesa com Depreciação </t>
    </r>
    <r>
      <rPr>
        <i/>
        <sz val="8"/>
        <color theme="1"/>
        <rFont val="Calibri"/>
        <family val="2"/>
        <scheme val="minor"/>
      </rPr>
      <t>(R$/ano)</t>
    </r>
  </si>
  <si>
    <t>Custo com Benefício Social, Uniforme e EPI</t>
  </si>
  <si>
    <t>Despesa com Depreciação</t>
  </si>
  <si>
    <t>Botina com Biqueira de Aço</t>
  </si>
  <si>
    <t>Sistema de Drenagem</t>
  </si>
  <si>
    <r>
      <t>Revestimento de Pátio, Acessos e Circulação (m²)</t>
    </r>
    <r>
      <rPr>
        <vertAlign val="superscript"/>
        <sz val="9"/>
        <rFont val="Calibri"/>
        <family val="2"/>
        <scheme val="minor"/>
      </rPr>
      <t>**</t>
    </r>
  </si>
  <si>
    <t>Arrendamento Terreno (25.000 m²)</t>
  </si>
  <si>
    <r>
      <t xml:space="preserve">Planilha 16 - Composição da WACC </t>
    </r>
    <r>
      <rPr>
        <i/>
        <sz val="9"/>
        <rFont val="Calibri"/>
        <family val="2"/>
        <scheme val="minor"/>
      </rPr>
      <t>(Weighted Average Capital Cost)</t>
    </r>
  </si>
  <si>
    <r>
      <t xml:space="preserve">WACC Real </t>
    </r>
    <r>
      <rPr>
        <i/>
        <sz val="9"/>
        <rFont val="Calibri"/>
        <family val="2"/>
        <scheme val="minor"/>
      </rPr>
      <t>(Weighted Average Capital Cost)</t>
    </r>
  </si>
  <si>
    <r>
      <t>Muro de Fechamento em Divisa (linear)</t>
    </r>
    <r>
      <rPr>
        <vertAlign val="superscript"/>
        <sz val="9"/>
        <rFont val="Calibri"/>
        <family val="2"/>
        <scheme val="minor"/>
      </rPr>
      <t>*</t>
    </r>
  </si>
  <si>
    <r>
      <rPr>
        <i/>
        <vertAlign val="superscript"/>
        <sz val="9"/>
        <rFont val="Calibri"/>
        <family val="2"/>
        <scheme val="minor"/>
      </rPr>
      <t>(**)</t>
    </r>
    <r>
      <rPr>
        <i/>
        <sz val="9"/>
        <rFont val="Calibri"/>
        <family val="2"/>
        <scheme val="minor"/>
      </rPr>
      <t xml:space="preserve"> Lastro de britas 3cm</t>
    </r>
  </si>
  <si>
    <r>
      <rPr>
        <i/>
        <vertAlign val="superscript"/>
        <sz val="9"/>
        <rFont val="Calibri"/>
        <family val="2"/>
        <scheme val="minor"/>
      </rPr>
      <t>(**)</t>
    </r>
    <r>
      <rPr>
        <i/>
        <sz val="9"/>
        <rFont val="Calibri"/>
        <family val="2"/>
        <scheme val="minor"/>
      </rPr>
      <t xml:space="preserve"> Lajota concreto sextavado 25x25x8cm com leito 10cm</t>
    </r>
  </si>
  <si>
    <r>
      <t>Revestimento de Circulação (m²)</t>
    </r>
    <r>
      <rPr>
        <vertAlign val="superscript"/>
        <sz val="9"/>
        <rFont val="Calibri"/>
        <family val="2"/>
        <scheme val="minor"/>
      </rPr>
      <t>***</t>
    </r>
  </si>
  <si>
    <t>Número de Veículos Operacionais</t>
  </si>
  <si>
    <t>Custo com Despesas Gerais</t>
  </si>
  <si>
    <t>Despesas com Veículos</t>
  </si>
  <si>
    <t>Custo Operacional do Serviço</t>
  </si>
  <si>
    <t>Composição dos Grupos de Custos</t>
  </si>
  <si>
    <t>Despesa com Remuneração de Capital</t>
  </si>
  <si>
    <t>Premissas:</t>
  </si>
  <si>
    <t>Anual [i]</t>
  </si>
  <si>
    <t>Saldo de Capital</t>
  </si>
  <si>
    <t>(*) Legenda:</t>
  </si>
  <si>
    <t>R = Remuneração do Capital</t>
  </si>
  <si>
    <t>n = Vida Útil em anos</t>
  </si>
  <si>
    <t>k = Valor Residual</t>
  </si>
  <si>
    <t>i = Taxa Anual em %</t>
  </si>
  <si>
    <t>R = {[2 + (n - 1) x (k + 1)] / (24 x n)} x i</t>
  </si>
  <si>
    <t>Frota Vinculada e Quilometragem Percorrida</t>
  </si>
  <si>
    <r>
      <t xml:space="preserve">Vida Útil
</t>
    </r>
    <r>
      <rPr>
        <i/>
        <sz val="8"/>
        <rFont val="Calibri"/>
        <family val="2"/>
        <scheme val="minor"/>
      </rPr>
      <t>(anos)</t>
    </r>
    <r>
      <rPr>
        <b/>
        <sz val="9"/>
        <rFont val="Calibri"/>
        <family val="2"/>
        <scheme val="minor"/>
      </rPr>
      <t xml:space="preserve"> [n]</t>
    </r>
  </si>
  <si>
    <r>
      <t>Valor Residual</t>
    </r>
    <r>
      <rPr>
        <i/>
        <sz val="8"/>
        <rFont val="Calibri"/>
        <family val="2"/>
        <scheme val="minor"/>
      </rPr>
      <t xml:space="preserve">
(%)</t>
    </r>
    <r>
      <rPr>
        <b/>
        <sz val="9"/>
        <rFont val="Calibri"/>
        <family val="2"/>
        <scheme val="minor"/>
      </rPr>
      <t xml:space="preserve"> [k]</t>
    </r>
  </si>
  <si>
    <r>
      <t>Mensal</t>
    </r>
    <r>
      <rPr>
        <i/>
        <vertAlign val="superscript"/>
        <sz val="9"/>
        <rFont val="Calibri"/>
        <family val="2"/>
        <scheme val="minor"/>
      </rPr>
      <t>(*)</t>
    </r>
  </si>
  <si>
    <r>
      <t xml:space="preserve">Quilometragem
</t>
    </r>
    <r>
      <rPr>
        <i/>
        <sz val="8"/>
        <rFont val="Calibri"/>
        <family val="2"/>
        <scheme val="minor"/>
      </rPr>
      <t>(média mensal)</t>
    </r>
  </si>
  <si>
    <r>
      <t xml:space="preserve">Preço veíc. sem Rodagem
</t>
    </r>
    <r>
      <rPr>
        <i/>
        <sz val="8"/>
        <rFont val="Calibri"/>
        <family val="2"/>
        <scheme val="minor"/>
      </rPr>
      <t>(R$/veíc.)</t>
    </r>
  </si>
  <si>
    <r>
      <t xml:space="preserve">Remuneração
</t>
    </r>
    <r>
      <rPr>
        <i/>
        <sz val="8"/>
        <rFont val="Calibri"/>
        <family val="2"/>
        <scheme val="minor"/>
      </rPr>
      <t>(R$/mês)</t>
    </r>
  </si>
  <si>
    <t>Remuneração de Máquinas, Equipamentos e Mobiliário</t>
  </si>
  <si>
    <t>Remuneração de Equipamentos Eletrônicos, TI e Comunicação</t>
  </si>
  <si>
    <t>Depreciação de Veículos</t>
  </si>
  <si>
    <t>Remuneração de Veículos</t>
  </si>
  <si>
    <t>Depreciação de Sinalizações (Vertical, Horizontal e Demais Sinalizações)</t>
  </si>
  <si>
    <t>Remuneração de Sinalizações (Vertical, Horizontal e Demais Sinalizações)</t>
  </si>
  <si>
    <t>Outras Despesas</t>
  </si>
  <si>
    <t>Veículo - Camionete com Capacidade de 500 Quilos (mínimo)</t>
  </si>
  <si>
    <t>Planilha 7 - Composição da Despesa com Veículo - Camionete Capacidade de no mínimo 500 quilos</t>
  </si>
  <si>
    <t>Planilha 8 - Composição da Despesa com Veículo - Guincho Plataforma Capacidade até 3,5 ton.</t>
  </si>
  <si>
    <t>Veículo - Caminhão Guincho Plataforma com Capacidade de 3,5 ton. (mínimo)</t>
  </si>
  <si>
    <t>Veículo - Caminhão Guincho Plataforma com Capacidade de 7,0 ton. (mínimo)</t>
  </si>
  <si>
    <t>Depreciação de Veículo Camionete Capacidade de 500 Quilos (mínimo)</t>
  </si>
  <si>
    <t>Depreciação de Caminhão Guincho Plataforma Capacidade de 3,5 ton. (mínimo)</t>
  </si>
  <si>
    <t>Depreciação de Caminhão Guincho Plataforma Capacidade de 7,0 ton. (mínimo)</t>
  </si>
  <si>
    <t>Remuneração de Veículo Camionete Capacidade de 500 Quilos (mínimo)</t>
  </si>
  <si>
    <t>Remuneração de Caminhão Guincho Plataforma Capacidade de 3,5 ton. (mínimo)</t>
  </si>
  <si>
    <t>Remuneração de Caminhão Guincho Plataforma Capacidade de 7,0 ton. (mínimo)</t>
  </si>
  <si>
    <t>Sinalizações</t>
  </si>
  <si>
    <t>Sinalizações (Vertical, Horizontal e Demais Sinalizações)</t>
  </si>
  <si>
    <t>Participação das Outras Despesas</t>
  </si>
  <si>
    <t>Participação da Despesa com Veículos</t>
  </si>
  <si>
    <t>P6</t>
  </si>
  <si>
    <t>Participação da Despesa com Remuneração de Capital</t>
  </si>
  <si>
    <t>Planilha 11 - Composição da Remuneração de Capital</t>
  </si>
  <si>
    <r>
      <t>Custo Operacional do Serviço</t>
    </r>
    <r>
      <rPr>
        <i/>
        <sz val="10"/>
        <rFont val="Calibri"/>
        <family val="2"/>
        <scheme val="minor"/>
      </rPr>
      <t xml:space="preserve"> (R$/mês)</t>
    </r>
  </si>
  <si>
    <r>
      <t xml:space="preserve">Participação 
</t>
    </r>
    <r>
      <rPr>
        <i/>
        <sz val="10"/>
        <rFont val="Calibri"/>
        <family val="2"/>
        <scheme val="minor"/>
      </rPr>
      <t>(%)</t>
    </r>
  </si>
  <si>
    <r>
      <t xml:space="preserve">Preço
</t>
    </r>
    <r>
      <rPr>
        <i/>
        <sz val="10"/>
        <color theme="1"/>
        <rFont val="Calibri"/>
        <family val="2"/>
        <scheme val="minor"/>
      </rPr>
      <t>(R$/colab.mês)</t>
    </r>
  </si>
  <si>
    <r>
      <t xml:space="preserve">Preço
</t>
    </r>
    <r>
      <rPr>
        <i/>
        <sz val="10"/>
        <color theme="1"/>
        <rFont val="Calibri"/>
        <family val="2"/>
        <scheme val="minor"/>
      </rPr>
      <t>(R$/unid.)</t>
    </r>
  </si>
  <si>
    <t>Licitação</t>
  </si>
  <si>
    <t>7.1.</t>
  </si>
  <si>
    <t>7.2.</t>
  </si>
  <si>
    <t>7.3.</t>
  </si>
  <si>
    <t>7.4.</t>
  </si>
  <si>
    <t>7.5.</t>
  </si>
  <si>
    <t>7.6.</t>
  </si>
  <si>
    <t>10.2.</t>
  </si>
  <si>
    <t>10.3.</t>
  </si>
  <si>
    <t>12.1.</t>
  </si>
  <si>
    <t>12.2.</t>
  </si>
  <si>
    <t>12.3.</t>
  </si>
  <si>
    <t>12.4.</t>
  </si>
  <si>
    <t>12.5.</t>
  </si>
  <si>
    <t>12.6.</t>
  </si>
  <si>
    <t>14.2.</t>
  </si>
  <si>
    <t>14.3.</t>
  </si>
  <si>
    <t>14.4.</t>
  </si>
  <si>
    <t>14.5.</t>
  </si>
  <si>
    <t>14.6.</t>
  </si>
  <si>
    <t>14.10.</t>
  </si>
  <si>
    <t>16.1.</t>
  </si>
  <si>
    <t>16.2.</t>
  </si>
  <si>
    <t>16.3.</t>
  </si>
  <si>
    <t>16.4.</t>
  </si>
  <si>
    <t>20.</t>
  </si>
  <si>
    <t>20.1.</t>
  </si>
  <si>
    <t>20.2.</t>
  </si>
  <si>
    <t>20.3.</t>
  </si>
  <si>
    <t>20.4.</t>
  </si>
  <si>
    <t>20.5.</t>
  </si>
  <si>
    <t>20.6.</t>
  </si>
  <si>
    <t>20.7.</t>
  </si>
  <si>
    <t>Estimativa de remoções de veículos ao longo da Concessão</t>
  </si>
  <si>
    <t>Estimativa anual de remoções de veículos</t>
  </si>
  <si>
    <t>Estimativa de receita anual por Concessionária</t>
  </si>
  <si>
    <t>Estimativa de Investimento na Concessão</t>
  </si>
  <si>
    <t>Número de funcionários no serviço</t>
  </si>
  <si>
    <t>Outras Adequações para Infraestrutura</t>
  </si>
  <si>
    <t>Operador de Guincho</t>
  </si>
  <si>
    <t>Diretor</t>
  </si>
  <si>
    <t>15.2</t>
  </si>
  <si>
    <t>Valor da Outorga Adicional (ágio)</t>
  </si>
  <si>
    <t>Valor de Outorga Adicional (ágio)</t>
  </si>
  <si>
    <t>20.8.</t>
  </si>
  <si>
    <t>Valor de Outorga Obrigatória</t>
  </si>
  <si>
    <r>
      <t xml:space="preserve">Valor de Outorga Adicional </t>
    </r>
    <r>
      <rPr>
        <b/>
        <i/>
        <sz val="9"/>
        <color rgb="FF000000"/>
        <rFont val="Calibri"/>
        <family val="2"/>
        <scheme val="minor"/>
      </rPr>
      <t>(ágio)</t>
    </r>
  </si>
  <si>
    <t>Valor de Outorga Adicional Proposto</t>
  </si>
  <si>
    <t>Valor da Outorga Obrigatória</t>
  </si>
  <si>
    <t>5.8.</t>
  </si>
  <si>
    <t>Área Administrativa  Pátio (m²)</t>
  </si>
  <si>
    <t>5.9.</t>
  </si>
  <si>
    <r>
      <rPr>
        <i/>
        <vertAlign val="superscript"/>
        <sz val="9"/>
        <rFont val="Calibri"/>
        <family val="2"/>
        <scheme val="minor"/>
      </rPr>
      <t>(*)</t>
    </r>
    <r>
      <rPr>
        <i/>
        <sz val="9"/>
        <rFont val="Calibri"/>
        <family val="2"/>
        <scheme val="minor"/>
      </rPr>
      <t xml:space="preserve"> Muro de Alvenaria de 15cm, altura 1,80m, com fundação em concreto, rebocado e pintado ou fechamento metálico pintado com fundação em concreto.</t>
    </r>
  </si>
  <si>
    <t>6.0.</t>
  </si>
  <si>
    <t>Área Coberta para Vistoria e Liberação de Veículos</t>
  </si>
  <si>
    <t>Área Coberta para Manutenção e Pequenos Reparos</t>
  </si>
  <si>
    <t>Comprenssor de AR 20L / 6,4 Pés / 2 HP</t>
  </si>
  <si>
    <t>Kit Oficina Mecânica Automotiva</t>
  </si>
  <si>
    <t>Área Administrativa / Liberação de Veículos-Fiscalização (m²)</t>
  </si>
  <si>
    <t>Área para Refeições</t>
  </si>
  <si>
    <t>Planilha 15 - Estimativa de Receita</t>
  </si>
  <si>
    <t>3.8.</t>
  </si>
  <si>
    <t>Aparelho de ar condicionado (Administrativo, Liberação e Fiscalização)</t>
  </si>
  <si>
    <t>Elevador Automotivo 2.5 Toneladas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</si>
</sst>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4">
    <numFmt numFmtId="5" formatCode="&quot;R$&quot;\ #,##0;\-&quot;R$&quot;\ #,##0"/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#,##0.0000"/>
    <numFmt numFmtId="167" formatCode="0.0000"/>
    <numFmt numFmtId="168" formatCode="_(&quot;R$&quot;* #,##0.00_);_(&quot;R$&quot;* \(#,##0.00\);_(&quot;R$&quot;* &quot;-&quot;??_);_(@_)"/>
    <numFmt numFmtId="169" formatCode="#,##0.000"/>
    <numFmt numFmtId="170" formatCode="0.000000"/>
    <numFmt numFmtId="171" formatCode="0.00000"/>
    <numFmt numFmtId="172" formatCode="0.000"/>
    <numFmt numFmtId="173" formatCode="_(* #,##0_);_(* \(#,##0\);_(* \-_);_(@_)"/>
    <numFmt numFmtId="174" formatCode="_(&quot;R$&quot;* #,##0_);_(&quot;R$&quot;* \(#,##0\);_(&quot;R$&quot;* \-_);_(@_)"/>
    <numFmt numFmtId="175" formatCode="_([$€-2]* #,##0.00_);_([$€-2]* \(#,##0.00\);_([$€-2]* \-??_)"/>
    <numFmt numFmtId="176" formatCode="&quot;R$ &quot;#,##0;[Red]&quot;-R$ &quot;#,##0"/>
    <numFmt numFmtId="177" formatCode="_-* #,##0.00&quot; Esc.&quot;_-;\-* #,##0.00&quot; Esc.&quot;_-;_-* \-??&quot; Esc.&quot;_-;_-@_-"/>
    <numFmt numFmtId="178" formatCode="_-* #,##0.00\ _E_s_c_._-;\-* #,##0.00\ _E_s_c_._-;_-* \-??\ _E_s_c_._-;_-@_-"/>
    <numFmt numFmtId="179" formatCode="mmmm\-yyyy"/>
    <numFmt numFmtId="180" formatCode="_(&quot;R$ &quot;* #,##0.00_);_(&quot;R$ &quot;* \(#,##0.00\);_(&quot;R$ &quot;* \-??_);_(@_)"/>
    <numFmt numFmtId="181" formatCode="_(&quot;R$ &quot;* #\,##0\.00_);_(&quot;R$ &quot;* \(#\,##0\.00\);_(&quot;R$ &quot;* \-??_);_(@_)"/>
    <numFmt numFmtId="182" formatCode="#,##0.000000000"/>
    <numFmt numFmtId="183" formatCode="[$€-2]\ #,##0.00_);[Red]\([$€-2]\ #,##0.00\)"/>
    <numFmt numFmtId="184" formatCode="mm/yy"/>
    <numFmt numFmtId="185" formatCode="&quot;R$ &quot;#,##0;&quot;-R$ &quot;#,##0"/>
    <numFmt numFmtId="186" formatCode="_(* #,##0.00_);_(* \(#,##0.00\);_(* \-??_);_(@_)"/>
    <numFmt numFmtId="187" formatCode="_(* #\,##0\.00_);_(* \(#\,##0\.00\);_(* \-??_);_(@_)"/>
    <numFmt numFmtId="188" formatCode="_(* #,##0_);_(* \(#,##0\);_(* \-??_);_(@_)"/>
    <numFmt numFmtId="189" formatCode="_-* #,##0.00\ _E_s_c_._-;\-* #,##0.00\ _E_s_c_._-;_-* &quot;-&quot;??\ _E_s_c_._-;_-@_-"/>
    <numFmt numFmtId="190" formatCode="0.0"/>
    <numFmt numFmtId="191" formatCode="#,##0.00000"/>
    <numFmt numFmtId="192" formatCode="_(* #,##0_);_(* \(#,##0\);_(* &quot;-&quot;_);_(@_)"/>
    <numFmt numFmtId="193" formatCode="_(&quot;R$&quot;* #,##0_);_(&quot;R$&quot;* \(#,##0\);_(&quot;R$&quot;* &quot;-&quot;_);_(@_)"/>
    <numFmt numFmtId="194" formatCode="_(&quot;R$&quot;* #,##0.00_);_(&quot;R$&quot;* \(#,##0.00\);_(&quot;R$&quot;* \-??_);_(@_)"/>
    <numFmt numFmtId="195" formatCode="_(&quot;R$ &quot;* #\,##0\.00_);_(&quot;R$ &quot;* \(#\,##0\.00\);_(&quot;R$ &quot;* &quot;-&quot;??_);_(@_)"/>
    <numFmt numFmtId="196" formatCode="_(&quot;$&quot;* #,##0.00_);_(&quot;$&quot;* \(#,##0.00\);_(&quot;$&quot;* &quot;-&quot;??_);_(@_)"/>
    <numFmt numFmtId="197" formatCode="_(\$* #,##0.00_);_(\$* \(#,##0.00\);_(\$* \-??_);_(@_)"/>
    <numFmt numFmtId="198" formatCode="_-&quot;R$ &quot;* #,##0.00_-;&quot;-R$ &quot;* #,##0.00_-;_-&quot;R$ &quot;* \-??_-;_-@_-"/>
    <numFmt numFmtId="199" formatCode="_(* #,##0.000_);_(* \(#,##0.000\);_(* &quot;-&quot;??_);_(@_)"/>
    <numFmt numFmtId="200" formatCode="_(&quot;R$ &quot;* #,##0_);_(&quot;R$ &quot;* \(#,##0\);_(&quot;R$ &quot;* &quot;-&quot;_);_(@_)"/>
    <numFmt numFmtId="201" formatCode="_(* #\,##0\.00_);_(* \(#\,##0\.00\);_(* &quot;-&quot;??_);_(@_)"/>
    <numFmt numFmtId="202" formatCode="&quot;R$ &quot;#,##0.00_);\(&quot;R$ &quot;#,##0.00\)"/>
    <numFmt numFmtId="203" formatCode="mmmm/yy"/>
    <numFmt numFmtId="204" formatCode="_-* #,##0.00_-;\-* #,##0.00_-;_-* \-??_-;_-@_-"/>
    <numFmt numFmtId="205" formatCode="0.0000%"/>
    <numFmt numFmtId="206" formatCode="_(* #,##0.0000_);_(* \(#,##0.0000\);_(* &quot;-&quot;??_);_(@_)"/>
    <numFmt numFmtId="207" formatCode="_-[$R$-416]\ * #,##0.00_-;\-[$R$-416]\ * #,##0.00_-;_-[$R$-416]\ * &quot;-&quot;??_-;_-@_-"/>
    <numFmt numFmtId="208" formatCode="&quot;R$ &quot;#,##0.00_);[Red]&quot;(R$ &quot;#,##0.00\)"/>
    <numFmt numFmtId="209" formatCode="[$R$-416]\ #,##0.00;\-[$R$-416]\ #,##0.00"/>
    <numFmt numFmtId="210" formatCode="#,##0.00;[Red]#,##0.00"/>
    <numFmt numFmtId="211" formatCode="#,##0.0"/>
    <numFmt numFmtId="212" formatCode="0.000%"/>
    <numFmt numFmtId="213" formatCode="0.00000000"/>
    <numFmt numFmtId="214" formatCode="#,##0.00000000"/>
    <numFmt numFmtId="215" formatCode="[$R$-416]\ #,##0.0000;\-[$R$-416]\ #,##0.0000"/>
    <numFmt numFmtId="216" formatCode="#,##0.0000;\-#,##0.0000"/>
    <numFmt numFmtId="217" formatCode="#,##0.000000"/>
    <numFmt numFmtId="218" formatCode="[$-416]mmm\-yy;@"/>
    <numFmt numFmtId="219" formatCode="0.00%;[Red]\-0.00%"/>
    <numFmt numFmtId="220" formatCode="0.0000%;[Red]\-0.0000%"/>
    <numFmt numFmtId="221" formatCode="_-&quot;R$&quot;\ * #,##0.000_-;\-&quot;R$&quot;\ * #,##0.000_-;_-&quot;R$&quot;\ * &quot;-&quot;??_-;_-@_-"/>
    <numFmt numFmtId="222" formatCode="_(&quot;R$ &quot;* #,##0.0000_);_(&quot;R$ &quot;* \(#,##0.0000\);_(&quot;R$ &quot;* &quot;-&quot;??_);_(@_)"/>
  </numFmts>
  <fonts count="13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</font>
    <font>
      <u/>
      <sz val="8.5"/>
      <color indexed="12"/>
      <name val="Arial"/>
      <family val="2"/>
    </font>
    <font>
      <sz val="11"/>
      <color indexed="20"/>
      <name val="Calibri"/>
      <family val="2"/>
    </font>
    <font>
      <sz val="11"/>
      <color indexed="8"/>
      <name val="Calibri"/>
      <family val="2"/>
      <charset val="204"/>
    </font>
    <font>
      <sz val="11"/>
      <color indexed="19"/>
      <name val="Calibri"/>
      <family val="2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i/>
      <sz val="8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name val="Calibri"/>
      <family val="2"/>
      <scheme val="minor"/>
    </font>
    <font>
      <b/>
      <i/>
      <sz val="8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rgb="FF000000"/>
      <name val="Arial"/>
      <family val="2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i/>
      <sz val="8"/>
      <color indexed="8"/>
      <name val="Calibri"/>
      <family val="2"/>
      <scheme val="minor"/>
    </font>
    <font>
      <b/>
      <i/>
      <sz val="9"/>
      <color indexed="8"/>
      <name val="Calibri"/>
      <family val="2"/>
      <scheme val="minor"/>
    </font>
    <font>
      <b/>
      <sz val="9"/>
      <color indexed="9"/>
      <name val="Calibri"/>
      <family val="2"/>
    </font>
    <font>
      <sz val="9"/>
      <name val="Calibri"/>
      <family val="2"/>
    </font>
    <font>
      <sz val="9"/>
      <color theme="0"/>
      <name val="Calibri"/>
      <family val="2"/>
      <scheme val="minor"/>
    </font>
    <font>
      <i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sz val="9"/>
      <name val="Calibri"/>
      <family val="2"/>
    </font>
    <font>
      <i/>
      <sz val="8"/>
      <name val="Calibri"/>
      <family val="2"/>
    </font>
    <font>
      <b/>
      <sz val="11"/>
      <color indexed="17"/>
      <name val="Calibri"/>
      <family val="2"/>
    </font>
    <font>
      <i/>
      <sz val="11"/>
      <color rgb="FF7F7F7F"/>
      <name val="Calibri"/>
      <family val="2"/>
      <scheme val="minor"/>
    </font>
    <font>
      <b/>
      <sz val="15"/>
      <color indexed="56"/>
      <name val="Calibri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i/>
      <sz val="8"/>
      <color rgb="FF000000"/>
      <name val="Calibri"/>
      <family val="2"/>
      <scheme val="minor"/>
    </font>
    <font>
      <b/>
      <i/>
      <sz val="8"/>
      <color rgb="FF0070C0"/>
      <name val="Calibri"/>
      <family val="2"/>
      <scheme val="minor"/>
    </font>
    <font>
      <b/>
      <sz val="16"/>
      <name val="Calibri"/>
      <family val="2"/>
    </font>
    <font>
      <b/>
      <sz val="18"/>
      <name val="Calibri"/>
      <family val="2"/>
    </font>
    <font>
      <b/>
      <sz val="20"/>
      <name val="Calibri"/>
      <family val="2"/>
    </font>
    <font>
      <b/>
      <sz val="11"/>
      <color theme="1"/>
      <name val="Calibri"/>
      <family val="2"/>
      <scheme val="minor"/>
    </font>
    <font>
      <i/>
      <u/>
      <sz val="8"/>
      <color theme="10"/>
      <name val="Arial"/>
      <family val="2"/>
    </font>
    <font>
      <i/>
      <u/>
      <sz val="8"/>
      <color theme="10"/>
      <name val="Calibri"/>
      <family val="2"/>
      <scheme val="minor"/>
    </font>
    <font>
      <sz val="11"/>
      <color rgb="FF000000"/>
      <name val="Arial"/>
      <family val="2"/>
      <charset val="1"/>
    </font>
    <font>
      <sz val="10"/>
      <name val="Arial"/>
      <family val="2"/>
    </font>
    <font>
      <i/>
      <vertAlign val="superscript"/>
      <sz val="8"/>
      <name val="Calibri"/>
      <family val="2"/>
      <scheme val="minor"/>
    </font>
    <font>
      <sz val="8"/>
      <name val="Arial"/>
      <family val="2"/>
    </font>
    <font>
      <i/>
      <sz val="8"/>
      <color theme="0"/>
      <name val="Calibri"/>
      <family val="2"/>
      <scheme val="minor"/>
    </font>
    <font>
      <b/>
      <sz val="12"/>
      <name val="Calibri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i/>
      <vertAlign val="superscript"/>
      <sz val="9"/>
      <color rgb="FF000000"/>
      <name val="Calibri"/>
      <family val="2"/>
      <scheme val="minor"/>
    </font>
    <font>
      <sz val="8.5"/>
      <color theme="1"/>
      <name val="Arial"/>
      <family val="2"/>
    </font>
    <font>
      <b/>
      <sz val="8.5"/>
      <color theme="1"/>
      <name val="Arial"/>
      <family val="2"/>
    </font>
    <font>
      <sz val="9"/>
      <color theme="1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9"/>
      <name val="Calibri"/>
      <family val="2"/>
      <scheme val="minor"/>
    </font>
    <font>
      <i/>
      <vertAlign val="superscript"/>
      <sz val="9"/>
      <name val="Calibri"/>
      <family val="2"/>
      <scheme val="minor"/>
    </font>
    <font>
      <b/>
      <sz val="10"/>
      <color theme="0"/>
      <name val="Arial"/>
      <family val="2"/>
    </font>
    <font>
      <b/>
      <sz val="8.5"/>
      <color theme="0"/>
      <name val="Arial"/>
      <family val="2"/>
    </font>
    <font>
      <b/>
      <sz val="10"/>
      <color theme="1"/>
      <name val="Arial"/>
      <family val="2"/>
    </font>
    <font>
      <i/>
      <sz val="9"/>
      <color rgb="FF000000"/>
      <name val="Calibri"/>
      <family val="2"/>
      <scheme val="minor"/>
    </font>
    <font>
      <b/>
      <i/>
      <sz val="11"/>
      <name val="Calibri"/>
      <family val="2"/>
      <scheme val="minor"/>
    </font>
    <font>
      <i/>
      <sz val="8"/>
      <name val="Arial Narrow"/>
      <family val="2"/>
    </font>
    <font>
      <b/>
      <i/>
      <sz val="8"/>
      <name val="Arial Narrow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9"/>
      <color rgb="FF000000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2"/>
        <bgColor indexed="41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56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46"/>
        <bgColor indexed="4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31"/>
        <bgColor indexed="35"/>
      </patternFill>
    </fill>
    <fill>
      <patternFill patternType="solid">
        <fgColor indexed="31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1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35"/>
      </patternFill>
    </fill>
    <fill>
      <patternFill patternType="solid">
        <fgColor indexed="43"/>
        <bgColor indexed="34"/>
      </patternFill>
    </fill>
    <fill>
      <patternFill patternType="solid">
        <fgColor indexed="11"/>
        <bgColor indexed="49"/>
      </patternFill>
    </fill>
    <fill>
      <patternFill patternType="solid">
        <fgColor indexed="11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48"/>
      </patternFill>
    </fill>
    <fill>
      <patternFill patternType="solid">
        <fgColor indexed="25"/>
        <bgColor indexed="61"/>
      </patternFill>
    </fill>
    <fill>
      <patternFill patternType="solid">
        <fgColor indexed="50"/>
        <bgColor indexed="40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49"/>
        <bgColor indexed="24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2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27"/>
      </patternFill>
    </fill>
    <fill>
      <patternFill patternType="solid">
        <fgColor indexed="41"/>
        <bgColor indexed="44"/>
      </patternFill>
    </fill>
    <fill>
      <patternFill patternType="solid">
        <fgColor indexed="22"/>
        <bgColor indexed="31"/>
      </patternFill>
    </fill>
    <fill>
      <patternFill patternType="solid">
        <fgColor indexed="62"/>
        <bgColor indexed="56"/>
      </patternFill>
    </fill>
    <fill>
      <patternFill patternType="solid">
        <fgColor indexed="57"/>
        <bgColor indexed="24"/>
      </patternFill>
    </fill>
    <fill>
      <patternFill patternType="solid">
        <fgColor indexed="54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44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47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rgb="FFBFBFBF"/>
      </patternFill>
    </fill>
    <fill>
      <patternFill patternType="solid">
        <fgColor rgb="FFFFFFFF"/>
        <bgColor rgb="FFFDEADA"/>
      </patternFill>
    </fill>
    <fill>
      <patternFill patternType="solid">
        <fgColor theme="1" tint="0.499984740745262"/>
        <bgColor rgb="FFBFBFBF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3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auto="1"/>
      </right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0" tint="-0.2499465926084170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0" tint="-0.24994659260841701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thin">
        <color theme="0" tint="-0.24994659260841701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auto="1"/>
      </left>
      <right/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theme="0" tint="-0.14996795556505021"/>
      </right>
      <top style="hair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theme="0" tint="-0.14996795556505021"/>
      </right>
      <top style="hair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auto="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theme="0" tint="-0.24994659260841701"/>
      </left>
      <right/>
      <top style="thin">
        <color auto="1"/>
      </top>
      <bottom style="hair">
        <color auto="1"/>
      </bottom>
      <diagonal/>
    </border>
    <border>
      <left/>
      <right style="thin">
        <color theme="0" tint="-0.24994659260841701"/>
      </right>
      <top style="thin">
        <color auto="1"/>
      </top>
      <bottom style="hair">
        <color auto="1"/>
      </bottom>
      <diagonal/>
    </border>
    <border>
      <left style="thin">
        <color theme="0" tint="-0.24994659260841701"/>
      </left>
      <right/>
      <top style="hair">
        <color auto="1"/>
      </top>
      <bottom style="hair">
        <color auto="1"/>
      </bottom>
      <diagonal/>
    </border>
    <border>
      <left/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/>
      <top style="hair">
        <color auto="1"/>
      </top>
      <bottom style="thin">
        <color indexed="64"/>
      </bottom>
      <diagonal/>
    </border>
    <border>
      <left/>
      <right style="thin">
        <color theme="0" tint="-0.24994659260841701"/>
      </right>
      <top style="hair">
        <color auto="1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thin">
        <color auto="1"/>
      </bottom>
      <diagonal/>
    </border>
    <border>
      <left style="thin">
        <color theme="0" tint="-0.2499465926084170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theme="0" tint="-0.24994659260841701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2499465926084170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auto="1"/>
      </bottom>
      <diagonal/>
    </border>
    <border>
      <left/>
      <right/>
      <top style="thin">
        <color theme="0" tint="-0.24994659260841701"/>
      </top>
      <bottom style="thin">
        <color auto="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hair">
        <color auto="1"/>
      </top>
      <bottom/>
      <diagonal/>
    </border>
    <border>
      <left style="thin">
        <color rgb="FF000000"/>
      </left>
      <right style="thin">
        <color theme="0" tint="-0.14996795556505021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theme="0" tint="-0.14996795556505021"/>
      </right>
      <top style="hair">
        <color rgb="FF000000"/>
      </top>
      <bottom style="hair">
        <color rgb="FF000000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auto="1"/>
      </bottom>
      <diagonal/>
    </border>
    <border>
      <left/>
      <right/>
      <top style="double">
        <color indexed="64"/>
      </top>
      <bottom style="double">
        <color auto="1"/>
      </bottom>
      <diagonal/>
    </border>
    <border>
      <left/>
      <right style="double">
        <color indexed="64"/>
      </right>
      <top style="double">
        <color indexed="64"/>
      </top>
      <bottom style="double">
        <color auto="1"/>
      </bottom>
      <diagonal/>
    </border>
    <border>
      <left style="thin">
        <color indexed="64"/>
      </left>
      <right style="thin">
        <color theme="0"/>
      </right>
      <top style="thin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1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auto="1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theme="0" tint="-0.24994659260841701"/>
      </right>
      <top style="hair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/>
      <diagonal/>
    </border>
    <border>
      <left style="thin">
        <color theme="0" tint="-0.1499679555650502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/>
      </right>
      <top style="thin">
        <color indexed="64"/>
      </top>
      <bottom style="thin">
        <color auto="1"/>
      </bottom>
      <diagonal/>
    </border>
    <border>
      <left style="thin">
        <color theme="0"/>
      </left>
      <right style="thin">
        <color theme="0" tint="-0.24994659260841701"/>
      </right>
      <top style="thin">
        <color indexed="64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hair">
        <color indexed="64"/>
      </bottom>
      <diagonal/>
    </border>
    <border>
      <left style="thin">
        <color theme="0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 style="thin">
        <color theme="0" tint="-0.14996795556505021"/>
      </left>
      <right/>
      <top style="thin">
        <color rgb="FF000000"/>
      </top>
      <bottom style="hair">
        <color rgb="FF000000"/>
      </bottom>
      <diagonal/>
    </border>
    <border>
      <left style="thin">
        <color theme="0" tint="-0.14996795556505021"/>
      </left>
      <right/>
      <top style="hair">
        <color rgb="FF000000"/>
      </top>
      <bottom style="hair">
        <color rgb="FF000000"/>
      </bottom>
      <diagonal/>
    </border>
    <border>
      <left style="thin">
        <color theme="0" tint="-0.14996795556505021"/>
      </left>
      <right/>
      <top style="thin">
        <color auto="1"/>
      </top>
      <bottom style="hair">
        <color auto="1"/>
      </bottom>
      <diagonal/>
    </border>
    <border>
      <left style="thin">
        <color theme="0" tint="-0.14996795556505021"/>
      </left>
      <right/>
      <top style="hair">
        <color auto="1"/>
      </top>
      <bottom style="hair">
        <color auto="1"/>
      </bottom>
      <diagonal/>
    </border>
    <border>
      <left style="thin">
        <color theme="0" tint="-0.14996795556505021"/>
      </left>
      <right/>
      <top style="hair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hair">
        <color rgb="FF00000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hair">
        <color rgb="FF000000"/>
      </top>
      <bottom style="hair">
        <color rgb="FF000000"/>
      </bottom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hair">
        <color rgb="FF00000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hair">
        <color indexed="64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rgb="FF000000"/>
      </top>
      <bottom style="hair">
        <color rgb="FF000000"/>
      </bottom>
      <diagonal/>
    </border>
    <border>
      <left style="thin">
        <color theme="0"/>
      </left>
      <right style="thin">
        <color theme="0"/>
      </right>
      <top style="hair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hair">
        <color indexed="64"/>
      </top>
      <bottom/>
      <diagonal/>
    </border>
  </borders>
  <cellStyleXfs count="40313">
    <xf numFmtId="0" fontId="0" fillId="0" borderId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9" fillId="0" borderId="0"/>
    <xf numFmtId="0" fontId="20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5" borderId="0" applyNumberFormat="0" applyBorder="0" applyAlignment="0" applyProtection="0"/>
    <xf numFmtId="0" fontId="22" fillId="7" borderId="0" applyNumberFormat="0" applyBorder="0" applyAlignment="0" applyProtection="0"/>
    <xf numFmtId="0" fontId="22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7" borderId="0" applyNumberFormat="0" applyBorder="0" applyAlignment="0" applyProtection="0"/>
    <xf numFmtId="0" fontId="22" fillId="5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9" borderId="0" applyNumberFormat="0" applyBorder="0" applyAlignment="0" applyProtection="0"/>
    <xf numFmtId="0" fontId="23" fillId="7" borderId="0" applyNumberFormat="0" applyBorder="0" applyAlignment="0" applyProtection="0"/>
    <xf numFmtId="0" fontId="23" fillId="4" borderId="0" applyNumberFormat="0" applyBorder="0" applyAlignment="0" applyProtection="0"/>
    <xf numFmtId="37" fontId="18" fillId="0" borderId="0"/>
    <xf numFmtId="0" fontId="24" fillId="12" borderId="0" applyNumberFormat="0" applyBorder="0" applyAlignment="0" applyProtection="0"/>
    <xf numFmtId="0" fontId="24" fillId="7" borderId="0" applyNumberFormat="0" applyBorder="0" applyAlignment="0" applyProtection="0"/>
    <xf numFmtId="0" fontId="25" fillId="2" borderId="0" applyNumberFormat="0" applyBorder="0" applyAlignment="0" applyProtection="0"/>
    <xf numFmtId="0" fontId="26" fillId="13" borderId="1" applyNumberFormat="0" applyAlignment="0" applyProtection="0"/>
    <xf numFmtId="0" fontId="27" fillId="14" borderId="2" applyNumberFormat="0" applyAlignment="0" applyProtection="0"/>
    <xf numFmtId="0" fontId="28" fillId="0" borderId="3" applyNumberFormat="0" applyFill="0" applyAlignment="0" applyProtection="0"/>
    <xf numFmtId="173" fontId="18" fillId="0" borderId="0" applyFill="0" applyBorder="0" applyAlignment="0" applyProtection="0"/>
    <xf numFmtId="174" fontId="18" fillId="0" borderId="0" applyFill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9" fillId="8" borderId="1" applyNumberFormat="0" applyAlignment="0" applyProtection="0"/>
    <xf numFmtId="175" fontId="18" fillId="0" borderId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19" borderId="0" applyNumberFormat="0" applyBorder="0" applyAlignment="0" applyProtection="0"/>
    <xf numFmtId="168" fontId="32" fillId="0" borderId="0" applyFont="0" applyFill="0" applyBorder="0" applyAlignment="0" applyProtection="0"/>
    <xf numFmtId="164" fontId="18" fillId="0" borderId="0" applyFill="0" applyBorder="0" applyAlignment="0" applyProtection="0"/>
    <xf numFmtId="176" fontId="18" fillId="0" borderId="0" applyFill="0" applyBorder="0" applyAlignment="0" applyProtection="0"/>
    <xf numFmtId="176" fontId="18" fillId="0" borderId="0" applyFill="0" applyBorder="0" applyAlignment="0" applyProtection="0"/>
    <xf numFmtId="166" fontId="18" fillId="0" borderId="0" applyFill="0" applyBorder="0" applyAlignment="0" applyProtection="0"/>
    <xf numFmtId="177" fontId="18" fillId="0" borderId="0" applyFill="0" applyBorder="0" applyAlignment="0" applyProtection="0"/>
    <xf numFmtId="177" fontId="18" fillId="0" borderId="0" applyFill="0" applyBorder="0" applyAlignment="0" applyProtection="0"/>
    <xf numFmtId="172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79" fontId="18" fillId="0" borderId="0" applyFill="0" applyBorder="0" applyAlignment="0" applyProtection="0"/>
    <xf numFmtId="177" fontId="18" fillId="0" borderId="0" applyFill="0" applyBorder="0" applyAlignment="0" applyProtection="0"/>
    <xf numFmtId="177" fontId="18" fillId="0" borderId="0" applyFill="0" applyBorder="0" applyAlignment="0" applyProtection="0"/>
    <xf numFmtId="177" fontId="18" fillId="0" borderId="0" applyFill="0" applyBorder="0" applyAlignment="0" applyProtection="0"/>
    <xf numFmtId="180" fontId="18" fillId="0" borderId="0" applyFill="0" applyBorder="0" applyAlignment="0" applyProtection="0"/>
    <xf numFmtId="164" fontId="22" fillId="0" borderId="0" applyFont="0" applyFill="0" applyBorder="0" applyAlignment="0" applyProtection="0"/>
    <xf numFmtId="172" fontId="18" fillId="0" borderId="0" applyFill="0" applyBorder="0" applyAlignment="0" applyProtection="0"/>
    <xf numFmtId="170" fontId="18" fillId="0" borderId="0" applyFill="0" applyBorder="0" applyAlignment="0" applyProtection="0"/>
    <xf numFmtId="181" fontId="18" fillId="0" borderId="0" applyFill="0" applyBorder="0" applyAlignment="0" applyProtection="0"/>
    <xf numFmtId="181" fontId="18" fillId="0" borderId="0" applyFill="0" applyBorder="0" applyAlignment="0" applyProtection="0"/>
    <xf numFmtId="169" fontId="18" fillId="0" borderId="0" applyFill="0" applyBorder="0" applyAlignment="0" applyProtection="0"/>
    <xf numFmtId="181" fontId="18" fillId="0" borderId="0" applyFill="0" applyBorder="0" applyAlignment="0" applyProtection="0"/>
    <xf numFmtId="171" fontId="18" fillId="0" borderId="0" applyFont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64" fontId="18" fillId="0" borderId="0" applyFill="0" applyBorder="0" applyAlignment="0" applyProtection="0"/>
    <xf numFmtId="0" fontId="33" fillId="8" borderId="0" applyNumberFormat="0" applyBorder="0" applyAlignment="0" applyProtection="0"/>
    <xf numFmtId="0" fontId="18" fillId="0" borderId="0"/>
    <xf numFmtId="0" fontId="34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8" fillId="5" borderId="4" applyNumberFormat="0" applyAlignment="0" applyProtection="0"/>
    <xf numFmtId="9" fontId="35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ill="0" applyBorder="0" applyAlignment="0" applyProtection="0"/>
    <xf numFmtId="9" fontId="21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ill="0" applyBorder="0" applyAlignment="0" applyProtection="0"/>
    <xf numFmtId="0" fontId="37" fillId="13" borderId="5" applyNumberFormat="0" applyAlignment="0" applyProtection="0"/>
    <xf numFmtId="183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78" fontId="18" fillId="0" borderId="0" applyFill="0" applyBorder="0" applyAlignment="0" applyProtection="0"/>
    <xf numFmtId="167" fontId="18" fillId="0" borderId="0" applyFill="0" applyBorder="0" applyAlignment="0" applyProtection="0"/>
    <xf numFmtId="184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85" fontId="18" fillId="0" borderId="0" applyFill="0" applyBorder="0" applyAlignment="0" applyProtection="0"/>
    <xf numFmtId="185" fontId="18" fillId="0" borderId="0" applyFill="0" applyBorder="0" applyAlignment="0" applyProtection="0"/>
    <xf numFmtId="175" fontId="18" fillId="0" borderId="0" applyFill="0" applyBorder="0" applyAlignment="0" applyProtection="0"/>
    <xf numFmtId="185" fontId="18" fillId="0" borderId="0" applyFill="0" applyBorder="0" applyAlignment="0" applyProtection="0"/>
    <xf numFmtId="186" fontId="18" fillId="0" borderId="0" applyFill="0" applyBorder="0" applyAlignment="0" applyProtection="0"/>
    <xf numFmtId="186" fontId="18" fillId="0" borderId="0" applyFill="0" applyBorder="0" applyAlignment="0" applyProtection="0"/>
    <xf numFmtId="0" fontId="18" fillId="0" borderId="0" applyFill="0" applyBorder="0" applyAlignment="0" applyProtection="0"/>
    <xf numFmtId="187" fontId="18" fillId="0" borderId="0" applyFill="0" applyBorder="0" applyAlignment="0" applyProtection="0"/>
    <xf numFmtId="175" fontId="18" fillId="0" borderId="0" applyFill="0" applyBorder="0" applyAlignment="0" applyProtection="0"/>
    <xf numFmtId="186" fontId="18" fillId="0" borderId="0" applyFill="0" applyBorder="0" applyAlignment="0" applyProtection="0"/>
    <xf numFmtId="165" fontId="22" fillId="0" borderId="0" applyFont="0" applyFill="0" applyBorder="0" applyAlignment="0" applyProtection="0"/>
    <xf numFmtId="187" fontId="18" fillId="0" borderId="0" applyFill="0" applyBorder="0" applyAlignment="0" applyProtection="0"/>
    <xf numFmtId="188" fontId="18" fillId="0" borderId="0" applyFont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39" fillId="0" borderId="0" applyNumberFormat="0" applyFill="0" applyBorder="0" applyAlignment="0" applyProtection="0"/>
    <xf numFmtId="0" fontId="41" fillId="0" borderId="8" applyNumberFormat="0" applyFill="0" applyAlignment="0" applyProtection="0"/>
    <xf numFmtId="0" fontId="42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0" applyNumberFormat="0" applyFill="0" applyAlignment="0" applyProtection="0"/>
    <xf numFmtId="189" fontId="18" fillId="0" borderId="0" applyFont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43" fontId="35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7" fillId="0" borderId="0"/>
    <xf numFmtId="0" fontId="22" fillId="34" borderId="0" applyNumberFormat="0" applyBorder="0" applyAlignment="0" applyProtection="0"/>
    <xf numFmtId="0" fontId="15" fillId="21" borderId="0" applyNumberFormat="0" applyBorder="0" applyAlignment="0" applyProtection="0"/>
    <xf numFmtId="0" fontId="22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21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23" borderId="0" applyNumberFormat="0" applyBorder="0" applyAlignment="0" applyProtection="0"/>
    <xf numFmtId="0" fontId="22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23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22" fillId="39" borderId="0" applyNumberFormat="0" applyBorder="0" applyAlignment="0" applyProtection="0"/>
    <xf numFmtId="0" fontId="15" fillId="25" borderId="0" applyNumberFormat="0" applyBorder="0" applyAlignment="0" applyProtection="0"/>
    <xf numFmtId="0" fontId="22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25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22" fillId="35" borderId="0" applyNumberFormat="0" applyBorder="0" applyAlignment="0" applyProtection="0"/>
    <xf numFmtId="0" fontId="15" fillId="27" borderId="0" applyNumberFormat="0" applyBorder="0" applyAlignment="0" applyProtection="0"/>
    <xf numFmtId="0" fontId="22" fillId="19" borderId="0" applyNumberFormat="0" applyBorder="0" applyAlignment="0" applyProtection="0"/>
    <xf numFmtId="0" fontId="15" fillId="42" borderId="0" applyNumberFormat="0" applyBorder="0" applyAlignment="0" applyProtection="0"/>
    <xf numFmtId="0" fontId="15" fillId="27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22" fillId="43" borderId="0" applyNumberFormat="0" applyBorder="0" applyAlignment="0" applyProtection="0"/>
    <xf numFmtId="0" fontId="15" fillId="29" borderId="0" applyNumberFormat="0" applyBorder="0" applyAlignment="0" applyProtection="0"/>
    <xf numFmtId="0" fontId="22" fillId="43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22" fillId="39" borderId="0" applyNumberFormat="0" applyBorder="0" applyAlignment="0" applyProtection="0"/>
    <xf numFmtId="0" fontId="15" fillId="31" borderId="0" applyNumberFormat="0" applyBorder="0" applyAlignment="0" applyProtection="0"/>
    <xf numFmtId="0" fontId="22" fillId="44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22" fillId="43" borderId="0" applyNumberFormat="0" applyBorder="0" applyAlignment="0" applyProtection="0"/>
    <xf numFmtId="0" fontId="15" fillId="22" borderId="0" applyNumberFormat="0" applyBorder="0" applyAlignment="0" applyProtection="0"/>
    <xf numFmtId="0" fontId="22" fillId="34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45" borderId="0" applyNumberFormat="0" applyBorder="0" applyAlignment="0" applyProtection="0"/>
    <xf numFmtId="0" fontId="15" fillId="26" borderId="0" applyNumberFormat="0" applyBorder="0" applyAlignment="0" applyProtection="0"/>
    <xf numFmtId="0" fontId="22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26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22" fillId="37" borderId="0" applyNumberFormat="0" applyBorder="0" applyAlignment="0" applyProtection="0"/>
    <xf numFmtId="0" fontId="15" fillId="28" borderId="0" applyNumberFormat="0" applyBorder="0" applyAlignment="0" applyProtection="0"/>
    <xf numFmtId="0" fontId="22" fillId="19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2" fillId="43" borderId="0" applyNumberFormat="0" applyBorder="0" applyAlignment="0" applyProtection="0"/>
    <xf numFmtId="0" fontId="15" fillId="30" borderId="0" applyNumberFormat="0" applyBorder="0" applyAlignment="0" applyProtection="0"/>
    <xf numFmtId="0" fontId="22" fillId="34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22" fillId="39" borderId="0" applyNumberFormat="0" applyBorder="0" applyAlignment="0" applyProtection="0"/>
    <xf numFmtId="0" fontId="15" fillId="32" borderId="0" applyNumberFormat="0" applyBorder="0" applyAlignment="0" applyProtection="0"/>
    <xf numFmtId="0" fontId="22" fillId="4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3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4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46" fillId="47" borderId="0" applyNumberFormat="0" applyBorder="0" applyAlignment="0" applyProtection="0"/>
    <xf numFmtId="0" fontId="23" fillId="37" borderId="0" applyNumberFormat="0" applyBorder="0" applyAlignment="0" applyProtection="0"/>
    <xf numFmtId="0" fontId="23" fillId="52" borderId="0" applyNumberFormat="0" applyBorder="0" applyAlignment="0" applyProtection="0"/>
    <xf numFmtId="0" fontId="46" fillId="53" borderId="0" applyNumberFormat="0" applyBorder="0" applyAlignment="0" applyProtection="0"/>
    <xf numFmtId="0" fontId="23" fillId="43" borderId="0" applyNumberFormat="0" applyBorder="0" applyAlignment="0" applyProtection="0"/>
    <xf numFmtId="0" fontId="23" fillId="54" borderId="0" applyNumberFormat="0" applyBorder="0" applyAlignment="0" applyProtection="0"/>
    <xf numFmtId="0" fontId="23" fillId="55" borderId="0" applyNumberFormat="0" applyBorder="0" applyAlignment="0" applyProtection="0"/>
    <xf numFmtId="0" fontId="46" fillId="56" borderId="0" applyNumberFormat="0" applyBorder="0" applyAlignment="0" applyProtection="0"/>
    <xf numFmtId="0" fontId="24" fillId="57" borderId="0" applyNumberFormat="0" applyBorder="0" applyAlignment="0" applyProtection="0"/>
    <xf numFmtId="0" fontId="24" fillId="58" borderId="0" applyNumberFormat="0" applyBorder="0" applyAlignment="0" applyProtection="0"/>
    <xf numFmtId="0" fontId="24" fillId="7" borderId="0" applyNumberFormat="0" applyBorder="0" applyAlignment="0" applyProtection="0"/>
    <xf numFmtId="0" fontId="24" fillId="43" borderId="0" applyNumberFormat="0" applyBorder="0" applyAlignment="0" applyProtection="0"/>
    <xf numFmtId="0" fontId="24" fillId="12" borderId="0" applyNumberFormat="0" applyBorder="0" applyAlignment="0" applyProtection="0"/>
    <xf numFmtId="0" fontId="24" fillId="58" borderId="0" applyNumberFormat="0" applyBorder="0" applyAlignment="0" applyProtection="0"/>
    <xf numFmtId="0" fontId="24" fillId="40" borderId="0" applyNumberFormat="0" applyBorder="0" applyAlignment="0" applyProtection="0"/>
    <xf numFmtId="0" fontId="24" fillId="7" borderId="0" applyNumberFormat="0" applyBorder="0" applyAlignment="0" applyProtection="0"/>
    <xf numFmtId="0" fontId="24" fillId="43" borderId="0" applyNumberFormat="0" applyBorder="0" applyAlignment="0" applyProtection="0"/>
    <xf numFmtId="0" fontId="25" fillId="2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5" fillId="59" borderId="0" applyNumberFormat="0" applyBorder="0" applyAlignment="0" applyProtection="0"/>
    <xf numFmtId="0" fontId="24" fillId="60" borderId="0" applyNumberFormat="0" applyBorder="0" applyAlignment="0" applyProtection="0"/>
    <xf numFmtId="0" fontId="25" fillId="2" borderId="0" applyNumberFormat="0" applyBorder="0" applyAlignment="0" applyProtection="0"/>
    <xf numFmtId="0" fontId="24" fillId="43" borderId="0" applyNumberFormat="0" applyBorder="0" applyAlignment="0" applyProtection="0"/>
    <xf numFmtId="0" fontId="25" fillId="2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59" fillId="61" borderId="1" applyNumberFormat="0" applyAlignment="0" applyProtection="0"/>
    <xf numFmtId="0" fontId="60" fillId="0" borderId="19" applyNumberFormat="0" applyFill="0" applyAlignment="0" applyProtection="0"/>
    <xf numFmtId="173" fontId="18" fillId="0" borderId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74" fontId="18" fillId="0" borderId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0" fontId="23" fillId="62" borderId="0" applyNumberFormat="0" applyBorder="0" applyAlignment="0" applyProtection="0"/>
    <xf numFmtId="0" fontId="23" fillId="50" borderId="0" applyNumberFormat="0" applyBorder="0" applyAlignment="0" applyProtection="0"/>
    <xf numFmtId="0" fontId="23" fillId="18" borderId="0" applyNumberFormat="0" applyBorder="0" applyAlignment="0" applyProtection="0"/>
    <xf numFmtId="0" fontId="23" fillId="51" borderId="0" applyNumberFormat="0" applyBorder="0" applyAlignment="0" applyProtection="0"/>
    <xf numFmtId="0" fontId="23" fillId="63" borderId="0" applyNumberFormat="0" applyBorder="0" applyAlignment="0" applyProtection="0"/>
    <xf numFmtId="0" fontId="23" fillId="64" borderId="0" applyNumberFormat="0" applyBorder="0" applyAlignment="0" applyProtection="0"/>
    <xf numFmtId="0" fontId="23" fillId="52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65" borderId="0" applyNumberFormat="0" applyBorder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44" borderId="1" applyNumberFormat="0" applyAlignment="0" applyProtection="0"/>
    <xf numFmtId="175" fontId="18" fillId="0" borderId="0" applyFill="0" applyBorder="0" applyAlignment="0" applyProtection="0"/>
    <xf numFmtId="0" fontId="18" fillId="0" borderId="0"/>
    <xf numFmtId="0" fontId="24" fillId="66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1" fillId="37" borderId="0" applyNumberFormat="0" applyBorder="0" applyAlignment="0" applyProtection="0"/>
    <xf numFmtId="168" fontId="32" fillId="0" borderId="0" applyFont="0" applyFill="0" applyBorder="0" applyAlignment="0" applyProtection="0"/>
    <xf numFmtId="44" fontId="18" fillId="0" borderId="0" applyFill="0" applyBorder="0" applyAlignment="0" applyProtection="0"/>
    <xf numFmtId="194" fontId="18" fillId="0" borderId="0" applyFill="0" applyBorder="0" applyAlignment="0" applyProtection="0"/>
    <xf numFmtId="168" fontId="32" fillId="0" borderId="0" applyFont="0" applyFill="0" applyBorder="0" applyAlignment="0" applyProtection="0"/>
    <xf numFmtId="195" fontId="18" fillId="0" borderId="0" applyFont="0" applyFill="0" applyBorder="0" applyAlignment="0" applyProtection="0"/>
    <xf numFmtId="194" fontId="18" fillId="0" borderId="0" applyFill="0" applyBorder="0" applyAlignment="0" applyProtection="0"/>
    <xf numFmtId="168" fontId="32" fillId="0" borderId="0" applyFont="0" applyFill="0" applyBorder="0" applyAlignment="0" applyProtection="0"/>
    <xf numFmtId="194" fontId="18" fillId="0" borderId="0" applyFill="0" applyBorder="0" applyAlignment="0" applyProtection="0"/>
    <xf numFmtId="177" fontId="18" fillId="0" borderId="0" applyFill="0" applyBorder="0" applyAlignment="0" applyProtection="0"/>
    <xf numFmtId="180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80" fontId="18" fillId="0" borderId="0" applyFill="0" applyBorder="0" applyAlignment="0" applyProtection="0"/>
    <xf numFmtId="196" fontId="21" fillId="0" borderId="0" applyFont="0" applyFill="0" applyBorder="0" applyAlignment="0" applyProtection="0"/>
    <xf numFmtId="197" fontId="18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98" fontId="18" fillId="0" borderId="0" applyFill="0" applyBorder="0" applyAlignment="0" applyProtection="0"/>
    <xf numFmtId="164" fontId="18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8" fillId="0" borderId="0" applyFill="0" applyBorder="0" applyAlignment="0" applyProtection="0"/>
    <xf numFmtId="164" fontId="18" fillId="0" borderId="0" applyFont="0" applyFill="0" applyBorder="0" applyAlignment="0" applyProtection="0"/>
    <xf numFmtId="180" fontId="18" fillId="0" borderId="0" applyFill="0" applyBorder="0" applyAlignment="0" applyProtection="0"/>
    <xf numFmtId="176" fontId="18" fillId="0" borderId="0" applyFill="0" applyBorder="0" applyAlignment="0" applyProtection="0"/>
    <xf numFmtId="176" fontId="18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7" fontId="18" fillId="0" borderId="0" applyFill="0" applyBorder="0" applyAlignment="0" applyProtection="0"/>
    <xf numFmtId="177" fontId="18" fillId="0" borderId="0" applyFill="0" applyBorder="0" applyAlignment="0" applyProtection="0"/>
    <xf numFmtId="178" fontId="18" fillId="0" borderId="0" applyFill="0" applyBorder="0" applyAlignment="0" applyProtection="0"/>
    <xf numFmtId="199" fontId="18" fillId="0" borderId="0" applyFill="0" applyBorder="0" applyAlignment="0" applyProtection="0"/>
    <xf numFmtId="178" fontId="18" fillId="0" borderId="0" applyFill="0" applyBorder="0" applyAlignment="0" applyProtection="0"/>
    <xf numFmtId="199" fontId="18" fillId="0" borderId="0" applyFill="0" applyBorder="0" applyAlignment="0" applyProtection="0"/>
    <xf numFmtId="179" fontId="18" fillId="0" borderId="0" applyFill="0" applyBorder="0" applyAlignment="0" applyProtection="0"/>
    <xf numFmtId="199" fontId="18" fillId="0" borderId="0" applyFill="0" applyBorder="0" applyAlignment="0" applyProtection="0"/>
    <xf numFmtId="199" fontId="18" fillId="0" borderId="0" applyFill="0" applyBorder="0" applyAlignment="0" applyProtection="0"/>
    <xf numFmtId="172" fontId="18" fillId="0" borderId="0" applyFill="0" applyBorder="0" applyAlignment="0" applyProtection="0"/>
    <xf numFmtId="199" fontId="18" fillId="0" borderId="0" applyFill="0" applyBorder="0" applyAlignment="0" applyProtection="0"/>
    <xf numFmtId="177" fontId="18" fillId="0" borderId="0" applyFill="0" applyBorder="0" applyAlignment="0" applyProtection="0"/>
    <xf numFmtId="177" fontId="18" fillId="0" borderId="0" applyFill="0" applyBorder="0" applyAlignment="0" applyProtection="0"/>
    <xf numFmtId="177" fontId="18" fillId="0" borderId="0" applyFill="0" applyBorder="0" applyAlignment="0" applyProtection="0"/>
    <xf numFmtId="44" fontId="15" fillId="0" borderId="0" applyFont="0" applyFill="0" applyBorder="0" applyAlignment="0" applyProtection="0"/>
    <xf numFmtId="198" fontId="18" fillId="0" borderId="0" applyFill="0" applyBorder="0" applyAlignment="0" applyProtection="0"/>
    <xf numFmtId="44" fontId="1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0" fontId="18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0" fontId="18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0" fontId="18" fillId="0" borderId="0" applyFill="0" applyBorder="0" applyAlignment="0" applyProtection="0"/>
    <xf numFmtId="180" fontId="18" fillId="0" borderId="0" applyFill="0" applyBorder="0" applyAlignment="0" applyProtection="0"/>
    <xf numFmtId="170" fontId="18" fillId="0" borderId="0" applyFill="0" applyBorder="0" applyAlignment="0" applyProtection="0"/>
    <xf numFmtId="170" fontId="18" fillId="0" borderId="0" applyFont="0" applyFill="0" applyBorder="0" applyAlignment="0" applyProtection="0"/>
    <xf numFmtId="172" fontId="18" fillId="0" borderId="0" applyFill="0" applyBorder="0" applyAlignment="0" applyProtection="0"/>
    <xf numFmtId="44" fontId="22" fillId="0" borderId="0" applyFont="0" applyFill="0" applyBorder="0" applyAlignment="0" applyProtection="0"/>
    <xf numFmtId="180" fontId="18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1" fontId="18" fillId="0" borderId="0" applyFill="0" applyBorder="0" applyAlignment="0" applyProtection="0"/>
    <xf numFmtId="195" fontId="18" fillId="0" borderId="0" applyFont="0" applyFill="0" applyBorder="0" applyAlignment="0" applyProtection="0"/>
    <xf numFmtId="181" fontId="18" fillId="0" borderId="0" applyFill="0" applyBorder="0" applyAlignment="0" applyProtection="0"/>
    <xf numFmtId="195" fontId="18" fillId="0" borderId="0" applyFont="0" applyFill="0" applyBorder="0" applyAlignment="0" applyProtection="0"/>
    <xf numFmtId="169" fontId="18" fillId="0" borderId="0" applyFill="0" applyBorder="0" applyAlignment="0" applyProtection="0"/>
    <xf numFmtId="169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81" fontId="18" fillId="0" borderId="0" applyFill="0" applyBorder="0" applyAlignment="0" applyProtection="0"/>
    <xf numFmtId="194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64" fontId="18" fillId="0" borderId="0" applyFont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71" fontId="18" fillId="0" borderId="0" applyFont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82" fontId="18" fillId="0" borderId="0" applyFill="0" applyBorder="0" applyAlignment="0" applyProtection="0"/>
    <xf numFmtId="164" fontId="18" fillId="0" borderId="0" applyFont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64" fontId="18" fillId="0" borderId="0" applyFont="0" applyFill="0" applyBorder="0" applyAlignment="0" applyProtection="0"/>
    <xf numFmtId="194" fontId="18" fillId="0" borderId="0" applyFill="0" applyBorder="0" applyAlignment="0" applyProtection="0"/>
    <xf numFmtId="0" fontId="33" fillId="45" borderId="0" applyNumberFormat="0" applyBorder="0" applyAlignment="0" applyProtection="0"/>
    <xf numFmtId="0" fontId="61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4" fillId="0" borderId="0"/>
    <xf numFmtId="0" fontId="18" fillId="0" borderId="0"/>
    <xf numFmtId="0" fontId="15" fillId="0" borderId="0"/>
    <xf numFmtId="0" fontId="15" fillId="0" borderId="0"/>
    <xf numFmtId="0" fontId="32" fillId="0" borderId="0"/>
    <xf numFmtId="0" fontId="15" fillId="0" borderId="0"/>
    <xf numFmtId="0" fontId="62" fillId="0" borderId="0"/>
    <xf numFmtId="0" fontId="62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8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62" fillId="0" borderId="0"/>
    <xf numFmtId="0" fontId="18" fillId="0" borderId="0"/>
    <xf numFmtId="0" fontId="15" fillId="0" borderId="0"/>
    <xf numFmtId="0" fontId="62" fillId="0" borderId="0"/>
    <xf numFmtId="0" fontId="62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5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8" fillId="0" borderId="0"/>
    <xf numFmtId="0" fontId="34" fillId="0" borderId="0"/>
    <xf numFmtId="0" fontId="18" fillId="0" borderId="0"/>
    <xf numFmtId="0" fontId="32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5" borderId="4" applyNumberFormat="0" applyAlignment="0" applyProtection="0"/>
    <xf numFmtId="0" fontId="18" fillId="5" borderId="4" applyNumberFormat="0" applyAlignment="0" applyProtection="0"/>
    <xf numFmtId="0" fontId="15" fillId="20" borderId="16" applyNumberFormat="0" applyFont="0" applyAlignment="0" applyProtection="0"/>
    <xf numFmtId="0" fontId="15" fillId="20" borderId="16" applyNumberFormat="0" applyFont="0" applyAlignment="0" applyProtection="0"/>
    <xf numFmtId="0" fontId="18" fillId="39" borderId="4" applyNumberFormat="0" applyAlignment="0" applyProtection="0"/>
    <xf numFmtId="0" fontId="22" fillId="20" borderId="16" applyNumberFormat="0" applyFont="0" applyAlignment="0" applyProtection="0"/>
    <xf numFmtId="0" fontId="15" fillId="20" borderId="16" applyNumberFormat="0" applyFont="0" applyAlignment="0" applyProtection="0"/>
    <xf numFmtId="0" fontId="15" fillId="20" borderId="16" applyNumberFormat="0" applyFon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39" borderId="4" applyNumberFormat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ill="0" applyBorder="0" applyAlignment="0" applyProtection="0"/>
    <xf numFmtId="9" fontId="21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ill="0" applyBorder="0" applyAlignment="0" applyProtection="0"/>
    <xf numFmtId="9" fontId="3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7" fontId="18" fillId="0" borderId="0" applyFont="0" applyFill="0" applyBorder="0" applyAlignment="0" applyProtection="0"/>
    <xf numFmtId="183" fontId="18" fillId="0" borderId="0" applyFill="0" applyBorder="0" applyAlignment="0" applyProtection="0"/>
    <xf numFmtId="189" fontId="18" fillId="0" borderId="0" applyFont="0" applyFill="0" applyBorder="0" applyAlignment="0" applyProtection="0"/>
    <xf numFmtId="183" fontId="18" fillId="0" borderId="0" applyFill="0" applyBorder="0" applyAlignment="0" applyProtection="0"/>
    <xf numFmtId="165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3" fontId="18" fillId="0" borderId="0" applyFill="0" applyBorder="0" applyAlignment="0" applyProtection="0"/>
    <xf numFmtId="165" fontId="18" fillId="0" borderId="0" applyFont="0" applyFill="0" applyBorder="0" applyAlignment="0" applyProtection="0"/>
    <xf numFmtId="182" fontId="18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ill="0" applyBorder="0" applyAlignment="0" applyProtection="0"/>
    <xf numFmtId="165" fontId="18" fillId="0" borderId="0" applyFont="0" applyFill="0" applyBorder="0" applyAlignment="0" applyProtection="0"/>
    <xf numFmtId="182" fontId="18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ill="0" applyBorder="0" applyAlignment="0" applyProtection="0"/>
    <xf numFmtId="165" fontId="18" fillId="0" borderId="0" applyFont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65" fontId="18" fillId="0" borderId="0" applyFont="0" applyFill="0" applyBorder="0" applyAlignment="0" applyProtection="0"/>
    <xf numFmtId="184" fontId="18" fillId="0" borderId="0" applyFill="0" applyBorder="0" applyAlignment="0" applyProtection="0"/>
    <xf numFmtId="171" fontId="18" fillId="0" borderId="0" applyFill="0" applyBorder="0" applyAlignment="0" applyProtection="0"/>
    <xf numFmtId="167" fontId="18" fillId="0" borderId="0" applyFill="0" applyBorder="0" applyAlignment="0" applyProtection="0"/>
    <xf numFmtId="171" fontId="18" fillId="0" borderId="0" applyFill="0" applyBorder="0" applyAlignment="0" applyProtection="0"/>
    <xf numFmtId="167" fontId="18" fillId="0" borderId="0" applyFill="0" applyBorder="0" applyAlignment="0" applyProtection="0"/>
    <xf numFmtId="165" fontId="18" fillId="0" borderId="0" applyFont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65" fontId="18" fillId="0" borderId="0" applyFont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65" fontId="18" fillId="0" borderId="0" applyFont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65" fontId="18" fillId="0" borderId="0" applyFont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5" fontId="18" fillId="0" borderId="0" applyFill="0" applyBorder="0" applyAlignment="0" applyProtection="0"/>
    <xf numFmtId="165" fontId="18" fillId="0" borderId="0" applyFont="0" applyFill="0" applyBorder="0" applyAlignment="0" applyProtection="0"/>
    <xf numFmtId="185" fontId="18" fillId="0" borderId="0" applyFill="0" applyBorder="0" applyAlignment="0" applyProtection="0"/>
    <xf numFmtId="185" fontId="18" fillId="0" borderId="0" applyFill="0" applyBorder="0" applyAlignment="0" applyProtection="0"/>
    <xf numFmtId="180" fontId="18" fillId="0" borderId="0" applyFill="0" applyBorder="0" applyAlignment="0" applyProtection="0"/>
    <xf numFmtId="175" fontId="18" fillId="0" borderId="0" applyFill="0" applyBorder="0" applyAlignment="0" applyProtection="0"/>
    <xf numFmtId="200" fontId="18" fillId="0" borderId="0" applyFill="0" applyBorder="0" applyAlignment="0" applyProtection="0"/>
    <xf numFmtId="175" fontId="18" fillId="0" borderId="0" applyFont="0" applyFill="0" applyBorder="0" applyAlignment="0" applyProtection="0"/>
    <xf numFmtId="185" fontId="18" fillId="0" borderId="0" applyFill="0" applyBorder="0" applyAlignment="0" applyProtection="0"/>
    <xf numFmtId="5" fontId="18" fillId="0" borderId="0" applyFont="0" applyFill="0" applyBorder="0" applyAlignment="0" applyProtection="0"/>
    <xf numFmtId="185" fontId="18" fillId="0" borderId="0" applyFill="0" applyBorder="0" applyAlignment="0" applyProtection="0"/>
    <xf numFmtId="185" fontId="18" fillId="0" borderId="0" applyFill="0" applyBorder="0" applyAlignment="0" applyProtection="0"/>
    <xf numFmtId="165" fontId="18" fillId="0" borderId="0" applyFont="0" applyFill="0" applyBorder="0" applyAlignment="0" applyProtection="0"/>
    <xf numFmtId="172" fontId="18" fillId="0" borderId="0" applyFill="0" applyBorder="0" applyAlignment="0" applyProtection="0"/>
    <xf numFmtId="191" fontId="18" fillId="0" borderId="0" applyFont="0" applyFill="0" applyBorder="0" applyAlignment="0" applyProtection="0"/>
    <xf numFmtId="172" fontId="18" fillId="0" borderId="0" applyFill="0" applyBorder="0" applyAlignment="0" applyProtection="0"/>
    <xf numFmtId="165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5" fontId="18" fillId="0" borderId="0" applyFill="0" applyBorder="0" applyAlignment="0" applyProtection="0"/>
    <xf numFmtId="185" fontId="18" fillId="0" borderId="0" applyFill="0" applyBorder="0" applyAlignment="0" applyProtection="0"/>
    <xf numFmtId="165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6" fontId="18" fillId="0" borderId="0" applyFill="0" applyBorder="0" applyAlignment="0" applyProtection="0"/>
    <xf numFmtId="165" fontId="22" fillId="0" borderId="0" applyFont="0" applyFill="0" applyBorder="0" applyAlignment="0" applyProtection="0"/>
    <xf numFmtId="0" fontId="18" fillId="0" borderId="0" applyFill="0" applyBorder="0" applyAlignment="0" applyProtection="0"/>
    <xf numFmtId="186" fontId="18" fillId="0" borderId="0" applyFill="0" applyBorder="0" applyAlignment="0" applyProtection="0"/>
    <xf numFmtId="201" fontId="18" fillId="0" borderId="0" applyFont="0" applyFill="0" applyBorder="0" applyAlignment="0" applyProtection="0"/>
    <xf numFmtId="175" fontId="18" fillId="0" borderId="0" applyFill="0" applyBorder="0" applyAlignment="0" applyProtection="0"/>
    <xf numFmtId="187" fontId="18" fillId="0" borderId="0" applyFill="0" applyBorder="0" applyAlignment="0" applyProtection="0"/>
    <xf numFmtId="202" fontId="18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6" fontId="18" fillId="0" borderId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6" fontId="18" fillId="0" borderId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6" fontId="18" fillId="0" borderId="0" applyFill="0" applyBorder="0" applyAlignment="0" applyProtection="0"/>
    <xf numFmtId="186" fontId="18" fillId="0" borderId="0" applyFill="0" applyBorder="0" applyAlignment="0" applyProtection="0"/>
    <xf numFmtId="202" fontId="22" fillId="0" borderId="0" applyFont="0" applyFill="0" applyBorder="0" applyAlignment="0" applyProtection="0"/>
    <xf numFmtId="187" fontId="18" fillId="0" borderId="0" applyFill="0" applyBorder="0" applyAlignment="0" applyProtection="0"/>
    <xf numFmtId="187" fontId="18" fillId="0" borderId="0" applyFill="0" applyBorder="0" applyAlignment="0" applyProtection="0"/>
    <xf numFmtId="166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203" fontId="18" fillId="0" borderId="0" applyFill="0" applyBorder="0" applyAlignment="0" applyProtection="0"/>
    <xf numFmtId="203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65" fontId="18" fillId="0" borderId="0" applyFont="0" applyFill="0" applyBorder="0" applyAlignment="0" applyProtection="0"/>
    <xf numFmtId="171" fontId="18" fillId="0" borderId="0" applyFill="0" applyBorder="0" applyAlignment="0" applyProtection="0"/>
    <xf numFmtId="165" fontId="18" fillId="0" borderId="0" applyFont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ill="0" applyBorder="0" applyAlignment="0" applyProtection="0"/>
    <xf numFmtId="188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65" fontId="18" fillId="0" borderId="0" applyFont="0" applyFill="0" applyBorder="0" applyAlignment="0" applyProtection="0"/>
    <xf numFmtId="171" fontId="18" fillId="0" borderId="0" applyFill="0" applyBorder="0" applyAlignment="0" applyProtection="0"/>
    <xf numFmtId="165" fontId="18" fillId="0" borderId="0" applyFont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63" fillId="0" borderId="20" applyNumberFormat="0" applyFill="0" applyAlignment="0" applyProtection="0"/>
    <xf numFmtId="0" fontId="64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201" fontId="18" fillId="0" borderId="0" applyFont="0" applyFill="0" applyBorder="0" applyAlignment="0" applyProtection="0"/>
    <xf numFmtId="187" fontId="18" fillId="0" borderId="0" applyFill="0" applyBorder="0" applyAlignment="0" applyProtection="0"/>
    <xf numFmtId="201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8" fontId="18" fillId="0" borderId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6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2" fillId="0" borderId="0" applyFont="0" applyFill="0" applyBorder="0" applyAlignment="0" applyProtection="0"/>
    <xf numFmtId="186" fontId="18" fillId="0" borderId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01" fontId="18" fillId="0" borderId="0" applyFont="0" applyFill="0" applyBorder="0" applyAlignment="0" applyProtection="0"/>
    <xf numFmtId="186" fontId="18" fillId="0" borderId="0" applyFill="0" applyBorder="0" applyAlignment="0" applyProtection="0"/>
    <xf numFmtId="201" fontId="18" fillId="0" borderId="0" applyFont="0" applyFill="0" applyBorder="0" applyAlignment="0" applyProtection="0"/>
    <xf numFmtId="178" fontId="18" fillId="0" borderId="0" applyFill="0" applyBorder="0" applyAlignment="0" applyProtection="0"/>
    <xf numFmtId="201" fontId="1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6" fontId="18" fillId="0" borderId="0" applyFill="0" applyBorder="0" applyAlignment="0" applyProtection="0"/>
    <xf numFmtId="201" fontId="1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6" fontId="18" fillId="0" borderId="0" applyFill="0" applyBorder="0" applyAlignment="0" applyProtection="0"/>
    <xf numFmtId="165" fontId="21" fillId="0" borderId="0" applyFont="0" applyFill="0" applyBorder="0" applyAlignment="0" applyProtection="0"/>
    <xf numFmtId="186" fontId="18" fillId="0" borderId="0" applyFill="0" applyBorder="0" applyAlignment="0" applyProtection="0"/>
    <xf numFmtId="43" fontId="15" fillId="0" borderId="0" applyFont="0" applyFill="0" applyBorder="0" applyAlignment="0" applyProtection="0"/>
    <xf numFmtId="40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04" fontId="18" fillId="0" borderId="0" applyFill="0" applyBorder="0" applyAlignment="0" applyProtection="0"/>
    <xf numFmtId="43" fontId="1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04" fontId="18" fillId="0" borderId="0" applyFill="0" applyBorder="0" applyAlignment="0" applyProtection="0"/>
    <xf numFmtId="0" fontId="73" fillId="0" borderId="0"/>
    <xf numFmtId="0" fontId="77" fillId="0" borderId="0"/>
    <xf numFmtId="9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25" fillId="59" borderId="0" applyNumberFormat="0" applyBorder="0" applyAlignment="0" applyProtection="0"/>
    <xf numFmtId="0" fontId="26" fillId="13" borderId="23" applyNumberFormat="0" applyAlignment="0" applyProtection="0"/>
    <xf numFmtId="0" fontId="29" fillId="8" borderId="23" applyNumberFormat="0" applyAlignment="0" applyProtection="0"/>
    <xf numFmtId="164" fontId="2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18" fillId="0" borderId="0"/>
    <xf numFmtId="175" fontId="18" fillId="0" borderId="0"/>
    <xf numFmtId="0" fontId="18" fillId="5" borderId="24" applyNumberFormat="0" applyAlignment="0" applyProtection="0"/>
    <xf numFmtId="9" fontId="2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7" fillId="13" borderId="25" applyNumberFormat="0" applyAlignment="0" applyProtection="0"/>
    <xf numFmtId="165" fontId="22" fillId="0" borderId="0" applyFont="0" applyFill="0" applyBorder="0" applyAlignment="0" applyProtection="0"/>
    <xf numFmtId="0" fontId="44" fillId="0" borderId="26" applyNumberFormat="0" applyFill="0" applyAlignment="0" applyProtection="0"/>
    <xf numFmtId="0" fontId="25" fillId="2" borderId="0" applyNumberFormat="0" applyBorder="0" applyAlignment="0" applyProtection="0"/>
    <xf numFmtId="0" fontId="13" fillId="0" borderId="0"/>
    <xf numFmtId="0" fontId="13" fillId="0" borderId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164" fontId="18" fillId="0" borderId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8" fillId="0" borderId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37" fillId="13" borderId="25" applyNumberFormat="0" applyAlignment="0" applyProtection="0"/>
    <xf numFmtId="0" fontId="37" fillId="13" borderId="25" applyNumberFormat="0" applyAlignment="0" applyProtection="0"/>
    <xf numFmtId="0" fontId="37" fillId="13" borderId="25" applyNumberFormat="0" applyAlignment="0" applyProtection="0"/>
    <xf numFmtId="0" fontId="37" fillId="13" borderId="25" applyNumberFormat="0" applyAlignment="0" applyProtection="0"/>
    <xf numFmtId="0" fontId="37" fillId="13" borderId="25" applyNumberFormat="0" applyAlignment="0" applyProtection="0"/>
    <xf numFmtId="0" fontId="37" fillId="13" borderId="2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0" fontId="44" fillId="0" borderId="26" applyNumberFormat="0" applyFill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9" fontId="18" fillId="0" borderId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21" borderId="0" applyNumberFormat="0" applyBorder="0" applyAlignment="0" applyProtection="0"/>
    <xf numFmtId="0" fontId="11" fillId="36" borderId="0" applyNumberFormat="0" applyBorder="0" applyAlignment="0" applyProtection="0"/>
    <xf numFmtId="0" fontId="11" fillId="21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3" borderId="0" applyNumberFormat="0" applyBorder="0" applyAlignment="0" applyProtection="0"/>
    <xf numFmtId="0" fontId="11" fillId="38" borderId="0" applyNumberFormat="0" applyBorder="0" applyAlignment="0" applyProtection="0"/>
    <xf numFmtId="0" fontId="11" fillId="2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25" borderId="0" applyNumberFormat="0" applyBorder="0" applyAlignment="0" applyProtection="0"/>
    <xf numFmtId="0" fontId="11" fillId="41" borderId="0" applyNumberFormat="0" applyBorder="0" applyAlignment="0" applyProtection="0"/>
    <xf numFmtId="0" fontId="11" fillId="25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27" borderId="0" applyNumberFormat="0" applyBorder="0" applyAlignment="0" applyProtection="0"/>
    <xf numFmtId="0" fontId="11" fillId="42" borderId="0" applyNumberFormat="0" applyBorder="0" applyAlignment="0" applyProtection="0"/>
    <xf numFmtId="0" fontId="11" fillId="27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47" borderId="0" applyNumberFormat="0" applyBorder="0" applyAlignment="0" applyProtection="0"/>
    <xf numFmtId="0" fontId="11" fillId="2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0" borderId="16" applyNumberFormat="0" applyFont="0" applyAlignment="0" applyProtection="0"/>
    <xf numFmtId="0" fontId="11" fillId="20" borderId="16" applyNumberFormat="0" applyFont="0" applyAlignment="0" applyProtection="0"/>
    <xf numFmtId="0" fontId="11" fillId="20" borderId="16" applyNumberFormat="0" applyFont="0" applyAlignment="0" applyProtection="0"/>
    <xf numFmtId="0" fontId="11" fillId="20" borderId="16" applyNumberFormat="0" applyFont="0" applyAlignment="0" applyProtection="0"/>
    <xf numFmtId="0" fontId="18" fillId="5" borderId="4" applyNumberFormat="0" applyAlignment="0" applyProtection="0"/>
    <xf numFmtId="9" fontId="18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7" fillId="13" borderId="5" applyNumberFormat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31" applyNumberFormat="0" applyFill="0" applyAlignment="0" applyProtection="0"/>
    <xf numFmtId="0" fontId="44" fillId="0" borderId="10" applyNumberFormat="0" applyFill="0" applyAlignment="0" applyProtection="0"/>
    <xf numFmtId="43" fontId="18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89" fontId="18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165" fontId="11" fillId="0" borderId="0" applyFont="0" applyFill="0" applyBorder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59" fillId="61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44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45" borderId="1" applyNumberFormat="0" applyAlignment="0" applyProtection="0"/>
    <xf numFmtId="164" fontId="11" fillId="0" borderId="0" applyFont="0" applyFill="0" applyBorder="0" applyAlignment="0" applyProtection="0"/>
    <xf numFmtId="0" fontId="29" fillId="8" borderId="1" applyNumberFormat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11" fillId="0" borderId="0"/>
    <xf numFmtId="0" fontId="11" fillId="0" borderId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9" fontId="11" fillId="0" borderId="0" applyFont="0" applyFill="0" applyBorder="0" applyAlignment="0" applyProtection="0"/>
    <xf numFmtId="0" fontId="18" fillId="5" borderId="4" applyNumberFormat="0" applyAlignment="0" applyProtection="0"/>
    <xf numFmtId="165" fontId="11" fillId="0" borderId="0" applyFont="0" applyFill="0" applyBorder="0" applyAlignment="0" applyProtection="0"/>
    <xf numFmtId="0" fontId="37" fillId="13" borderId="5" applyNumberFormat="0" applyAlignment="0" applyProtection="0"/>
    <xf numFmtId="0" fontId="29" fillId="44" borderId="1" applyNumberFormat="0" applyAlignment="0" applyProtection="0"/>
    <xf numFmtId="0" fontId="37" fillId="13" borderId="5" applyNumberFormat="0" applyAlignment="0" applyProtection="0"/>
    <xf numFmtId="0" fontId="59" fillId="61" borderId="1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1" fillId="0" borderId="0"/>
    <xf numFmtId="0" fontId="11" fillId="0" borderId="0"/>
    <xf numFmtId="0" fontId="11" fillId="0" borderId="0"/>
    <xf numFmtId="0" fontId="29" fillId="45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165" fontId="11" fillId="0" borderId="0" applyFont="0" applyFill="0" applyBorder="0" applyAlignment="0" applyProtection="0"/>
    <xf numFmtId="178" fontId="18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21" borderId="0" applyNumberFormat="0" applyBorder="0" applyAlignment="0" applyProtection="0"/>
    <xf numFmtId="0" fontId="11" fillId="36" borderId="0" applyNumberFormat="0" applyBorder="0" applyAlignment="0" applyProtection="0"/>
    <xf numFmtId="0" fontId="11" fillId="21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3" borderId="0" applyNumberFormat="0" applyBorder="0" applyAlignment="0" applyProtection="0"/>
    <xf numFmtId="0" fontId="11" fillId="38" borderId="0" applyNumberFormat="0" applyBorder="0" applyAlignment="0" applyProtection="0"/>
    <xf numFmtId="0" fontId="11" fillId="2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25" borderId="0" applyNumberFormat="0" applyBorder="0" applyAlignment="0" applyProtection="0"/>
    <xf numFmtId="0" fontId="11" fillId="41" borderId="0" applyNumberFormat="0" applyBorder="0" applyAlignment="0" applyProtection="0"/>
    <xf numFmtId="0" fontId="11" fillId="25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27" borderId="0" applyNumberFormat="0" applyBorder="0" applyAlignment="0" applyProtection="0"/>
    <xf numFmtId="0" fontId="11" fillId="42" borderId="0" applyNumberFormat="0" applyBorder="0" applyAlignment="0" applyProtection="0"/>
    <xf numFmtId="0" fontId="11" fillId="27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47" borderId="0" applyNumberFormat="0" applyBorder="0" applyAlignment="0" applyProtection="0"/>
    <xf numFmtId="0" fontId="11" fillId="2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44" fontId="11" fillId="0" borderId="0" applyFont="0" applyFill="0" applyBorder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9" fillId="8" borderId="1" applyNumberFormat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9" fillId="8" borderId="1" applyNumberFormat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44" borderId="1" applyNumberFormat="0" applyAlignment="0" applyProtection="0"/>
    <xf numFmtId="0" fontId="11" fillId="0" borderId="0"/>
    <xf numFmtId="0" fontId="29" fillId="8" borderId="1" applyNumberFormat="0" applyAlignment="0" applyProtection="0"/>
    <xf numFmtId="0" fontId="29" fillId="8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29" fillId="8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45" borderId="1" applyNumberFormat="0" applyAlignment="0" applyProtection="0"/>
    <xf numFmtId="0" fontId="29" fillId="8" borderId="1" applyNumberFormat="0" applyAlignment="0" applyProtection="0"/>
    <xf numFmtId="0" fontId="11" fillId="0" borderId="0"/>
    <xf numFmtId="0" fontId="29" fillId="8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11" fillId="0" borderId="0"/>
    <xf numFmtId="0" fontId="29" fillId="8" borderId="1" applyNumberFormat="0" applyAlignment="0" applyProtection="0"/>
    <xf numFmtId="0" fontId="29" fillId="8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10" applyNumberFormat="0" applyFill="0" applyAlignment="0" applyProtection="0"/>
    <xf numFmtId="0" fontId="18" fillId="0" borderId="0"/>
    <xf numFmtId="175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13" borderId="1" applyNumberFormat="0" applyAlignment="0" applyProtection="0"/>
    <xf numFmtId="0" fontId="26" fillId="13" borderId="1" applyNumberFormat="0" applyAlignment="0" applyProtection="0"/>
    <xf numFmtId="0" fontId="11" fillId="20" borderId="16" applyNumberFormat="0" applyFont="0" applyAlignment="0" applyProtection="0"/>
    <xf numFmtId="0" fontId="11" fillId="20" borderId="16" applyNumberFormat="0" applyFont="0" applyAlignment="0" applyProtection="0"/>
    <xf numFmtId="0" fontId="11" fillId="20" borderId="16" applyNumberFormat="0" applyFont="0" applyAlignment="0" applyProtection="0"/>
    <xf numFmtId="0" fontId="11" fillId="20" borderId="16" applyNumberFormat="0" applyFon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10" applyNumberFormat="0" applyFill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9" fontId="18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8" fillId="39" borderId="4" applyNumberFormat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8" fillId="5" borderId="4" applyNumberFormat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86" fontId="18" fillId="0" borderId="0" applyFill="0" applyBorder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189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8" fillId="5" borderId="4" applyNumberFormat="0" applyAlignment="0" applyProtection="0"/>
    <xf numFmtId="9" fontId="11" fillId="0" borderId="0" applyFont="0" applyFill="0" applyBorder="0" applyAlignment="0" applyProtection="0"/>
    <xf numFmtId="0" fontId="37" fillId="13" borderId="5" applyNumberFormat="0" applyAlignment="0" applyProtection="0"/>
    <xf numFmtId="165" fontId="11" fillId="0" borderId="0" applyFont="0" applyFill="0" applyBorder="0" applyAlignment="0" applyProtection="0"/>
    <xf numFmtId="0" fontId="44" fillId="0" borderId="10" applyNumberFormat="0" applyFill="0" applyAlignment="0" applyProtection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44" fillId="0" borderId="10" applyNumberFormat="0" applyFill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7" fillId="13" borderId="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9" fontId="11" fillId="0" borderId="0" applyFont="0" applyFill="0" applyBorder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44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29" fillId="44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11" fillId="0" borderId="0"/>
    <xf numFmtId="43" fontId="11" fillId="0" borderId="0" applyFont="0" applyFill="0" applyBorder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59" fillId="61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44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29" fillId="44" borderId="1" applyNumberFormat="0" applyAlignment="0" applyProtection="0"/>
    <xf numFmtId="0" fontId="37" fillId="13" borderId="5" applyNumberFormat="0" applyAlignment="0" applyProtection="0"/>
    <xf numFmtId="0" fontId="59" fillId="61" borderId="1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29" fillId="45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9" fillId="44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44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29" fillId="44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44" fillId="0" borderId="10" applyNumberFormat="0" applyFill="0" applyAlignment="0" applyProtection="0"/>
    <xf numFmtId="0" fontId="18" fillId="39" borderId="4" applyNumberFormat="0" applyAlignment="0" applyProtection="0"/>
    <xf numFmtId="0" fontId="44" fillId="0" borderId="22" applyNumberFormat="0" applyFill="0" applyAlignment="0" applyProtection="0"/>
    <xf numFmtId="0" fontId="26" fillId="13" borderId="1" applyNumberFormat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9" fillId="44" borderId="1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59" fillId="61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18" fillId="39" borderId="4" applyNumberFormat="0" applyAlignment="0" applyProtection="0"/>
    <xf numFmtId="0" fontId="18" fillId="39" borderId="4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45" borderId="1" applyNumberFormat="0" applyAlignment="0" applyProtection="0"/>
    <xf numFmtId="0" fontId="29" fillId="45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45" borderId="1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18" fillId="39" borderId="4" applyNumberFormat="0" applyAlignment="0" applyProtection="0"/>
    <xf numFmtId="0" fontId="26" fillId="13" borderId="1" applyNumberFormat="0" applyAlignment="0" applyProtection="0"/>
    <xf numFmtId="0" fontId="59" fillId="61" borderId="1" applyNumberFormat="0" applyAlignment="0" applyProtection="0"/>
    <xf numFmtId="0" fontId="59" fillId="61" borderId="1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29" fillId="44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26" fillId="13" borderId="1" applyNumberFormat="0" applyAlignment="0" applyProtection="0"/>
    <xf numFmtId="0" fontId="29" fillId="45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59" fillId="61" borderId="1" applyNumberFormat="0" applyAlignment="0" applyProtection="0"/>
    <xf numFmtId="0" fontId="37" fillId="13" borderId="5" applyNumberFormat="0" applyAlignment="0" applyProtection="0"/>
    <xf numFmtId="0" fontId="29" fillId="44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44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59" fillId="61" borderId="1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44" borderId="1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39" borderId="4" applyNumberFormat="0" applyAlignment="0" applyProtection="0"/>
    <xf numFmtId="0" fontId="29" fillId="44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18" fillId="39" borderId="4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37" fillId="61" borderId="5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9" fillId="44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18" fillId="39" borderId="4" applyNumberFormat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29" fillId="44" borderId="1" applyNumberFormat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44" fillId="0" borderId="10" applyNumberFormat="0" applyFill="0" applyAlignment="0" applyProtection="0"/>
    <xf numFmtId="9" fontId="11" fillId="0" borderId="0" applyFont="0" applyFill="0" applyBorder="0" applyAlignment="0" applyProtection="0"/>
    <xf numFmtId="0" fontId="11" fillId="21" borderId="0" applyNumberFormat="0" applyBorder="0" applyAlignment="0" applyProtection="0"/>
    <xf numFmtId="0" fontId="11" fillId="36" borderId="0" applyNumberFormat="0" applyBorder="0" applyAlignment="0" applyProtection="0"/>
    <xf numFmtId="0" fontId="11" fillId="21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3" borderId="0" applyNumberFormat="0" applyBorder="0" applyAlignment="0" applyProtection="0"/>
    <xf numFmtId="0" fontId="11" fillId="38" borderId="0" applyNumberFormat="0" applyBorder="0" applyAlignment="0" applyProtection="0"/>
    <xf numFmtId="0" fontId="11" fillId="2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25" borderId="0" applyNumberFormat="0" applyBorder="0" applyAlignment="0" applyProtection="0"/>
    <xf numFmtId="0" fontId="11" fillId="41" borderId="0" applyNumberFormat="0" applyBorder="0" applyAlignment="0" applyProtection="0"/>
    <xf numFmtId="0" fontId="11" fillId="25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27" borderId="0" applyNumberFormat="0" applyBorder="0" applyAlignment="0" applyProtection="0"/>
    <xf numFmtId="0" fontId="11" fillId="42" borderId="0" applyNumberFormat="0" applyBorder="0" applyAlignment="0" applyProtection="0"/>
    <xf numFmtId="0" fontId="11" fillId="27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47" borderId="0" applyNumberFormat="0" applyBorder="0" applyAlignment="0" applyProtection="0"/>
    <xf numFmtId="0" fontId="11" fillId="2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59" fillId="61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44" borderId="1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5" borderId="4" applyNumberFormat="0" applyAlignment="0" applyProtection="0"/>
    <xf numFmtId="0" fontId="18" fillId="5" borderId="4" applyNumberFormat="0" applyAlignment="0" applyProtection="0"/>
    <xf numFmtId="0" fontId="11" fillId="20" borderId="16" applyNumberFormat="0" applyFont="0" applyAlignment="0" applyProtection="0"/>
    <xf numFmtId="0" fontId="11" fillId="20" borderId="16" applyNumberFormat="0" applyFont="0" applyAlignment="0" applyProtection="0"/>
    <xf numFmtId="0" fontId="18" fillId="39" borderId="4" applyNumberFormat="0" applyAlignment="0" applyProtection="0"/>
    <xf numFmtId="0" fontId="11" fillId="20" borderId="16" applyNumberFormat="0" applyFont="0" applyAlignment="0" applyProtection="0"/>
    <xf numFmtId="0" fontId="11" fillId="20" borderId="16" applyNumberFormat="0" applyFon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39" borderId="4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1" fontId="18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45" borderId="1" applyNumberFormat="0" applyAlignment="0" applyProtection="0"/>
    <xf numFmtId="164" fontId="11" fillId="0" borderId="0" applyFont="0" applyFill="0" applyBorder="0" applyAlignment="0" applyProtection="0"/>
    <xf numFmtId="0" fontId="29" fillId="8" borderId="1" applyNumberFormat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11" fillId="0" borderId="0"/>
    <xf numFmtId="0" fontId="11" fillId="0" borderId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9" fontId="11" fillId="0" borderId="0" applyFont="0" applyFill="0" applyBorder="0" applyAlignment="0" applyProtection="0"/>
    <xf numFmtId="0" fontId="18" fillId="5" borderId="4" applyNumberFormat="0" applyAlignment="0" applyProtection="0"/>
    <xf numFmtId="165" fontId="11" fillId="0" borderId="0" applyFont="0" applyFill="0" applyBorder="0" applyAlignment="0" applyProtection="0"/>
    <xf numFmtId="0" fontId="37" fillId="13" borderId="5" applyNumberFormat="0" applyAlignment="0" applyProtection="0"/>
    <xf numFmtId="0" fontId="29" fillId="44" borderId="1" applyNumberFormat="0" applyAlignment="0" applyProtection="0"/>
    <xf numFmtId="0" fontId="37" fillId="13" borderId="5" applyNumberFormat="0" applyAlignment="0" applyProtection="0"/>
    <xf numFmtId="0" fontId="59" fillId="61" borderId="1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29" fillId="45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18" fillId="39" borderId="4" applyNumberFormat="0" applyAlignment="0" applyProtection="0"/>
    <xf numFmtId="0" fontId="29" fillId="45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29" fillId="45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18" fillId="39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9" fillId="44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18" fillId="39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59" fillId="61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18" fillId="39" borderId="4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59" fillId="61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9" fillId="44" borderId="1" applyNumberFormat="0" applyAlignment="0" applyProtection="0"/>
    <xf numFmtId="0" fontId="18" fillId="5" borderId="4" applyNumberFormat="0" applyAlignment="0" applyProtection="0"/>
    <xf numFmtId="0" fontId="29" fillId="45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8" fillId="5" borderId="4" applyNumberFormat="0" applyAlignment="0" applyProtection="0"/>
    <xf numFmtId="9" fontId="11" fillId="0" borderId="0" applyFont="0" applyFill="0" applyBorder="0" applyAlignment="0" applyProtection="0"/>
    <xf numFmtId="0" fontId="37" fillId="13" borderId="5" applyNumberFormat="0" applyAlignment="0" applyProtection="0"/>
    <xf numFmtId="165" fontId="11" fillId="0" borderId="0" applyFont="0" applyFill="0" applyBorder="0" applyAlignment="0" applyProtection="0"/>
    <xf numFmtId="0" fontId="44" fillId="0" borderId="10" applyNumberFormat="0" applyFill="0" applyAlignment="0" applyProtection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44" fillId="0" borderId="10" applyNumberFormat="0" applyFill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7" fillId="13" borderId="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9" fontId="11" fillId="0" borderId="0" applyFont="0" applyFill="0" applyBorder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44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29" fillId="44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39" borderId="4" applyNumberFormat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18" fillId="5" borderId="4" applyNumberFormat="0" applyAlignment="0" applyProtection="0"/>
    <xf numFmtId="0" fontId="29" fillId="45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29" fillId="45" borderId="1" applyNumberFormat="0" applyAlignment="0" applyProtection="0"/>
    <xf numFmtId="0" fontId="37" fillId="61" borderId="5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29" fillId="44" borderId="1" applyNumberFormat="0" applyAlignment="0" applyProtection="0"/>
    <xf numFmtId="0" fontId="37" fillId="13" borderId="5" applyNumberFormat="0" applyAlignment="0" applyProtection="0"/>
    <xf numFmtId="0" fontId="59" fillId="61" borderId="1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29" fillId="45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18" fillId="39" borderId="4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26" fillId="13" borderId="1" applyNumberFormat="0" applyAlignment="0" applyProtection="0"/>
    <xf numFmtId="0" fontId="29" fillId="44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45" borderId="1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9" fillId="44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4" borderId="1" applyNumberFormat="0" applyAlignment="0" applyProtection="0"/>
    <xf numFmtId="0" fontId="29" fillId="45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37" fillId="61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44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29" fillId="44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37" fillId="61" borderId="5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44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29" fillId="44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18" fillId="39" borderId="4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29" fillId="44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45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59" fillId="61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44" fillId="0" borderId="22" applyNumberFormat="0" applyFill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18" fillId="39" borderId="4" applyNumberFormat="0" applyAlignment="0" applyProtection="0"/>
    <xf numFmtId="0" fontId="29" fillId="44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37" fillId="61" borderId="5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18" fillId="5" borderId="4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0" fontId="26" fillId="13" borderId="1" applyNumberFormat="0" applyAlignment="0" applyProtection="0"/>
    <xf numFmtId="0" fontId="29" fillId="8" borderId="1" applyNumberFormat="0" applyAlignment="0" applyProtection="0"/>
    <xf numFmtId="0" fontId="18" fillId="5" borderId="4" applyNumberFormat="0" applyAlignment="0" applyProtection="0"/>
    <xf numFmtId="0" fontId="37" fillId="13" borderId="5" applyNumberFormat="0" applyAlignment="0" applyProtection="0"/>
    <xf numFmtId="0" fontId="44" fillId="0" borderId="10" applyNumberFormat="0" applyFill="0" applyAlignment="0" applyProtection="0"/>
    <xf numFmtId="0" fontId="44" fillId="0" borderId="10" applyNumberFormat="0" applyFill="0" applyAlignment="0" applyProtection="0"/>
    <xf numFmtId="0" fontId="37" fillId="13" borderId="5" applyNumberFormat="0" applyAlignment="0" applyProtection="0"/>
    <xf numFmtId="0" fontId="37" fillId="13" borderId="5" applyNumberFormat="0" applyAlignment="0" applyProtection="0"/>
    <xf numFmtId="0" fontId="18" fillId="5" borderId="4" applyNumberFormat="0" applyAlignment="0" applyProtection="0"/>
    <xf numFmtId="0" fontId="29" fillId="8" borderId="1" applyNumberFormat="0" applyAlignment="0" applyProtection="0"/>
    <xf numFmtId="0" fontId="26" fillId="13" borderId="1" applyNumberFormat="0" applyAlignment="0" applyProtection="0"/>
    <xf numFmtId="0" fontId="44" fillId="0" borderId="10" applyNumberFormat="0" applyFill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0" borderId="0"/>
    <xf numFmtId="0" fontId="73" fillId="0" borderId="0"/>
    <xf numFmtId="43" fontId="11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6" fillId="13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45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44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0" fontId="29" fillId="8" borderId="23" applyNumberFormat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22" fillId="20" borderId="16" applyNumberFormat="0" applyFont="0" applyAlignment="0" applyProtection="0"/>
    <xf numFmtId="0" fontId="22" fillId="20" borderId="16" applyNumberFormat="0" applyFont="0" applyAlignment="0" applyProtection="0"/>
    <xf numFmtId="0" fontId="22" fillId="20" borderId="16" applyNumberFormat="0" applyFont="0" applyAlignment="0" applyProtection="0"/>
    <xf numFmtId="0" fontId="22" fillId="20" borderId="16" applyNumberFormat="0" applyFont="0" applyAlignment="0" applyProtection="0"/>
    <xf numFmtId="0" fontId="22" fillId="20" borderId="16" applyNumberFormat="0" applyFont="0" applyAlignment="0" applyProtection="0"/>
    <xf numFmtId="0" fontId="22" fillId="20" borderId="16" applyNumberFormat="0" applyFont="0" applyAlignment="0" applyProtection="0"/>
    <xf numFmtId="0" fontId="22" fillId="20" borderId="16" applyNumberFormat="0" applyFont="0" applyAlignment="0" applyProtection="0"/>
    <xf numFmtId="0" fontId="22" fillId="20" borderId="16" applyNumberFormat="0" applyFon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22" fillId="20" borderId="16" applyNumberFormat="0" applyFont="0" applyAlignment="0" applyProtection="0"/>
    <xf numFmtId="0" fontId="22" fillId="20" borderId="16" applyNumberFormat="0" applyFont="0" applyAlignment="0" applyProtection="0"/>
    <xf numFmtId="0" fontId="22" fillId="20" borderId="16" applyNumberFormat="0" applyFont="0" applyAlignment="0" applyProtection="0"/>
    <xf numFmtId="0" fontId="22" fillId="20" borderId="16" applyNumberFormat="0" applyFont="0" applyAlignment="0" applyProtection="0"/>
    <xf numFmtId="0" fontId="22" fillId="20" borderId="16" applyNumberFormat="0" applyFont="0" applyAlignment="0" applyProtection="0"/>
    <xf numFmtId="0" fontId="22" fillId="20" borderId="16" applyNumberFormat="0" applyFont="0" applyAlignment="0" applyProtection="0"/>
    <xf numFmtId="0" fontId="22" fillId="20" borderId="16" applyNumberFormat="0" applyFont="0" applyAlignment="0" applyProtection="0"/>
    <xf numFmtId="0" fontId="22" fillId="20" borderId="16" applyNumberFormat="0" applyFon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39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0" fontId="18" fillId="5" borderId="24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1" fillId="0" borderId="0" applyNumberFormat="0" applyFill="0" applyBorder="0" applyAlignment="0" applyProtection="0"/>
    <xf numFmtId="0" fontId="92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3" fillId="0" borderId="0"/>
    <xf numFmtId="0" fontId="9" fillId="0" borderId="0"/>
    <xf numFmtId="0" fontId="20" fillId="0" borderId="0"/>
    <xf numFmtId="165" fontId="18" fillId="0" borderId="0" applyFont="0" applyFill="0" applyBorder="0" applyAlignment="0" applyProtection="0"/>
    <xf numFmtId="0" fontId="26" fillId="13" borderId="49" applyNumberFormat="0" applyAlignment="0" applyProtection="0"/>
    <xf numFmtId="0" fontId="26" fillId="13" borderId="49" applyNumberFormat="0" applyAlignment="0" applyProtection="0"/>
    <xf numFmtId="0" fontId="26" fillId="13" borderId="49" applyNumberFormat="0" applyAlignment="0" applyProtection="0"/>
    <xf numFmtId="0" fontId="26" fillId="13" borderId="49" applyNumberFormat="0" applyAlignment="0" applyProtection="0"/>
    <xf numFmtId="0" fontId="26" fillId="13" borderId="49" applyNumberFormat="0" applyAlignment="0" applyProtection="0"/>
    <xf numFmtId="0" fontId="29" fillId="8" borderId="49" applyNumberFormat="0" applyAlignment="0" applyProtection="0"/>
    <xf numFmtId="0" fontId="29" fillId="8" borderId="49" applyNumberFormat="0" applyAlignment="0" applyProtection="0"/>
    <xf numFmtId="0" fontId="29" fillId="8" borderId="49" applyNumberFormat="0" applyAlignment="0" applyProtection="0"/>
    <xf numFmtId="0" fontId="29" fillId="8" borderId="49" applyNumberFormat="0" applyAlignment="0" applyProtection="0"/>
    <xf numFmtId="0" fontId="29" fillId="8" borderId="49" applyNumberFormat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8" fillId="0" borderId="0"/>
    <xf numFmtId="0" fontId="18" fillId="0" borderId="0"/>
    <xf numFmtId="0" fontId="9" fillId="0" borderId="0"/>
    <xf numFmtId="0" fontId="18" fillId="5" borderId="50" applyNumberFormat="0" applyAlignment="0" applyProtection="0"/>
    <xf numFmtId="0" fontId="18" fillId="5" borderId="50" applyNumberFormat="0" applyAlignment="0" applyProtection="0"/>
    <xf numFmtId="0" fontId="18" fillId="5" borderId="50" applyNumberFormat="0" applyAlignment="0" applyProtection="0"/>
    <xf numFmtId="0" fontId="18" fillId="5" borderId="50" applyNumberFormat="0" applyAlignment="0" applyProtection="0"/>
    <xf numFmtId="0" fontId="18" fillId="5" borderId="50" applyNumberFormat="0" applyAlignment="0" applyProtection="0"/>
    <xf numFmtId="9" fontId="2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7" fillId="13" borderId="51" applyNumberFormat="0" applyAlignment="0" applyProtection="0"/>
    <xf numFmtId="0" fontId="37" fillId="13" borderId="51" applyNumberFormat="0" applyAlignment="0" applyProtection="0"/>
    <xf numFmtId="0" fontId="37" fillId="13" borderId="51" applyNumberFormat="0" applyAlignment="0" applyProtection="0"/>
    <xf numFmtId="0" fontId="37" fillId="13" borderId="51" applyNumberFormat="0" applyAlignment="0" applyProtection="0"/>
    <xf numFmtId="0" fontId="37" fillId="13" borderId="51" applyNumberFormat="0" applyAlignment="0" applyProtection="0"/>
    <xf numFmtId="0" fontId="101" fillId="0" borderId="0"/>
    <xf numFmtId="0" fontId="44" fillId="0" borderId="52" applyNumberFormat="0" applyFill="0" applyAlignment="0" applyProtection="0"/>
    <xf numFmtId="0" fontId="44" fillId="0" borderId="52" applyNumberFormat="0" applyFill="0" applyAlignment="0" applyProtection="0"/>
    <xf numFmtId="0" fontId="44" fillId="0" borderId="52" applyNumberFormat="0" applyFill="0" applyAlignment="0" applyProtection="0"/>
    <xf numFmtId="0" fontId="44" fillId="0" borderId="52" applyNumberFormat="0" applyFill="0" applyAlignment="0" applyProtection="0"/>
    <xf numFmtId="0" fontId="44" fillId="0" borderId="52" applyNumberFormat="0" applyFill="0" applyAlignment="0" applyProtection="0"/>
    <xf numFmtId="0" fontId="102" fillId="0" borderId="0"/>
    <xf numFmtId="43" fontId="18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44" fillId="0" borderId="90" applyNumberFormat="0" applyFill="0" applyAlignment="0" applyProtection="0"/>
    <xf numFmtId="0" fontId="26" fillId="13" borderId="65" applyNumberFormat="0" applyAlignment="0" applyProtection="0"/>
    <xf numFmtId="0" fontId="37" fillId="13" borderId="94" applyNumberFormat="0" applyAlignment="0" applyProtection="0"/>
    <xf numFmtId="0" fontId="18" fillId="5" borderId="66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6" fillId="13" borderId="92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39" borderId="88" applyNumberFormat="0" applyAlignment="0" applyProtection="0"/>
    <xf numFmtId="0" fontId="26" fillId="13" borderId="82" applyNumberFormat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18" fillId="39" borderId="66" applyNumberFormat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18" fillId="5" borderId="66" applyNumberFormat="0" applyAlignment="0" applyProtection="0"/>
    <xf numFmtId="0" fontId="44" fillId="0" borderId="68" applyNumberFormat="0" applyFill="0" applyAlignment="0" applyProtection="0"/>
    <xf numFmtId="0" fontId="18" fillId="39" borderId="66" applyNumberFormat="0" applyAlignment="0" applyProtection="0"/>
    <xf numFmtId="0" fontId="18" fillId="5" borderId="83" applyNumberFormat="0" applyAlignment="0" applyProtection="0"/>
    <xf numFmtId="0" fontId="26" fillId="13" borderId="65" applyNumberFormat="0" applyAlignment="0" applyProtection="0"/>
    <xf numFmtId="0" fontId="26" fillId="13" borderId="101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6" fillId="13" borderId="56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29" fillId="44" borderId="74" applyNumberFormat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44" fillId="0" borderId="77" applyNumberFormat="0" applyFill="0" applyAlignment="0" applyProtection="0"/>
    <xf numFmtId="0" fontId="26" fillId="13" borderId="65" applyNumberFormat="0" applyAlignment="0" applyProtection="0"/>
    <xf numFmtId="0" fontId="29" fillId="8" borderId="56" applyNumberFormat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6" fillId="13" borderId="82" applyNumberFormat="0" applyAlignment="0" applyProtection="0"/>
    <xf numFmtId="0" fontId="44" fillId="0" borderId="95" applyNumberFormat="0" applyFill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9" fillId="44" borderId="82" applyNumberFormat="0" applyAlignment="0" applyProtection="0"/>
    <xf numFmtId="0" fontId="18" fillId="39" borderId="83" applyNumberFormat="0" applyAlignment="0" applyProtection="0"/>
    <xf numFmtId="0" fontId="29" fillId="8" borderId="87" applyNumberFormat="0" applyAlignment="0" applyProtection="0"/>
    <xf numFmtId="0" fontId="29" fillId="8" borderId="82" applyNumberFormat="0" applyAlignment="0" applyProtection="0"/>
    <xf numFmtId="0" fontId="44" fillId="0" borderId="86" applyNumberFormat="0" applyFill="0" applyAlignment="0" applyProtection="0"/>
    <xf numFmtId="0" fontId="29" fillId="8" borderId="74" applyNumberFormat="0" applyAlignment="0" applyProtection="0"/>
    <xf numFmtId="0" fontId="18" fillId="5" borderId="93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18" fillId="5" borderId="93" applyNumberFormat="0" applyAlignment="0" applyProtection="0"/>
    <xf numFmtId="0" fontId="29" fillId="45" borderId="65" applyNumberFormat="0" applyAlignment="0" applyProtection="0"/>
    <xf numFmtId="0" fontId="44" fillId="0" borderId="104" applyNumberFormat="0" applyFill="0" applyAlignment="0" applyProtection="0"/>
    <xf numFmtId="0" fontId="29" fillId="8" borderId="65" applyNumberFormat="0" applyAlignment="0" applyProtection="0"/>
    <xf numFmtId="0" fontId="59" fillId="61" borderId="82" applyNumberFormat="0" applyAlignment="0" applyProtection="0"/>
    <xf numFmtId="0" fontId="18" fillId="5" borderId="88" applyNumberFormat="0" applyAlignment="0" applyProtection="0"/>
    <xf numFmtId="0" fontId="18" fillId="39" borderId="83" applyNumberFormat="0" applyAlignment="0" applyProtection="0"/>
    <xf numFmtId="0" fontId="29" fillId="8" borderId="65" applyNumberFormat="0" applyAlignment="0" applyProtection="0"/>
    <xf numFmtId="0" fontId="37" fillId="13" borderId="89" applyNumberFormat="0" applyAlignment="0" applyProtection="0"/>
    <xf numFmtId="0" fontId="44" fillId="0" borderId="85" applyNumberFormat="0" applyFill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18" fillId="5" borderId="102" applyNumberFormat="0" applyAlignment="0" applyProtection="0"/>
    <xf numFmtId="0" fontId="18" fillId="39" borderId="66" applyNumberFormat="0" applyAlignment="0" applyProtection="0"/>
    <xf numFmtId="0" fontId="18" fillId="39" borderId="75" applyNumberFormat="0" applyAlignment="0" applyProtection="0"/>
    <xf numFmtId="0" fontId="29" fillId="8" borderId="87" applyNumberFormat="0" applyAlignment="0" applyProtection="0"/>
    <xf numFmtId="0" fontId="29" fillId="8" borderId="92" applyNumberFormat="0" applyAlignment="0" applyProtection="0"/>
    <xf numFmtId="0" fontId="18" fillId="5" borderId="83" applyNumberFormat="0" applyAlignment="0" applyProtection="0"/>
    <xf numFmtId="0" fontId="26" fillId="13" borderId="92" applyNumberFormat="0" applyAlignment="0" applyProtection="0"/>
    <xf numFmtId="0" fontId="37" fillId="13" borderId="89" applyNumberFormat="0" applyAlignment="0" applyProtection="0"/>
    <xf numFmtId="0" fontId="18" fillId="5" borderId="83" applyNumberFormat="0" applyAlignment="0" applyProtection="0"/>
    <xf numFmtId="0" fontId="18" fillId="5" borderId="75" applyNumberFormat="0" applyAlignment="0" applyProtection="0"/>
    <xf numFmtId="0" fontId="29" fillId="44" borderId="74" applyNumberFormat="0" applyAlignment="0" applyProtection="0"/>
    <xf numFmtId="0" fontId="44" fillId="0" borderId="77" applyNumberFormat="0" applyFill="0" applyAlignment="0" applyProtection="0"/>
    <xf numFmtId="0" fontId="29" fillId="8" borderId="82" applyNumberFormat="0" applyAlignment="0" applyProtection="0"/>
    <xf numFmtId="0" fontId="29" fillId="8" borderId="87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44" fillId="0" borderId="68" applyNumberFormat="0" applyFill="0" applyAlignment="0" applyProtection="0"/>
    <xf numFmtId="0" fontId="37" fillId="13" borderId="94" applyNumberFormat="0" applyAlignment="0" applyProtection="0"/>
    <xf numFmtId="0" fontId="9" fillId="0" borderId="0"/>
    <xf numFmtId="0" fontId="59" fillId="61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37" fillId="13" borderId="67" applyNumberFormat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9" fillId="0" borderId="0"/>
    <xf numFmtId="0" fontId="18" fillId="5" borderId="57" applyNumberFormat="0" applyAlignment="0" applyProtection="0"/>
    <xf numFmtId="9" fontId="9" fillId="0" borderId="0" applyFont="0" applyFill="0" applyBorder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7" applyNumberFormat="0" applyAlignment="0" applyProtection="0"/>
    <xf numFmtId="0" fontId="37" fillId="13" borderId="94" applyNumberFormat="0" applyAlignment="0" applyProtection="0"/>
    <xf numFmtId="0" fontId="26" fillId="13" borderId="74" applyNumberFormat="0" applyAlignment="0" applyProtection="0"/>
    <xf numFmtId="0" fontId="29" fillId="8" borderId="87" applyNumberFormat="0" applyAlignment="0" applyProtection="0"/>
    <xf numFmtId="0" fontId="18" fillId="39" borderId="88" applyNumberFormat="0" applyAlignment="0" applyProtection="0"/>
    <xf numFmtId="0" fontId="26" fillId="13" borderId="74" applyNumberFormat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37" fillId="61" borderId="84" applyNumberFormat="0" applyAlignment="0" applyProtection="0"/>
    <xf numFmtId="0" fontId="29" fillId="8" borderId="92" applyNumberFormat="0" applyAlignment="0" applyProtection="0"/>
    <xf numFmtId="0" fontId="44" fillId="0" borderId="77" applyNumberFormat="0" applyFill="0" applyAlignment="0" applyProtection="0"/>
    <xf numFmtId="0" fontId="18" fillId="39" borderId="75" applyNumberFormat="0" applyAlignment="0" applyProtection="0"/>
    <xf numFmtId="0" fontId="18" fillId="5" borderId="66" applyNumberFormat="0" applyAlignment="0" applyProtection="0"/>
    <xf numFmtId="0" fontId="18" fillId="5" borderId="83" applyNumberFormat="0" applyAlignment="0" applyProtection="0"/>
    <xf numFmtId="0" fontId="18" fillId="5" borderId="93" applyNumberFormat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37" fillId="13" borderId="58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44" fillId="0" borderId="90" applyNumberFormat="0" applyFill="0" applyAlignment="0" applyProtection="0"/>
    <xf numFmtId="0" fontId="44" fillId="0" borderId="77" applyNumberFormat="0" applyFill="0" applyAlignment="0" applyProtection="0"/>
    <xf numFmtId="0" fontId="44" fillId="0" borderId="85" applyNumberFormat="0" applyFill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29" fillId="45" borderId="87" applyNumberFormat="0" applyAlignment="0" applyProtection="0"/>
    <xf numFmtId="0" fontId="26" fillId="13" borderId="82" applyNumberFormat="0" applyAlignment="0" applyProtection="0"/>
    <xf numFmtId="0" fontId="44" fillId="0" borderId="77" applyNumberFormat="0" applyFill="0" applyAlignment="0" applyProtection="0"/>
    <xf numFmtId="0" fontId="29" fillId="8" borderId="82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88" applyNumberFormat="0" applyAlignment="0" applyProtection="0"/>
    <xf numFmtId="0" fontId="37" fillId="13" borderId="76" applyNumberFormat="0" applyAlignment="0" applyProtection="0"/>
    <xf numFmtId="0" fontId="26" fillId="13" borderId="87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37" fillId="61" borderId="76" applyNumberFormat="0" applyAlignment="0" applyProtection="0"/>
    <xf numFmtId="0" fontId="18" fillId="39" borderId="83" applyNumberFormat="0" applyAlignment="0" applyProtection="0"/>
    <xf numFmtId="0" fontId="37" fillId="13" borderId="84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44" fillId="0" borderId="90" applyNumberFormat="0" applyFill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85" applyNumberFormat="0" applyFill="0" applyAlignment="0" applyProtection="0"/>
    <xf numFmtId="0" fontId="37" fillId="13" borderId="67" applyNumberFormat="0" applyAlignment="0" applyProtection="0"/>
    <xf numFmtId="0" fontId="37" fillId="61" borderId="84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44" fillId="0" borderId="90" applyNumberFormat="0" applyFill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44" fillId="0" borderId="59" applyNumberFormat="0" applyFill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13" borderId="103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9" fillId="21" borderId="0" applyNumberFormat="0" applyBorder="0" applyAlignment="0" applyProtection="0"/>
    <xf numFmtId="0" fontId="26" fillId="13" borderId="82" applyNumberFormat="0" applyAlignment="0" applyProtection="0"/>
    <xf numFmtId="0" fontId="9" fillId="36" borderId="0" applyNumberFormat="0" applyBorder="0" applyAlignment="0" applyProtection="0"/>
    <xf numFmtId="0" fontId="9" fillId="21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23" borderId="0" applyNumberFormat="0" applyBorder="0" applyAlignment="0" applyProtection="0"/>
    <xf numFmtId="0" fontId="44" fillId="0" borderId="85" applyNumberFormat="0" applyFill="0" applyAlignment="0" applyProtection="0"/>
    <xf numFmtId="0" fontId="9" fillId="38" borderId="0" applyNumberFormat="0" applyBorder="0" applyAlignment="0" applyProtection="0"/>
    <xf numFmtId="0" fontId="9" fillId="23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18" fillId="39" borderId="83" applyNumberFormat="0" applyAlignment="0" applyProtection="0"/>
    <xf numFmtId="0" fontId="9" fillId="25" borderId="0" applyNumberFormat="0" applyBorder="0" applyAlignment="0" applyProtection="0"/>
    <xf numFmtId="0" fontId="37" fillId="13" borderId="67" applyNumberFormat="0" applyAlignment="0" applyProtection="0"/>
    <xf numFmtId="0" fontId="9" fillId="41" borderId="0" applyNumberFormat="0" applyBorder="0" applyAlignment="0" applyProtection="0"/>
    <xf numFmtId="0" fontId="9" fillId="25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44" fillId="0" borderId="69" applyNumberFormat="0" applyFill="0" applyAlignment="0" applyProtection="0"/>
    <xf numFmtId="0" fontId="9" fillId="27" borderId="0" applyNumberFormat="0" applyBorder="0" applyAlignment="0" applyProtection="0"/>
    <xf numFmtId="0" fontId="37" fillId="13" borderId="67" applyNumberFormat="0" applyAlignment="0" applyProtection="0"/>
    <xf numFmtId="0" fontId="9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37" fillId="13" borderId="67" applyNumberFormat="0" applyAlignment="0" applyProtection="0"/>
    <xf numFmtId="0" fontId="9" fillId="29" borderId="0" applyNumberFormat="0" applyBorder="0" applyAlignment="0" applyProtection="0"/>
    <xf numFmtId="0" fontId="37" fillId="13" borderId="67" applyNumberFormat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29" fillId="8" borderId="65" applyNumberFormat="0" applyAlignment="0" applyProtection="0"/>
    <xf numFmtId="0" fontId="9" fillId="31" borderId="0" applyNumberFormat="0" applyBorder="0" applyAlignment="0" applyProtection="0"/>
    <xf numFmtId="0" fontId="37" fillId="13" borderId="67" applyNumberFormat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9" fillId="8" borderId="87" applyNumberFormat="0" applyAlignment="0" applyProtection="0"/>
    <xf numFmtId="0" fontId="9" fillId="22" borderId="0" applyNumberFormat="0" applyBorder="0" applyAlignment="0" applyProtection="0"/>
    <xf numFmtId="0" fontId="44" fillId="0" borderId="90" applyNumberFormat="0" applyFill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6" fillId="13" borderId="87" applyNumberFormat="0" applyAlignment="0" applyProtection="0"/>
    <xf numFmtId="0" fontId="9" fillId="26" borderId="0" applyNumberFormat="0" applyBorder="0" applyAlignment="0" applyProtection="0"/>
    <xf numFmtId="0" fontId="18" fillId="5" borderId="66" applyNumberFormat="0" applyAlignment="0" applyProtection="0"/>
    <xf numFmtId="0" fontId="9" fillId="47" borderId="0" applyNumberFormat="0" applyBorder="0" applyAlignment="0" applyProtection="0"/>
    <xf numFmtId="0" fontId="9" fillId="2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44" fillId="0" borderId="90" applyNumberFormat="0" applyFill="0" applyAlignment="0" applyProtection="0"/>
    <xf numFmtId="0" fontId="9" fillId="28" borderId="0" applyNumberFormat="0" applyBorder="0" applyAlignment="0" applyProtection="0"/>
    <xf numFmtId="0" fontId="37" fillId="13" borderId="89" applyNumberFormat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6" fillId="13" borderId="82" applyNumberFormat="0" applyAlignment="0" applyProtection="0"/>
    <xf numFmtId="0" fontId="9" fillId="30" borderId="0" applyNumberFormat="0" applyBorder="0" applyAlignment="0" applyProtection="0"/>
    <xf numFmtId="0" fontId="26" fillId="13" borderId="82" applyNumberFormat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18" fillId="39" borderId="66" applyNumberFormat="0" applyAlignment="0" applyProtection="0"/>
    <xf numFmtId="0" fontId="9" fillId="32" borderId="0" applyNumberFormat="0" applyBorder="0" applyAlignment="0" applyProtection="0"/>
    <xf numFmtId="0" fontId="29" fillId="8" borderId="82" applyNumberFormat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18" fillId="5" borderId="93" applyNumberFormat="0" applyAlignment="0" applyProtection="0"/>
    <xf numFmtId="0" fontId="18" fillId="5" borderId="66" applyNumberFormat="0" applyAlignment="0" applyProtection="0"/>
    <xf numFmtId="0" fontId="44" fillId="0" borderId="68" applyNumberFormat="0" applyFill="0" applyAlignment="0" applyProtection="0"/>
    <xf numFmtId="0" fontId="29" fillId="8" borderId="87" applyNumberFormat="0" applyAlignment="0" applyProtection="0"/>
    <xf numFmtId="0" fontId="18" fillId="5" borderId="83" applyNumberFormat="0" applyAlignment="0" applyProtection="0"/>
    <xf numFmtId="0" fontId="29" fillId="8" borderId="87" applyNumberFormat="0" applyAlignment="0" applyProtection="0"/>
    <xf numFmtId="0" fontId="18" fillId="5" borderId="93" applyNumberFormat="0" applyAlignment="0" applyProtection="0"/>
    <xf numFmtId="0" fontId="18" fillId="5" borderId="88" applyNumberFormat="0" applyAlignment="0" applyProtection="0"/>
    <xf numFmtId="0" fontId="18" fillId="5" borderId="83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9" fillId="8" borderId="74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59" fillId="61" borderId="82" applyNumberFormat="0" applyAlignment="0" applyProtection="0"/>
    <xf numFmtId="0" fontId="26" fillId="13" borderId="82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29" fillId="8" borderId="74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59" fillId="61" borderId="56" applyNumberFormat="0" applyAlignment="0" applyProtection="0"/>
    <xf numFmtId="0" fontId="44" fillId="0" borderId="77" applyNumberFormat="0" applyFill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26" fillId="13" borderId="82" applyNumberFormat="0" applyAlignment="0" applyProtection="0"/>
    <xf numFmtId="0" fontId="26" fillId="13" borderId="87" applyNumberFormat="0" applyAlignment="0" applyProtection="0"/>
    <xf numFmtId="0" fontId="44" fillId="0" borderId="68" applyNumberFormat="0" applyFill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9" fillId="45" borderId="65" applyNumberFormat="0" applyAlignment="0" applyProtection="0"/>
    <xf numFmtId="0" fontId="18" fillId="5" borderId="75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6" fillId="13" borderId="65" applyNumberFormat="0" applyAlignment="0" applyProtection="0"/>
    <xf numFmtId="0" fontId="26" fillId="13" borderId="82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44" borderId="56" applyNumberFormat="0" applyAlignment="0" applyProtection="0"/>
    <xf numFmtId="0" fontId="18" fillId="5" borderId="88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29" fillId="45" borderId="87" applyNumberFormat="0" applyAlignment="0" applyProtection="0"/>
    <xf numFmtId="0" fontId="29" fillId="8" borderId="92" applyNumberFormat="0" applyAlignment="0" applyProtection="0"/>
    <xf numFmtId="0" fontId="18" fillId="5" borderId="88" applyNumberFormat="0" applyAlignment="0" applyProtection="0"/>
    <xf numFmtId="0" fontId="37" fillId="13" borderId="94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18" fillId="39" borderId="88" applyNumberFormat="0" applyAlignment="0" applyProtection="0"/>
    <xf numFmtId="0" fontId="37" fillId="13" borderId="8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44" fillId="0" borderId="90" applyNumberFormat="0" applyFill="0" applyAlignment="0" applyProtection="0"/>
    <xf numFmtId="0" fontId="29" fillId="8" borderId="92" applyNumberFormat="0" applyAlignment="0" applyProtection="0"/>
    <xf numFmtId="0" fontId="26" fillId="13" borderId="74" applyNumberFormat="0" applyAlignment="0" applyProtection="0"/>
    <xf numFmtId="0" fontId="18" fillId="5" borderId="83" applyNumberFormat="0" applyAlignment="0" applyProtection="0"/>
    <xf numFmtId="0" fontId="26" fillId="13" borderId="87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7" fillId="13" borderId="84" applyNumberFormat="0" applyAlignment="0" applyProtection="0"/>
    <xf numFmtId="0" fontId="29" fillId="45" borderId="101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4" fillId="0" borderId="85" applyNumberFormat="0" applyFill="0" applyAlignment="0" applyProtection="0"/>
    <xf numFmtId="0" fontId="26" fillId="13" borderId="74" applyNumberFormat="0" applyAlignment="0" applyProtection="0"/>
    <xf numFmtId="0" fontId="37" fillId="13" borderId="84" applyNumberFormat="0" applyAlignment="0" applyProtection="0"/>
    <xf numFmtId="0" fontId="18" fillId="5" borderId="88" applyNumberFormat="0" applyAlignment="0" applyProtection="0"/>
    <xf numFmtId="0" fontId="59" fillId="61" borderId="82" applyNumberFormat="0" applyAlignment="0" applyProtection="0"/>
    <xf numFmtId="0" fontId="37" fillId="13" borderId="94" applyNumberFormat="0" applyAlignment="0" applyProtection="0"/>
    <xf numFmtId="0" fontId="18" fillId="5" borderId="83" applyNumberFormat="0" applyAlignment="0" applyProtection="0"/>
    <xf numFmtId="0" fontId="37" fillId="13" borderId="76" applyNumberFormat="0" applyAlignment="0" applyProtection="0"/>
    <xf numFmtId="0" fontId="44" fillId="0" borderId="85" applyNumberFormat="0" applyFill="0" applyAlignment="0" applyProtection="0"/>
    <xf numFmtId="0" fontId="44" fillId="0" borderId="77" applyNumberFormat="0" applyFill="0" applyAlignment="0" applyProtection="0"/>
    <xf numFmtId="0" fontId="26" fillId="13" borderId="101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59" fillId="61" borderId="74" applyNumberFormat="0" applyAlignment="0" applyProtection="0"/>
    <xf numFmtId="0" fontId="44" fillId="0" borderId="85" applyNumberFormat="0" applyFill="0" applyAlignment="0" applyProtection="0"/>
    <xf numFmtId="0" fontId="18" fillId="39" borderId="93" applyNumberFormat="0" applyAlignment="0" applyProtection="0"/>
    <xf numFmtId="0" fontId="29" fillId="8" borderId="82" applyNumberFormat="0" applyAlignment="0" applyProtection="0"/>
    <xf numFmtId="0" fontId="18" fillId="5" borderId="93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18" fillId="5" borderId="83" applyNumberFormat="0" applyAlignment="0" applyProtection="0"/>
    <xf numFmtId="0" fontId="29" fillId="8" borderId="87" applyNumberFormat="0" applyAlignment="0" applyProtection="0"/>
    <xf numFmtId="0" fontId="18" fillId="39" borderId="75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9" fillId="8" borderId="74" applyNumberFormat="0" applyAlignment="0" applyProtection="0"/>
    <xf numFmtId="44" fontId="9" fillId="0" borderId="0" applyFont="0" applyFill="0" applyBorder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37" fillId="13" borderId="89" applyNumberForma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9" fillId="8" borderId="74" applyNumberForma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6" fillId="13" borderId="74" applyNumberFormat="0" applyAlignment="0" applyProtection="0"/>
    <xf numFmtId="0" fontId="44" fillId="0" borderId="85" applyNumberFormat="0" applyFill="0" applyAlignment="0" applyProtection="0"/>
    <xf numFmtId="0" fontId="44" fillId="0" borderId="95" applyNumberFormat="0" applyFill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29" fillId="8" borderId="92" applyNumberFormat="0" applyAlignment="0" applyProtection="0"/>
    <xf numFmtId="0" fontId="44" fillId="0" borderId="77" applyNumberFormat="0" applyFill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18" fillId="5" borderId="102" applyNumberFormat="0" applyAlignment="0" applyProtection="0"/>
    <xf numFmtId="0" fontId="18" fillId="5" borderId="88" applyNumberFormat="0" applyAlignment="0" applyProtection="0"/>
    <xf numFmtId="0" fontId="26" fillId="13" borderId="82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92" applyNumberFormat="0" applyAlignment="0" applyProtection="0"/>
    <xf numFmtId="0" fontId="44" fillId="0" borderId="85" applyNumberFormat="0" applyFill="0" applyAlignment="0" applyProtection="0"/>
    <xf numFmtId="0" fontId="26" fillId="13" borderId="92" applyNumberFormat="0" applyAlignment="0" applyProtection="0"/>
    <xf numFmtId="0" fontId="37" fillId="13" borderId="89" applyNumberFormat="0" applyAlignment="0" applyProtection="0"/>
    <xf numFmtId="0" fontId="37" fillId="13" borderId="8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26" fillId="13" borderId="82" applyNumberFormat="0" applyAlignment="0" applyProtection="0"/>
    <xf numFmtId="0" fontId="29" fillId="45" borderId="65" applyNumberFormat="0" applyAlignment="0" applyProtection="0"/>
    <xf numFmtId="0" fontId="44" fillId="0" borderId="85" applyNumberFormat="0" applyFill="0" applyAlignment="0" applyProtection="0"/>
    <xf numFmtId="0" fontId="37" fillId="61" borderId="67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74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37" fillId="61" borderId="84" applyNumberFormat="0" applyAlignment="0" applyProtection="0"/>
    <xf numFmtId="0" fontId="29" fillId="8" borderId="92" applyNumberFormat="0" applyAlignment="0" applyProtection="0"/>
    <xf numFmtId="0" fontId="18" fillId="39" borderId="83" applyNumberFormat="0" applyAlignment="0" applyProtection="0"/>
    <xf numFmtId="0" fontId="29" fillId="45" borderId="82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26" fillId="13" borderId="82" applyNumberFormat="0" applyAlignment="0" applyProtection="0"/>
    <xf numFmtId="0" fontId="37" fillId="13" borderId="76" applyNumberFormat="0" applyAlignment="0" applyProtection="0"/>
    <xf numFmtId="0" fontId="29" fillId="8" borderId="87" applyNumberFormat="0" applyAlignment="0" applyProtection="0"/>
    <xf numFmtId="0" fontId="29" fillId="45" borderId="74" applyNumberFormat="0" applyAlignment="0" applyProtection="0"/>
    <xf numFmtId="0" fontId="26" fillId="13" borderId="87" applyNumberFormat="0" applyAlignment="0" applyProtection="0"/>
    <xf numFmtId="0" fontId="44" fillId="0" borderId="77" applyNumberFormat="0" applyFill="0" applyAlignment="0" applyProtection="0"/>
    <xf numFmtId="0" fontId="37" fillId="13" borderId="84" applyNumberFormat="0" applyAlignment="0" applyProtection="0"/>
    <xf numFmtId="0" fontId="37" fillId="61" borderId="8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5" borderId="75" applyNumberFormat="0" applyAlignment="0" applyProtection="0"/>
    <xf numFmtId="0" fontId="29" fillId="8" borderId="82" applyNumberFormat="0" applyAlignment="0" applyProtection="0"/>
    <xf numFmtId="0" fontId="9" fillId="0" borderId="0"/>
    <xf numFmtId="0" fontId="9" fillId="0" borderId="0"/>
    <xf numFmtId="0" fontId="26" fillId="13" borderId="74" applyNumberFormat="0" applyAlignment="0" applyProtection="0"/>
    <xf numFmtId="0" fontId="9" fillId="0" borderId="0"/>
    <xf numFmtId="0" fontId="26" fillId="13" borderId="82" applyNumberFormat="0" applyAlignment="0" applyProtection="0"/>
    <xf numFmtId="0" fontId="59" fillId="61" borderId="87" applyNumberFormat="0" applyAlignment="0" applyProtection="0"/>
    <xf numFmtId="0" fontId="9" fillId="0" borderId="0"/>
    <xf numFmtId="0" fontId="9" fillId="0" borderId="0"/>
    <xf numFmtId="0" fontId="9" fillId="0" borderId="0"/>
    <xf numFmtId="0" fontId="18" fillId="5" borderId="75" applyNumberFormat="0" applyAlignment="0" applyProtection="0"/>
    <xf numFmtId="0" fontId="37" fillId="13" borderId="8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5" borderId="83" applyNumberFormat="0" applyAlignment="0" applyProtection="0"/>
    <xf numFmtId="0" fontId="26" fillId="13" borderId="92" applyNumberFormat="0" applyAlignment="0" applyProtection="0"/>
    <xf numFmtId="0" fontId="9" fillId="0" borderId="0"/>
    <xf numFmtId="0" fontId="44" fillId="0" borderId="90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13" borderId="76" applyNumberFormat="0" applyAlignment="0" applyProtection="0"/>
    <xf numFmtId="0" fontId="26" fillId="13" borderId="82" applyNumberFormat="0" applyAlignment="0" applyProtection="0"/>
    <xf numFmtId="0" fontId="44" fillId="0" borderId="77" applyNumberFormat="0" applyFill="0" applyAlignment="0" applyProtection="0"/>
    <xf numFmtId="0" fontId="9" fillId="0" borderId="0"/>
    <xf numFmtId="0" fontId="29" fillId="45" borderId="82" applyNumberFormat="0" applyAlignment="0" applyProtection="0"/>
    <xf numFmtId="0" fontId="44" fillId="0" borderId="68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26" fillId="13" borderId="65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45" borderId="65" applyNumberFormat="0" applyAlignment="0" applyProtection="0"/>
    <xf numFmtId="0" fontId="9" fillId="0" borderId="0"/>
    <xf numFmtId="0" fontId="9" fillId="0" borderId="0"/>
    <xf numFmtId="0" fontId="59" fillId="61" borderId="65" applyNumberFormat="0" applyAlignment="0" applyProtection="0"/>
    <xf numFmtId="0" fontId="29" fillId="44" borderId="82" applyNumberFormat="0" applyAlignment="0" applyProtection="0"/>
    <xf numFmtId="0" fontId="44" fillId="0" borderId="85" applyNumberFormat="0" applyFill="0" applyAlignment="0" applyProtection="0"/>
    <xf numFmtId="0" fontId="18" fillId="5" borderId="66" applyNumberFormat="0" applyAlignment="0" applyProtection="0"/>
    <xf numFmtId="0" fontId="44" fillId="0" borderId="68" applyNumberFormat="0" applyFill="0" applyAlignment="0" applyProtection="0"/>
    <xf numFmtId="0" fontId="44" fillId="0" borderId="85" applyNumberFormat="0" applyFill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6" fillId="13" borderId="74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13" borderId="67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9" fillId="0" borderId="0"/>
    <xf numFmtId="0" fontId="9" fillId="0" borderId="0"/>
    <xf numFmtId="0" fontId="9" fillId="0" borderId="0"/>
    <xf numFmtId="0" fontId="18" fillId="5" borderId="66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5" borderId="66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5" borderId="66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39" borderId="66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5" borderId="66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5" borderId="66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44" borderId="65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45" borderId="65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8" borderId="65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8" borderId="65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8" borderId="65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5" borderId="57" applyNumberFormat="0" applyAlignment="0" applyProtection="0"/>
    <xf numFmtId="0" fontId="18" fillId="5" borderId="57" applyNumberFormat="0" applyAlignment="0" applyProtection="0"/>
    <xf numFmtId="0" fontId="9" fillId="20" borderId="16" applyNumberFormat="0" applyFont="0" applyAlignment="0" applyProtection="0"/>
    <xf numFmtId="0" fontId="9" fillId="20" borderId="16" applyNumberFormat="0" applyFont="0" applyAlignment="0" applyProtection="0"/>
    <xf numFmtId="0" fontId="18" fillId="39" borderId="57" applyNumberFormat="0" applyAlignment="0" applyProtection="0"/>
    <xf numFmtId="0" fontId="26" fillId="13" borderId="65" applyNumberFormat="0" applyAlignment="0" applyProtection="0"/>
    <xf numFmtId="0" fontId="9" fillId="20" borderId="16" applyNumberFormat="0" applyFont="0" applyAlignment="0" applyProtection="0"/>
    <xf numFmtId="0" fontId="9" fillId="20" borderId="16" applyNumberFormat="0" applyFon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29" fillId="8" borderId="65" applyNumberFormat="0" applyAlignment="0" applyProtection="0"/>
    <xf numFmtId="0" fontId="29" fillId="8" borderId="92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77" applyNumberFormat="0" applyFill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68" applyNumberFormat="0" applyFill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37" fillId="13" borderId="67" applyNumberFormat="0" applyAlignment="0" applyProtection="0"/>
    <xf numFmtId="0" fontId="18" fillId="39" borderId="75" applyNumberFormat="0" applyAlignment="0" applyProtection="0"/>
    <xf numFmtId="0" fontId="44" fillId="0" borderId="95" applyNumberFormat="0" applyFill="0" applyAlignment="0" applyProtection="0"/>
    <xf numFmtId="0" fontId="26" fillId="13" borderId="82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37" fillId="13" borderId="80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9" fillId="8" borderId="92" applyNumberFormat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44" fillId="0" borderId="77" applyNumberFormat="0" applyFill="0" applyAlignment="0" applyProtection="0"/>
    <xf numFmtId="0" fontId="37" fillId="13" borderId="89" applyNumberFormat="0" applyAlignment="0" applyProtection="0"/>
    <xf numFmtId="0" fontId="18" fillId="5" borderId="83" applyNumberFormat="0" applyAlignment="0" applyProtection="0"/>
    <xf numFmtId="0" fontId="18" fillId="39" borderId="93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104" applyNumberFormat="0" applyFill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8" fillId="5" borderId="93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104" applyNumberFormat="0" applyFill="0" applyAlignment="0" applyProtection="0"/>
    <xf numFmtId="9" fontId="9" fillId="0" borderId="0" applyFont="0" applyFill="0" applyBorder="0" applyAlignment="0" applyProtection="0"/>
    <xf numFmtId="0" fontId="29" fillId="8" borderId="82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45" borderId="82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9" fontId="9" fillId="0" borderId="0" applyFont="0" applyFill="0" applyBorder="0" applyAlignment="0" applyProtection="0"/>
    <xf numFmtId="0" fontId="44" fillId="0" borderId="77" applyNumberFormat="0" applyFill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77" applyNumberFormat="0" applyFill="0" applyAlignment="0" applyProtection="0"/>
    <xf numFmtId="0" fontId="18" fillId="39" borderId="83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37" fillId="13" borderId="94" applyNumberFormat="0" applyAlignment="0" applyProtection="0"/>
    <xf numFmtId="0" fontId="44" fillId="0" borderId="85" applyNumberFormat="0" applyFill="0" applyAlignment="0" applyProtection="0"/>
    <xf numFmtId="0" fontId="59" fillId="61" borderId="74" applyNumberFormat="0" applyAlignment="0" applyProtection="0"/>
    <xf numFmtId="0" fontId="26" fillId="13" borderId="74" applyNumberFormat="0" applyAlignment="0" applyProtection="0"/>
    <xf numFmtId="0" fontId="18" fillId="5" borderId="93" applyNumberFormat="0" applyAlignment="0" applyProtection="0"/>
    <xf numFmtId="0" fontId="18" fillId="5" borderId="88" applyNumberFormat="0" applyAlignment="0" applyProtection="0"/>
    <xf numFmtId="0" fontId="18" fillId="5" borderId="75" applyNumberFormat="0" applyAlignment="0" applyProtection="0"/>
    <xf numFmtId="0" fontId="44" fillId="0" borderId="91" applyNumberFormat="0" applyFill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9" fillId="8" borderId="74" applyNumberFormat="0" applyAlignment="0" applyProtection="0"/>
    <xf numFmtId="0" fontId="37" fillId="61" borderId="84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18" fillId="5" borderId="93" applyNumberFormat="0" applyAlignment="0" applyProtection="0"/>
    <xf numFmtId="0" fontId="44" fillId="0" borderId="77" applyNumberFormat="0" applyFill="0" applyAlignment="0" applyProtection="0"/>
    <xf numFmtId="0" fontId="29" fillId="8" borderId="82" applyNumberFormat="0" applyAlignment="0" applyProtection="0"/>
    <xf numFmtId="0" fontId="44" fillId="0" borderId="90" applyNumberFormat="0" applyFill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44" fillId="0" borderId="77" applyNumberFormat="0" applyFill="0" applyAlignment="0" applyProtection="0"/>
    <xf numFmtId="0" fontId="26" fillId="13" borderId="65" applyNumberFormat="0" applyAlignment="0" applyProtection="0"/>
    <xf numFmtId="0" fontId="18" fillId="5" borderId="83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96" applyNumberFormat="0" applyFill="0" applyAlignment="0" applyProtection="0"/>
    <xf numFmtId="0" fontId="29" fillId="8" borderId="87" applyNumberFormat="0" applyAlignment="0" applyProtection="0"/>
    <xf numFmtId="0" fontId="44" fillId="0" borderId="77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6" fillId="13" borderId="74" applyNumberFormat="0" applyAlignment="0" applyProtection="0"/>
    <xf numFmtId="0" fontId="18" fillId="5" borderId="83" applyNumberFormat="0" applyAlignment="0" applyProtection="0"/>
    <xf numFmtId="0" fontId="18" fillId="5" borderId="88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74" applyNumberFormat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59" fillId="61" borderId="87" applyNumberFormat="0" applyAlignment="0" applyProtection="0"/>
    <xf numFmtId="0" fontId="18" fillId="5" borderId="93" applyNumberFormat="0" applyAlignment="0" applyProtection="0"/>
    <xf numFmtId="0" fontId="44" fillId="0" borderId="85" applyNumberFormat="0" applyFill="0" applyAlignment="0" applyProtection="0"/>
    <xf numFmtId="0" fontId="37" fillId="13" borderId="67" applyNumberFormat="0" applyAlignment="0" applyProtection="0"/>
    <xf numFmtId="0" fontId="26" fillId="13" borderId="87" applyNumberFormat="0" applyAlignment="0" applyProtection="0"/>
    <xf numFmtId="0" fontId="18" fillId="39" borderId="83" applyNumberFormat="0" applyAlignment="0" applyProtection="0"/>
    <xf numFmtId="0" fontId="29" fillId="8" borderId="74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6" fillId="13" borderId="87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82" applyNumberFormat="0" applyAlignment="0" applyProtection="0"/>
    <xf numFmtId="0" fontId="44" fillId="0" borderId="68" applyNumberFormat="0" applyFill="0" applyAlignment="0" applyProtection="0"/>
    <xf numFmtId="0" fontId="29" fillId="8" borderId="78" applyNumberFormat="0" applyAlignment="0" applyProtection="0"/>
    <xf numFmtId="0" fontId="44" fillId="0" borderId="77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76" applyNumberFormat="0" applyAlignment="0" applyProtection="0"/>
    <xf numFmtId="0" fontId="44" fillId="0" borderId="90" applyNumberFormat="0" applyFill="0" applyAlignment="0" applyProtection="0"/>
    <xf numFmtId="0" fontId="26" fillId="13" borderId="74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5" borderId="88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18" fillId="5" borderId="88" applyNumberFormat="0" applyAlignment="0" applyProtection="0"/>
    <xf numFmtId="0" fontId="26" fillId="13" borderId="82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7" fillId="13" borderId="8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44" fillId="0" borderId="68" applyNumberFormat="0" applyFill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8" fillId="5" borderId="75" applyNumberFormat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37" fillId="13" borderId="84" applyNumberFormat="0" applyAlignment="0" applyProtection="0"/>
    <xf numFmtId="0" fontId="26" fillId="13" borderId="92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59" fillId="61" borderId="82" applyNumberFormat="0" applyAlignment="0" applyProtection="0"/>
    <xf numFmtId="0" fontId="29" fillId="8" borderId="82" applyNumberFormat="0" applyAlignment="0" applyProtection="0"/>
    <xf numFmtId="0" fontId="29" fillId="44" borderId="82" applyNumberFormat="0" applyAlignment="0" applyProtection="0"/>
    <xf numFmtId="0" fontId="44" fillId="0" borderId="90" applyNumberFormat="0" applyFill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29" fillId="45" borderId="74" applyNumberFormat="0" applyAlignment="0" applyProtection="0"/>
    <xf numFmtId="0" fontId="29" fillId="44" borderId="74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9" fillId="45" borderId="74" applyNumberFormat="0" applyAlignment="0" applyProtection="0"/>
    <xf numFmtId="0" fontId="18" fillId="39" borderId="75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77" applyNumberFormat="0" applyFill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6" fillId="13" borderId="82" applyNumberFormat="0" applyAlignment="0" applyProtection="0"/>
    <xf numFmtId="0" fontId="29" fillId="44" borderId="82" applyNumberFormat="0" applyAlignment="0" applyProtection="0"/>
    <xf numFmtId="0" fontId="37" fillId="13" borderId="94" applyNumberFormat="0" applyAlignment="0" applyProtection="0"/>
    <xf numFmtId="0" fontId="18" fillId="39" borderId="88" applyNumberFormat="0" applyAlignment="0" applyProtection="0"/>
    <xf numFmtId="0" fontId="18" fillId="5" borderId="75" applyNumberFormat="0" applyAlignment="0" applyProtection="0"/>
    <xf numFmtId="0" fontId="37" fillId="13" borderId="84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29" fillId="8" borderId="87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29" fillId="45" borderId="92" applyNumberFormat="0" applyAlignment="0" applyProtection="0"/>
    <xf numFmtId="0" fontId="29" fillId="45" borderId="87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13" borderId="8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18" fillId="5" borderId="75" applyNumberFormat="0" applyAlignment="0" applyProtection="0"/>
    <xf numFmtId="0" fontId="26" fillId="13" borderId="87" applyNumberFormat="0" applyAlignment="0" applyProtection="0"/>
    <xf numFmtId="0" fontId="37" fillId="13" borderId="84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9" fillId="61" borderId="82" applyNumberFormat="0" applyAlignment="0" applyProtection="0"/>
    <xf numFmtId="0" fontId="29" fillId="45" borderId="82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18" fillId="5" borderId="75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8" fillId="39" borderId="75" applyNumberFormat="0" applyAlignment="0" applyProtection="0"/>
    <xf numFmtId="0" fontId="26" fillId="13" borderId="74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8" fillId="5" borderId="88" applyNumberFormat="0" applyAlignment="0" applyProtection="0"/>
    <xf numFmtId="0" fontId="44" fillId="0" borderId="104" applyNumberFormat="0" applyFill="0" applyAlignment="0" applyProtection="0"/>
    <xf numFmtId="0" fontId="29" fillId="8" borderId="65" applyNumberFormat="0" applyAlignment="0" applyProtection="0"/>
    <xf numFmtId="43" fontId="9" fillId="0" borderId="0" applyFont="0" applyFill="0" applyBorder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4" fillId="0" borderId="95" applyNumberFormat="0" applyFill="0" applyAlignment="0" applyProtection="0"/>
    <xf numFmtId="43" fontId="9" fillId="0" borderId="0" applyFont="0" applyFill="0" applyBorder="0" applyAlignment="0" applyProtection="0"/>
    <xf numFmtId="0" fontId="18" fillId="5" borderId="75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9" fillId="45" borderId="82" applyNumberFormat="0" applyAlignment="0" applyProtection="0"/>
    <xf numFmtId="0" fontId="26" fillId="13" borderId="74" applyNumberFormat="0" applyAlignment="0" applyProtection="0"/>
    <xf numFmtId="0" fontId="44" fillId="0" borderId="90" applyNumberFormat="0" applyFill="0" applyAlignment="0" applyProtection="0"/>
    <xf numFmtId="0" fontId="37" fillId="61" borderId="89" applyNumberFormat="0" applyAlignment="0" applyProtection="0"/>
    <xf numFmtId="0" fontId="18" fillId="39" borderId="93" applyNumberFormat="0" applyAlignment="0" applyProtection="0"/>
    <xf numFmtId="0" fontId="44" fillId="0" borderId="90" applyNumberFormat="0" applyFill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44" fillId="0" borderId="95" applyNumberFormat="0" applyFill="0" applyAlignment="0" applyProtection="0"/>
    <xf numFmtId="0" fontId="18" fillId="5" borderId="88" applyNumberFormat="0" applyAlignment="0" applyProtection="0"/>
    <xf numFmtId="0" fontId="26" fillId="13" borderId="65" applyNumberFormat="0" applyAlignment="0" applyProtection="0"/>
    <xf numFmtId="0" fontId="59" fillId="61" borderId="65" applyNumberFormat="0" applyAlignment="0" applyProtection="0"/>
    <xf numFmtId="0" fontId="18" fillId="5" borderId="57" applyNumberFormat="0" applyAlignment="0" applyProtection="0"/>
    <xf numFmtId="0" fontId="29" fillId="8" borderId="82" applyNumberFormat="0" applyAlignment="0" applyProtection="0"/>
    <xf numFmtId="9" fontId="9" fillId="0" borderId="0" applyFont="0" applyFill="0" applyBorder="0" applyAlignment="0" applyProtection="0"/>
    <xf numFmtId="0" fontId="37" fillId="13" borderId="58" applyNumberFormat="0" applyAlignment="0" applyProtection="0"/>
    <xf numFmtId="0" fontId="37" fillId="13" borderId="84" applyNumberFormat="0" applyAlignment="0" applyProtection="0"/>
    <xf numFmtId="0" fontId="44" fillId="0" borderId="59" applyNumberFormat="0" applyFill="0" applyAlignment="0" applyProtection="0"/>
    <xf numFmtId="0" fontId="26" fillId="13" borderId="87" applyNumberFormat="0" applyAlignment="0" applyProtection="0"/>
    <xf numFmtId="0" fontId="9" fillId="0" borderId="0"/>
    <xf numFmtId="0" fontId="9" fillId="0" borderId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37" fillId="13" borderId="94" applyNumberForma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9" fillId="8" borderId="82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26" fillId="13" borderId="82" applyNumberFormat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21" borderId="0" applyNumberFormat="0" applyBorder="0" applyAlignment="0" applyProtection="0"/>
    <xf numFmtId="0" fontId="9" fillId="36" borderId="0" applyNumberFormat="0" applyBorder="0" applyAlignment="0" applyProtection="0"/>
    <xf numFmtId="0" fontId="9" fillId="21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23" borderId="0" applyNumberFormat="0" applyBorder="0" applyAlignment="0" applyProtection="0"/>
    <xf numFmtId="0" fontId="9" fillId="38" borderId="0" applyNumberFormat="0" applyBorder="0" applyAlignment="0" applyProtection="0"/>
    <xf numFmtId="0" fontId="9" fillId="23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5" borderId="0" applyNumberFormat="0" applyBorder="0" applyAlignment="0" applyProtection="0"/>
    <xf numFmtId="0" fontId="9" fillId="41" borderId="0" applyNumberFormat="0" applyBorder="0" applyAlignment="0" applyProtection="0"/>
    <xf numFmtId="0" fontId="9" fillId="25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47" borderId="0" applyNumberFormat="0" applyBorder="0" applyAlignment="0" applyProtection="0"/>
    <xf numFmtId="0" fontId="9" fillId="2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16" applyNumberFormat="0" applyFont="0" applyAlignment="0" applyProtection="0"/>
    <xf numFmtId="0" fontId="9" fillId="20" borderId="16" applyNumberFormat="0" applyFont="0" applyAlignment="0" applyProtection="0"/>
    <xf numFmtId="0" fontId="9" fillId="20" borderId="16" applyNumberFormat="0" applyFont="0" applyAlignment="0" applyProtection="0"/>
    <xf numFmtId="0" fontId="9" fillId="20" borderId="16" applyNumberFormat="0" applyFont="0" applyAlignment="0" applyProtection="0"/>
    <xf numFmtId="0" fontId="18" fillId="5" borderId="57" applyNumberFormat="0" applyAlignment="0" applyProtection="0"/>
    <xf numFmtId="0" fontId="18" fillId="5" borderId="6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13" borderId="7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13" borderId="58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44" fillId="0" borderId="59" applyNumberFormat="0" applyFill="0" applyAlignment="0" applyProtection="0"/>
    <xf numFmtId="0" fontId="29" fillId="8" borderId="82" applyNumberFormat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6" fillId="13" borderId="82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165" fontId="9" fillId="0" borderId="0" applyFont="0" applyFill="0" applyBorder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59" fillId="61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44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45" borderId="56" applyNumberFormat="0" applyAlignment="0" applyProtection="0"/>
    <xf numFmtId="164" fontId="9" fillId="0" borderId="0" applyFont="0" applyFill="0" applyBorder="0" applyAlignment="0" applyProtection="0"/>
    <xf numFmtId="0" fontId="29" fillId="8" borderId="56" applyNumberFormat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9" fillId="0" borderId="0"/>
    <xf numFmtId="0" fontId="9" fillId="0" borderId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9" fontId="9" fillId="0" borderId="0" applyFont="0" applyFill="0" applyBorder="0" applyAlignment="0" applyProtection="0"/>
    <xf numFmtId="0" fontId="18" fillId="5" borderId="57" applyNumberFormat="0" applyAlignment="0" applyProtection="0"/>
    <xf numFmtId="165" fontId="9" fillId="0" borderId="0" applyFont="0" applyFill="0" applyBorder="0" applyAlignment="0" applyProtection="0"/>
    <xf numFmtId="0" fontId="37" fillId="13" borderId="58" applyNumberFormat="0" applyAlignment="0" applyProtection="0"/>
    <xf numFmtId="0" fontId="29" fillId="44" borderId="56" applyNumberFormat="0" applyAlignment="0" applyProtection="0"/>
    <xf numFmtId="0" fontId="37" fillId="13" borderId="58" applyNumberFormat="0" applyAlignment="0" applyProtection="0"/>
    <xf numFmtId="0" fontId="59" fillId="61" borderId="56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9" fillId="0" borderId="0"/>
    <xf numFmtId="0" fontId="9" fillId="0" borderId="0"/>
    <xf numFmtId="0" fontId="37" fillId="13" borderId="84" applyNumberFormat="0" applyAlignment="0" applyProtection="0"/>
    <xf numFmtId="0" fontId="29" fillId="45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165" fontId="9" fillId="0" borderId="0" applyFont="0" applyFill="0" applyBorder="0" applyAlignment="0" applyProtection="0"/>
    <xf numFmtId="0" fontId="29" fillId="8" borderId="82" applyNumberFormat="0" applyAlignment="0" applyProtection="0"/>
    <xf numFmtId="9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36" borderId="0" applyNumberFormat="0" applyBorder="0" applyAlignment="0" applyProtection="0"/>
    <xf numFmtId="0" fontId="9" fillId="21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23" borderId="0" applyNumberFormat="0" applyBorder="0" applyAlignment="0" applyProtection="0"/>
    <xf numFmtId="0" fontId="9" fillId="38" borderId="0" applyNumberFormat="0" applyBorder="0" applyAlignment="0" applyProtection="0"/>
    <xf numFmtId="0" fontId="9" fillId="23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5" borderId="0" applyNumberFormat="0" applyBorder="0" applyAlignment="0" applyProtection="0"/>
    <xf numFmtId="0" fontId="9" fillId="41" borderId="0" applyNumberFormat="0" applyBorder="0" applyAlignment="0" applyProtection="0"/>
    <xf numFmtId="0" fontId="9" fillId="25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47" borderId="0" applyNumberFormat="0" applyBorder="0" applyAlignment="0" applyProtection="0"/>
    <xf numFmtId="0" fontId="9" fillId="2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44" fontId="9" fillId="0" borderId="0" applyFont="0" applyFill="0" applyBorder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9" fillId="8" borderId="56" applyNumberForma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9" fillId="8" borderId="56" applyNumberForma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44" borderId="56" applyNumberFormat="0" applyAlignment="0" applyProtection="0"/>
    <xf numFmtId="0" fontId="9" fillId="0" borderId="0"/>
    <xf numFmtId="0" fontId="29" fillId="8" borderId="56" applyNumberFormat="0" applyAlignment="0" applyProtection="0"/>
    <xf numFmtId="0" fontId="29" fillId="8" borderId="56" applyNumberFormat="0" applyAlignment="0" applyProtection="0"/>
    <xf numFmtId="0" fontId="9" fillId="0" borderId="0"/>
    <xf numFmtId="0" fontId="9" fillId="0" borderId="0"/>
    <xf numFmtId="0" fontId="9" fillId="0" borderId="0"/>
    <xf numFmtId="0" fontId="29" fillId="8" borderId="56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45" borderId="56" applyNumberFormat="0" applyAlignment="0" applyProtection="0"/>
    <xf numFmtId="0" fontId="29" fillId="8" borderId="56" applyNumberFormat="0" applyAlignment="0" applyProtection="0"/>
    <xf numFmtId="0" fontId="9" fillId="0" borderId="0"/>
    <xf numFmtId="0" fontId="29" fillId="8" borderId="56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9" fillId="0" borderId="0"/>
    <xf numFmtId="0" fontId="29" fillId="8" borderId="56" applyNumberFormat="0" applyAlignment="0" applyProtection="0"/>
    <xf numFmtId="0" fontId="29" fillId="8" borderId="56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0" borderId="59" applyNumberFormat="0" applyFill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9" fillId="20" borderId="16" applyNumberFormat="0" applyFont="0" applyAlignment="0" applyProtection="0"/>
    <xf numFmtId="0" fontId="9" fillId="20" borderId="16" applyNumberFormat="0" applyFont="0" applyAlignment="0" applyProtection="0"/>
    <xf numFmtId="0" fontId="9" fillId="20" borderId="16" applyNumberFormat="0" applyFont="0" applyAlignment="0" applyProtection="0"/>
    <xf numFmtId="0" fontId="9" fillId="20" borderId="16" applyNumberFormat="0" applyFon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59" applyNumberFormat="0" applyFill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37" fillId="61" borderId="84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8" fillId="39" borderId="57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8" fillId="5" borderId="57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26" fillId="13" borderId="82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84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18" fillId="5" borderId="57" applyNumberFormat="0" applyAlignment="0" applyProtection="0"/>
    <xf numFmtId="9" fontId="9" fillId="0" borderId="0" applyFont="0" applyFill="0" applyBorder="0" applyAlignment="0" applyProtection="0"/>
    <xf numFmtId="0" fontId="37" fillId="13" borderId="58" applyNumberFormat="0" applyAlignment="0" applyProtection="0"/>
    <xf numFmtId="165" fontId="9" fillId="0" borderId="0" applyFont="0" applyFill="0" applyBorder="0" applyAlignment="0" applyProtection="0"/>
    <xf numFmtId="0" fontId="44" fillId="0" borderId="59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44" fillId="0" borderId="59" applyNumberFormat="0" applyFill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7" fillId="13" borderId="5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9" fontId="9" fillId="0" borderId="0" applyFont="0" applyFill="0" applyBorder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44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29" fillId="44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9" fillId="0" borderId="0"/>
    <xf numFmtId="43" fontId="9" fillId="0" borderId="0" applyFont="0" applyFill="0" applyBorder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59" fillId="61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44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29" fillId="44" borderId="56" applyNumberFormat="0" applyAlignment="0" applyProtection="0"/>
    <xf numFmtId="0" fontId="37" fillId="13" borderId="58" applyNumberFormat="0" applyAlignment="0" applyProtection="0"/>
    <xf numFmtId="0" fontId="59" fillId="61" borderId="56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29" fillId="45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9" fillId="44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44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29" fillId="44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44" fillId="0" borderId="59" applyNumberFormat="0" applyFill="0" applyAlignment="0" applyProtection="0"/>
    <xf numFmtId="0" fontId="18" fillId="39" borderId="57" applyNumberFormat="0" applyAlignment="0" applyProtection="0"/>
    <xf numFmtId="0" fontId="44" fillId="0" borderId="60" applyNumberFormat="0" applyFill="0" applyAlignment="0" applyProtection="0"/>
    <xf numFmtId="0" fontId="26" fillId="13" borderId="56" applyNumberFormat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9" fillId="44" borderId="56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59" fillId="61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45" borderId="56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18" fillId="39" borderId="57" applyNumberFormat="0" applyAlignment="0" applyProtection="0"/>
    <xf numFmtId="0" fontId="26" fillId="13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29" fillId="44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26" fillId="13" borderId="56" applyNumberFormat="0" applyAlignment="0" applyProtection="0"/>
    <xf numFmtId="0" fontId="29" fillId="45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59" fillId="61" borderId="56" applyNumberFormat="0" applyAlignment="0" applyProtection="0"/>
    <xf numFmtId="0" fontId="37" fillId="13" borderId="58" applyNumberFormat="0" applyAlignment="0" applyProtection="0"/>
    <xf numFmtId="0" fontId="29" fillId="44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44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59" fillId="61" borderId="56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44" borderId="56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29" fillId="44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18" fillId="39" borderId="57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37" fillId="61" borderId="58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9" fillId="44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18" fillId="39" borderId="57" applyNumberFormat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29" fillId="44" borderId="56" applyNumberFormat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44" fillId="0" borderId="59" applyNumberFormat="0" applyFill="0" applyAlignment="0" applyProtection="0"/>
    <xf numFmtId="9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36" borderId="0" applyNumberFormat="0" applyBorder="0" applyAlignment="0" applyProtection="0"/>
    <xf numFmtId="0" fontId="9" fillId="21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23" borderId="0" applyNumberFormat="0" applyBorder="0" applyAlignment="0" applyProtection="0"/>
    <xf numFmtId="0" fontId="9" fillId="38" borderId="0" applyNumberFormat="0" applyBorder="0" applyAlignment="0" applyProtection="0"/>
    <xf numFmtId="0" fontId="9" fillId="23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5" borderId="0" applyNumberFormat="0" applyBorder="0" applyAlignment="0" applyProtection="0"/>
    <xf numFmtId="0" fontId="9" fillId="41" borderId="0" applyNumberFormat="0" applyBorder="0" applyAlignment="0" applyProtection="0"/>
    <xf numFmtId="0" fontId="9" fillId="25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47" borderId="0" applyNumberFormat="0" applyBorder="0" applyAlignment="0" applyProtection="0"/>
    <xf numFmtId="0" fontId="9" fillId="2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59" fillId="61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44" borderId="56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5" borderId="57" applyNumberFormat="0" applyAlignment="0" applyProtection="0"/>
    <xf numFmtId="0" fontId="18" fillId="5" borderId="57" applyNumberFormat="0" applyAlignment="0" applyProtection="0"/>
    <xf numFmtId="0" fontId="9" fillId="20" borderId="16" applyNumberFormat="0" applyFont="0" applyAlignment="0" applyProtection="0"/>
    <xf numFmtId="0" fontId="9" fillId="20" borderId="16" applyNumberFormat="0" applyFont="0" applyAlignment="0" applyProtection="0"/>
    <xf numFmtId="0" fontId="18" fillId="39" borderId="57" applyNumberFormat="0" applyAlignment="0" applyProtection="0"/>
    <xf numFmtId="0" fontId="9" fillId="20" borderId="16" applyNumberFormat="0" applyFont="0" applyAlignment="0" applyProtection="0"/>
    <xf numFmtId="0" fontId="9" fillId="20" borderId="16" applyNumberFormat="0" applyFon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9" fillId="8" borderId="101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45" borderId="56" applyNumberFormat="0" applyAlignment="0" applyProtection="0"/>
    <xf numFmtId="164" fontId="9" fillId="0" borderId="0" applyFont="0" applyFill="0" applyBorder="0" applyAlignment="0" applyProtection="0"/>
    <xf numFmtId="0" fontId="29" fillId="8" borderId="56" applyNumberFormat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9" fillId="0" borderId="0"/>
    <xf numFmtId="0" fontId="9" fillId="0" borderId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9" fontId="9" fillId="0" borderId="0" applyFont="0" applyFill="0" applyBorder="0" applyAlignment="0" applyProtection="0"/>
    <xf numFmtId="0" fontId="18" fillId="5" borderId="57" applyNumberFormat="0" applyAlignment="0" applyProtection="0"/>
    <xf numFmtId="165" fontId="9" fillId="0" borderId="0" applyFont="0" applyFill="0" applyBorder="0" applyAlignment="0" applyProtection="0"/>
    <xf numFmtId="0" fontId="37" fillId="13" borderId="58" applyNumberFormat="0" applyAlignment="0" applyProtection="0"/>
    <xf numFmtId="0" fontId="29" fillId="44" borderId="56" applyNumberFormat="0" applyAlignment="0" applyProtection="0"/>
    <xf numFmtId="0" fontId="37" fillId="13" borderId="58" applyNumberFormat="0" applyAlignment="0" applyProtection="0"/>
    <xf numFmtId="0" fontId="59" fillId="61" borderId="56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29" fillId="45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18" fillId="39" borderId="57" applyNumberFormat="0" applyAlignment="0" applyProtection="0"/>
    <xf numFmtId="0" fontId="29" fillId="45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29" fillId="45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18" fillId="39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9" fillId="44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18" fillId="39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59" fillId="61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18" fillId="39" borderId="57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59" fillId="61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9" fillId="44" borderId="56" applyNumberFormat="0" applyAlignment="0" applyProtection="0"/>
    <xf numFmtId="0" fontId="18" fillId="5" borderId="57" applyNumberFormat="0" applyAlignment="0" applyProtection="0"/>
    <xf numFmtId="0" fontId="29" fillId="45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18" fillId="5" borderId="57" applyNumberFormat="0" applyAlignment="0" applyProtection="0"/>
    <xf numFmtId="9" fontId="9" fillId="0" borderId="0" applyFont="0" applyFill="0" applyBorder="0" applyAlignment="0" applyProtection="0"/>
    <xf numFmtId="0" fontId="37" fillId="13" borderId="58" applyNumberFormat="0" applyAlignment="0" applyProtection="0"/>
    <xf numFmtId="165" fontId="9" fillId="0" borderId="0" applyFont="0" applyFill="0" applyBorder="0" applyAlignment="0" applyProtection="0"/>
    <xf numFmtId="0" fontId="44" fillId="0" borderId="59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44" fillId="0" borderId="59" applyNumberFormat="0" applyFill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7" fillId="13" borderId="5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9" fontId="9" fillId="0" borderId="0" applyFont="0" applyFill="0" applyBorder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44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29" fillId="44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18" fillId="5" borderId="57" applyNumberFormat="0" applyAlignment="0" applyProtection="0"/>
    <xf numFmtId="0" fontId="29" fillId="45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29" fillId="45" borderId="56" applyNumberFormat="0" applyAlignment="0" applyProtection="0"/>
    <xf numFmtId="0" fontId="37" fillId="61" borderId="58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29" fillId="44" borderId="56" applyNumberFormat="0" applyAlignment="0" applyProtection="0"/>
    <xf numFmtId="0" fontId="37" fillId="13" borderId="58" applyNumberFormat="0" applyAlignment="0" applyProtection="0"/>
    <xf numFmtId="0" fontId="59" fillId="61" borderId="56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29" fillId="45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18" fillId="39" borderId="57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26" fillId="13" borderId="56" applyNumberFormat="0" applyAlignment="0" applyProtection="0"/>
    <xf numFmtId="0" fontId="29" fillId="44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45" borderId="56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9" fillId="44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4" borderId="56" applyNumberFormat="0" applyAlignment="0" applyProtection="0"/>
    <xf numFmtId="0" fontId="29" fillId="45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37" fillId="61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44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29" fillId="44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37" fillId="61" borderId="58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44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29" fillId="44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29" fillId="44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44" fillId="0" borderId="60" applyNumberFormat="0" applyFill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29" fillId="44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37" fillId="61" borderId="58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18" fillId="5" borderId="57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18" fillId="5" borderId="57" applyNumberFormat="0" applyAlignment="0" applyProtection="0"/>
    <xf numFmtId="0" fontId="37" fillId="13" borderId="58" applyNumberFormat="0" applyAlignment="0" applyProtection="0"/>
    <xf numFmtId="0" fontId="44" fillId="0" borderId="59" applyNumberFormat="0" applyFill="0" applyAlignment="0" applyProtection="0"/>
    <xf numFmtId="0" fontId="44" fillId="0" borderId="59" applyNumberFormat="0" applyFill="0" applyAlignment="0" applyProtection="0"/>
    <xf numFmtId="0" fontId="37" fillId="13" borderId="58" applyNumberFormat="0" applyAlignment="0" applyProtection="0"/>
    <xf numFmtId="0" fontId="37" fillId="13" borderId="58" applyNumberFormat="0" applyAlignment="0" applyProtection="0"/>
    <xf numFmtId="0" fontId="18" fillId="5" borderId="57" applyNumberFormat="0" applyAlignment="0" applyProtection="0"/>
    <xf numFmtId="0" fontId="29" fillId="8" borderId="56" applyNumberFormat="0" applyAlignment="0" applyProtection="0"/>
    <xf numFmtId="0" fontId="26" fillId="13" borderId="56" applyNumberFormat="0" applyAlignment="0" applyProtection="0"/>
    <xf numFmtId="0" fontId="44" fillId="0" borderId="59" applyNumberFormat="0" applyFill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13" borderId="76" applyNumberFormat="0" applyAlignment="0" applyProtection="0"/>
    <xf numFmtId="0" fontId="26" fillId="13" borderId="82" applyNumberFormat="0" applyAlignment="0" applyProtection="0"/>
    <xf numFmtId="43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6" fillId="13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45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44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29" fillId="8" borderId="56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59" fillId="61" borderId="74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9" fillId="8" borderId="74" applyNumberFormat="0" applyAlignment="0" applyProtection="0"/>
    <xf numFmtId="0" fontId="37" fillId="13" borderId="84" applyNumberFormat="0" applyAlignment="0" applyProtection="0"/>
    <xf numFmtId="0" fontId="26" fillId="13" borderId="92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9" fillId="8" borderId="101" applyNumberFormat="0" applyAlignment="0" applyProtection="0"/>
    <xf numFmtId="0" fontId="37" fillId="13" borderId="89" applyNumberFormat="0" applyAlignment="0" applyProtection="0"/>
    <xf numFmtId="0" fontId="26" fillId="13" borderId="92" applyNumberFormat="0" applyAlignment="0" applyProtection="0"/>
    <xf numFmtId="0" fontId="37" fillId="13" borderId="84" applyNumberFormat="0" applyAlignment="0" applyProtection="0"/>
    <xf numFmtId="0" fontId="18" fillId="5" borderId="75" applyNumberFormat="0" applyAlignment="0" applyProtection="0"/>
    <xf numFmtId="0" fontId="26" fillId="13" borderId="82" applyNumberFormat="0" applyAlignment="0" applyProtection="0"/>
    <xf numFmtId="0" fontId="29" fillId="8" borderId="87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37" fillId="13" borderId="89" applyNumberFormat="0" applyAlignment="0" applyProtection="0"/>
    <xf numFmtId="0" fontId="26" fillId="13" borderId="92" applyNumberFormat="0" applyAlignment="0" applyProtection="0"/>
    <xf numFmtId="0" fontId="37" fillId="13" borderId="84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29" fillId="45" borderId="87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18" fillId="5" borderId="83" applyNumberFormat="0" applyAlignment="0" applyProtection="0"/>
    <xf numFmtId="0" fontId="26" fillId="13" borderId="87" applyNumberFormat="0" applyAlignment="0" applyProtection="0"/>
    <xf numFmtId="0" fontId="18" fillId="5" borderId="75" applyNumberFormat="0" applyAlignment="0" applyProtection="0"/>
    <xf numFmtId="0" fontId="26" fillId="13" borderId="65" applyNumberFormat="0" applyAlignment="0" applyProtection="0"/>
    <xf numFmtId="0" fontId="18" fillId="5" borderId="75" applyNumberFormat="0" applyAlignment="0" applyProtection="0"/>
    <xf numFmtId="0" fontId="37" fillId="13" borderId="84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82" applyNumberFormat="0" applyAlignment="0" applyProtection="0"/>
    <xf numFmtId="0" fontId="44" fillId="0" borderId="81" applyNumberFormat="0" applyFill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44" fillId="0" borderId="95" applyNumberFormat="0" applyFill="0" applyAlignment="0" applyProtection="0"/>
    <xf numFmtId="0" fontId="29" fillId="8" borderId="82" applyNumberFormat="0" applyAlignment="0" applyProtection="0"/>
    <xf numFmtId="0" fontId="29" fillId="8" borderId="92" applyNumberFormat="0" applyAlignment="0" applyProtection="0"/>
    <xf numFmtId="0" fontId="37" fillId="13" borderId="89" applyNumberFormat="0" applyAlignment="0" applyProtection="0"/>
    <xf numFmtId="0" fontId="18" fillId="5" borderId="75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90" applyNumberFormat="0" applyFill="0" applyAlignment="0" applyProtection="0"/>
    <xf numFmtId="0" fontId="44" fillId="0" borderId="68" applyNumberFormat="0" applyFill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29" fillId="8" borderId="65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87" applyNumberFormat="0" applyAlignment="0" applyProtection="0"/>
    <xf numFmtId="0" fontId="26" fillId="13" borderId="74" applyNumberFormat="0" applyAlignment="0" applyProtection="0"/>
    <xf numFmtId="0" fontId="18" fillId="39" borderId="7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37" fillId="13" borderId="84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8" borderId="74" applyNumberFormat="0" applyAlignment="0" applyProtection="0"/>
    <xf numFmtId="0" fontId="18" fillId="5" borderId="88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18" fillId="5" borderId="102" applyNumberFormat="0" applyAlignment="0" applyProtection="0"/>
    <xf numFmtId="0" fontId="26" fillId="13" borderId="82" applyNumberFormat="0" applyAlignment="0" applyProtection="0"/>
    <xf numFmtId="0" fontId="29" fillId="8" borderId="92" applyNumberFormat="0" applyAlignment="0" applyProtection="0"/>
    <xf numFmtId="0" fontId="18" fillId="39" borderId="83" applyNumberFormat="0" applyAlignment="0" applyProtection="0"/>
    <xf numFmtId="0" fontId="18" fillId="5" borderId="102" applyNumberFormat="0" applyAlignment="0" applyProtection="0"/>
    <xf numFmtId="0" fontId="29" fillId="8" borderId="87" applyNumberFormat="0" applyAlignment="0" applyProtection="0"/>
    <xf numFmtId="0" fontId="44" fillId="0" borderId="77" applyNumberFormat="0" applyFill="0" applyAlignment="0" applyProtection="0"/>
    <xf numFmtId="0" fontId="29" fillId="8" borderId="65" applyNumberFormat="0" applyAlignment="0" applyProtection="0"/>
    <xf numFmtId="0" fontId="29" fillId="8" borderId="82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18" fillId="39" borderId="75" applyNumberFormat="0" applyAlignment="0" applyProtection="0"/>
    <xf numFmtId="0" fontId="44" fillId="0" borderId="96" applyNumberFormat="0" applyFill="0" applyAlignment="0" applyProtection="0"/>
    <xf numFmtId="0" fontId="18" fillId="39" borderId="83" applyNumberFormat="0" applyAlignment="0" applyProtection="0"/>
    <xf numFmtId="0" fontId="26" fillId="13" borderId="92" applyNumberFormat="0" applyAlignment="0" applyProtection="0"/>
    <xf numFmtId="0" fontId="37" fillId="13" borderId="84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37" fillId="61" borderId="89" applyNumberFormat="0" applyAlignment="0" applyProtection="0"/>
    <xf numFmtId="0" fontId="29" fillId="8" borderId="65" applyNumberFormat="0" applyAlignment="0" applyProtection="0"/>
    <xf numFmtId="0" fontId="26" fillId="13" borderId="82" applyNumberFormat="0" applyAlignment="0" applyProtection="0"/>
    <xf numFmtId="0" fontId="29" fillId="8" borderId="65" applyNumberFormat="0" applyAlignment="0" applyProtection="0"/>
    <xf numFmtId="0" fontId="37" fillId="13" borderId="84" applyNumberFormat="0" applyAlignment="0" applyProtection="0"/>
    <xf numFmtId="0" fontId="29" fillId="8" borderId="65" applyNumberFormat="0" applyAlignment="0" applyProtection="0"/>
    <xf numFmtId="0" fontId="29" fillId="44" borderId="65" applyNumberFormat="0" applyAlignment="0" applyProtection="0"/>
    <xf numFmtId="0" fontId="44" fillId="0" borderId="85" applyNumberFormat="0" applyFill="0" applyAlignment="0" applyProtection="0"/>
    <xf numFmtId="0" fontId="18" fillId="39" borderId="83" applyNumberFormat="0" applyAlignment="0" applyProtection="0"/>
    <xf numFmtId="0" fontId="37" fillId="13" borderId="76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6" fillId="13" borderId="82" applyNumberFormat="0" applyAlignment="0" applyProtection="0"/>
    <xf numFmtId="0" fontId="26" fillId="13" borderId="74" applyNumberFormat="0" applyAlignment="0" applyProtection="0"/>
    <xf numFmtId="0" fontId="18" fillId="39" borderId="75" applyNumberFormat="0" applyAlignment="0" applyProtection="0"/>
    <xf numFmtId="0" fontId="44" fillId="0" borderId="68" applyNumberFormat="0" applyFill="0" applyAlignment="0" applyProtection="0"/>
    <xf numFmtId="0" fontId="29" fillId="8" borderId="82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45" borderId="74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59" fillId="61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39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57" applyNumberFormat="0" applyAlignment="0" applyProtection="0"/>
    <xf numFmtId="0" fontId="18" fillId="5" borderId="83" applyNumberFormat="0" applyAlignment="0" applyProtection="0"/>
    <xf numFmtId="0" fontId="37" fillId="13" borderId="67" applyNumberFormat="0" applyAlignment="0" applyProtection="0"/>
    <xf numFmtId="0" fontId="44" fillId="0" borderId="77" applyNumberFormat="0" applyFill="0" applyAlignment="0" applyProtection="0"/>
    <xf numFmtId="0" fontId="18" fillId="5" borderId="83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77" applyNumberFormat="0" applyFill="0" applyAlignment="0" applyProtection="0"/>
    <xf numFmtId="0" fontId="18" fillId="5" borderId="88" applyNumberFormat="0" applyAlignment="0" applyProtection="0"/>
    <xf numFmtId="0" fontId="26" fillId="13" borderId="82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44" fillId="0" borderId="85" applyNumberFormat="0" applyFill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9" fillId="45" borderId="87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18" fillId="39" borderId="88" applyNumberFormat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26" fillId="13" borderId="74" applyNumberFormat="0" applyAlignment="0" applyProtection="0"/>
    <xf numFmtId="0" fontId="29" fillId="8" borderId="82" applyNumberFormat="0" applyAlignment="0" applyProtection="0"/>
    <xf numFmtId="0" fontId="26" fillId="13" borderId="87" applyNumberFormat="0" applyAlignment="0" applyProtection="0"/>
    <xf numFmtId="0" fontId="37" fillId="61" borderId="84" applyNumberFormat="0" applyAlignment="0" applyProtection="0"/>
    <xf numFmtId="0" fontId="26" fillId="13" borderId="87" applyNumberFormat="0" applyAlignment="0" applyProtection="0"/>
    <xf numFmtId="0" fontId="44" fillId="0" borderId="85" applyNumberFormat="0" applyFill="0" applyAlignment="0" applyProtection="0"/>
    <xf numFmtId="0" fontId="18" fillId="5" borderId="93" applyNumberFormat="0" applyAlignment="0" applyProtection="0"/>
    <xf numFmtId="0" fontId="44" fillId="0" borderId="90" applyNumberFormat="0" applyFill="0" applyAlignment="0" applyProtection="0"/>
    <xf numFmtId="0" fontId="29" fillId="8" borderId="74" applyNumberFormat="0" applyAlignment="0" applyProtection="0"/>
    <xf numFmtId="0" fontId="26" fillId="13" borderId="87" applyNumberFormat="0" applyAlignment="0" applyProtection="0"/>
    <xf numFmtId="0" fontId="29" fillId="45" borderId="87" applyNumberFormat="0" applyAlignment="0" applyProtection="0"/>
    <xf numFmtId="0" fontId="18" fillId="5" borderId="10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6" fillId="13" borderId="92" applyNumberFormat="0" applyAlignment="0" applyProtection="0"/>
    <xf numFmtId="0" fontId="44" fillId="0" borderId="90" applyNumberFormat="0" applyFill="0" applyAlignment="0" applyProtection="0"/>
    <xf numFmtId="0" fontId="18" fillId="39" borderId="88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18" fillId="39" borderId="83" applyNumberFormat="0" applyAlignment="0" applyProtection="0"/>
    <xf numFmtId="0" fontId="44" fillId="0" borderId="90" applyNumberFormat="0" applyFill="0" applyAlignment="0" applyProtection="0"/>
    <xf numFmtId="0" fontId="26" fillId="13" borderId="92" applyNumberFormat="0" applyAlignment="0" applyProtection="0"/>
    <xf numFmtId="0" fontId="29" fillId="8" borderId="87" applyNumberFormat="0" applyAlignment="0" applyProtection="0"/>
    <xf numFmtId="0" fontId="44" fillId="0" borderId="85" applyNumberFormat="0" applyFill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7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7" applyNumberFormat="0" applyAlignment="0" applyProtection="0"/>
    <xf numFmtId="0" fontId="29" fillId="8" borderId="74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6" fillId="13" borderId="74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59" fillId="61" borderId="82" applyNumberFormat="0" applyAlignment="0" applyProtection="0"/>
    <xf numFmtId="0" fontId="29" fillId="8" borderId="92" applyNumberFormat="0" applyAlignment="0" applyProtection="0"/>
    <xf numFmtId="0" fontId="37" fillId="13" borderId="103" applyNumberFormat="0" applyAlignment="0" applyProtection="0"/>
    <xf numFmtId="0" fontId="26" fillId="13" borderId="74" applyNumberFormat="0" applyAlignment="0" applyProtection="0"/>
    <xf numFmtId="0" fontId="44" fillId="0" borderId="85" applyNumberFormat="0" applyFill="0" applyAlignment="0" applyProtection="0"/>
    <xf numFmtId="0" fontId="37" fillId="13" borderId="76" applyNumberFormat="0" applyAlignment="0" applyProtection="0"/>
    <xf numFmtId="0" fontId="18" fillId="39" borderId="75" applyNumberFormat="0" applyAlignment="0" applyProtection="0"/>
    <xf numFmtId="0" fontId="18" fillId="39" borderId="75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26" fillId="13" borderId="87" applyNumberFormat="0" applyAlignment="0" applyProtection="0"/>
    <xf numFmtId="0" fontId="44" fillId="0" borderId="77" applyNumberFormat="0" applyFill="0" applyAlignment="0" applyProtection="0"/>
    <xf numFmtId="0" fontId="44" fillId="0" borderId="85" applyNumberFormat="0" applyFill="0" applyAlignment="0" applyProtection="0"/>
    <xf numFmtId="0" fontId="37" fillId="13" borderId="76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44" fillId="0" borderId="90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90" applyNumberFormat="0" applyFill="0" applyAlignment="0" applyProtection="0"/>
    <xf numFmtId="0" fontId="18" fillId="39" borderId="83" applyNumberFormat="0" applyAlignment="0" applyProtection="0"/>
    <xf numFmtId="0" fontId="44" fillId="0" borderId="77" applyNumberFormat="0" applyFill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37" fillId="13" borderId="94" applyNumberFormat="0" applyAlignment="0" applyProtection="0"/>
    <xf numFmtId="0" fontId="29" fillId="45" borderId="87" applyNumberFormat="0" applyAlignment="0" applyProtection="0"/>
    <xf numFmtId="0" fontId="18" fillId="5" borderId="75" applyNumberFormat="0" applyAlignment="0" applyProtection="0"/>
    <xf numFmtId="0" fontId="44" fillId="0" borderId="90" applyNumberFormat="0" applyFill="0" applyAlignment="0" applyProtection="0"/>
    <xf numFmtId="0" fontId="44" fillId="0" borderId="77" applyNumberFormat="0" applyFill="0" applyAlignment="0" applyProtection="0"/>
    <xf numFmtId="0" fontId="44" fillId="0" borderId="90" applyNumberFormat="0" applyFill="0" applyAlignment="0" applyProtection="0"/>
    <xf numFmtId="0" fontId="29" fillId="8" borderId="74" applyNumberFormat="0" applyAlignment="0" applyProtection="0"/>
    <xf numFmtId="0" fontId="29" fillId="45" borderId="82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37" fillId="13" borderId="103" applyNumberFormat="0" applyAlignment="0" applyProtection="0"/>
    <xf numFmtId="0" fontId="18" fillId="5" borderId="83" applyNumberFormat="0" applyAlignment="0" applyProtection="0"/>
    <xf numFmtId="0" fontId="29" fillId="8" borderId="92" applyNumberFormat="0" applyAlignment="0" applyProtection="0"/>
    <xf numFmtId="0" fontId="29" fillId="8" borderId="82" applyNumberFormat="0" applyAlignment="0" applyProtection="0"/>
    <xf numFmtId="0" fontId="29" fillId="45" borderId="87" applyNumberFormat="0" applyAlignment="0" applyProtection="0"/>
    <xf numFmtId="0" fontId="44" fillId="0" borderId="90" applyNumberFormat="0" applyFill="0" applyAlignment="0" applyProtection="0"/>
    <xf numFmtId="0" fontId="18" fillId="5" borderId="75" applyNumberFormat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13" borderId="89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9" fillId="8" borderId="74" applyNumberFormat="0" applyAlignment="0" applyProtection="0"/>
    <xf numFmtId="0" fontId="44" fillId="0" borderId="85" applyNumberFormat="0" applyFill="0" applyAlignment="0" applyProtection="0"/>
    <xf numFmtId="0" fontId="29" fillId="45" borderId="82" applyNumberFormat="0" applyAlignment="0" applyProtection="0"/>
    <xf numFmtId="0" fontId="18" fillId="5" borderId="88" applyNumberFormat="0" applyAlignment="0" applyProtection="0"/>
    <xf numFmtId="0" fontId="37" fillId="13" borderId="84" applyNumberFormat="0" applyAlignment="0" applyProtection="0"/>
    <xf numFmtId="0" fontId="44" fillId="0" borderId="104" applyNumberFormat="0" applyFill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37" fillId="13" borderId="94" applyNumberFormat="0" applyAlignment="0" applyProtection="0"/>
    <xf numFmtId="0" fontId="26" fillId="13" borderId="74" applyNumberFormat="0" applyAlignment="0" applyProtection="0"/>
    <xf numFmtId="0" fontId="44" fillId="0" borderId="85" applyNumberFormat="0" applyFill="0" applyAlignment="0" applyProtection="0"/>
    <xf numFmtId="0" fontId="37" fillId="13" borderId="94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37" fillId="13" borderId="76" applyNumberFormat="0" applyAlignment="0" applyProtection="0"/>
    <xf numFmtId="0" fontId="26" fillId="13" borderId="82" applyNumberFormat="0" applyAlignment="0" applyProtection="0"/>
    <xf numFmtId="0" fontId="18" fillId="5" borderId="93" applyNumberFormat="0" applyAlignment="0" applyProtection="0"/>
    <xf numFmtId="0" fontId="37" fillId="13" borderId="8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44" fillId="0" borderId="85" applyNumberFormat="0" applyFill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59" fillId="61" borderId="74" applyNumberFormat="0" applyAlignment="0" applyProtection="0"/>
    <xf numFmtId="0" fontId="44" fillId="0" borderId="104" applyNumberFormat="0" applyFill="0" applyAlignment="0" applyProtection="0"/>
    <xf numFmtId="0" fontId="29" fillId="8" borderId="74" applyNumberFormat="0" applyAlignment="0" applyProtection="0"/>
    <xf numFmtId="0" fontId="26" fillId="13" borderId="92" applyNumberFormat="0" applyAlignment="0" applyProtection="0"/>
    <xf numFmtId="0" fontId="18" fillId="39" borderId="102" applyNumberFormat="0" applyAlignment="0" applyProtection="0"/>
    <xf numFmtId="0" fontId="37" fillId="13" borderId="84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59" fillId="61" borderId="74" applyNumberFormat="0" applyAlignment="0" applyProtection="0"/>
    <xf numFmtId="0" fontId="26" fillId="13" borderId="74" applyNumberFormat="0" applyAlignment="0" applyProtection="0"/>
    <xf numFmtId="0" fontId="26" fillId="13" borderId="92" applyNumberFormat="0" applyAlignment="0" applyProtection="0"/>
    <xf numFmtId="0" fontId="44" fillId="0" borderId="85" applyNumberFormat="0" applyFill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9" fillId="8" borderId="74" applyNumberFormat="0" applyAlignment="0" applyProtection="0"/>
    <xf numFmtId="0" fontId="37" fillId="13" borderId="89" applyNumberFormat="0" applyAlignment="0" applyProtection="0"/>
    <xf numFmtId="0" fontId="44" fillId="0" borderId="104" applyNumberFormat="0" applyFill="0" applyAlignment="0" applyProtection="0"/>
    <xf numFmtId="0" fontId="18" fillId="5" borderId="88" applyNumberFormat="0" applyAlignment="0" applyProtection="0"/>
    <xf numFmtId="0" fontId="37" fillId="13" borderId="8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59" fillId="61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26" fillId="13" borderId="82" applyNumberFormat="0" applyAlignment="0" applyProtection="0"/>
    <xf numFmtId="0" fontId="18" fillId="5" borderId="75" applyNumberFormat="0" applyAlignment="0" applyProtection="0"/>
    <xf numFmtId="0" fontId="29" fillId="44" borderId="82" applyNumberFormat="0" applyAlignment="0" applyProtection="0"/>
    <xf numFmtId="0" fontId="18" fillId="5" borderId="83" applyNumberFormat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37" fillId="13" borderId="94" applyNumberFormat="0" applyAlignment="0" applyProtection="0"/>
    <xf numFmtId="0" fontId="18" fillId="5" borderId="83" applyNumberFormat="0" applyAlignment="0" applyProtection="0"/>
    <xf numFmtId="0" fontId="29" fillId="8" borderId="92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44" fillId="0" borderId="95" applyNumberFormat="0" applyFill="0" applyAlignment="0" applyProtection="0"/>
    <xf numFmtId="0" fontId="37" fillId="13" borderId="84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37" fillId="13" borderId="94" applyNumberFormat="0" applyAlignment="0" applyProtection="0"/>
    <xf numFmtId="0" fontId="44" fillId="0" borderId="77" applyNumberFormat="0" applyFill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44" fillId="0" borderId="90" applyNumberFormat="0" applyFill="0" applyAlignment="0" applyProtection="0"/>
    <xf numFmtId="0" fontId="18" fillId="5" borderId="75" applyNumberFormat="0" applyAlignment="0" applyProtection="0"/>
    <xf numFmtId="0" fontId="26" fillId="13" borderId="92" applyNumberFormat="0" applyAlignment="0" applyProtection="0"/>
    <xf numFmtId="0" fontId="44" fillId="0" borderId="85" applyNumberFormat="0" applyFill="0" applyAlignment="0" applyProtection="0"/>
    <xf numFmtId="0" fontId="29" fillId="8" borderId="74" applyNumberFormat="0" applyAlignment="0" applyProtection="0"/>
    <xf numFmtId="0" fontId="18" fillId="39" borderId="93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6" fillId="13" borderId="74" applyNumberFormat="0" applyAlignment="0" applyProtection="0"/>
    <xf numFmtId="0" fontId="29" fillId="45" borderId="101" applyNumberFormat="0" applyAlignment="0" applyProtection="0"/>
    <xf numFmtId="0" fontId="37" fillId="13" borderId="89" applyNumberFormat="0" applyAlignment="0" applyProtection="0"/>
    <xf numFmtId="0" fontId="29" fillId="8" borderId="92" applyNumberFormat="0" applyAlignment="0" applyProtection="0"/>
    <xf numFmtId="0" fontId="44" fillId="0" borderId="77" applyNumberFormat="0" applyFill="0" applyAlignment="0" applyProtection="0"/>
    <xf numFmtId="0" fontId="44" fillId="0" borderId="85" applyNumberFormat="0" applyFill="0" applyAlignment="0" applyProtection="0"/>
    <xf numFmtId="0" fontId="18" fillId="5" borderId="75" applyNumberFormat="0" applyAlignment="0" applyProtection="0"/>
    <xf numFmtId="0" fontId="29" fillId="8" borderId="65" applyNumberFormat="0" applyAlignment="0" applyProtection="0"/>
    <xf numFmtId="0" fontId="29" fillId="8" borderId="82" applyNumberFormat="0" applyAlignment="0" applyProtection="0"/>
    <xf numFmtId="0" fontId="44" fillId="0" borderId="90" applyNumberFormat="0" applyFill="0" applyAlignment="0" applyProtection="0"/>
    <xf numFmtId="0" fontId="37" fillId="13" borderId="76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59" fillId="61" borderId="74" applyNumberFormat="0" applyAlignment="0" applyProtection="0"/>
    <xf numFmtId="0" fontId="37" fillId="13" borderId="76" applyNumberFormat="0" applyAlignment="0" applyProtection="0"/>
    <xf numFmtId="0" fontId="26" fillId="13" borderId="87" applyNumberFormat="0" applyAlignment="0" applyProtection="0"/>
    <xf numFmtId="0" fontId="18" fillId="5" borderId="83" applyNumberFormat="0" applyAlignment="0" applyProtection="0"/>
    <xf numFmtId="0" fontId="44" fillId="0" borderId="77" applyNumberFormat="0" applyFill="0" applyAlignment="0" applyProtection="0"/>
    <xf numFmtId="0" fontId="26" fillId="13" borderId="82" applyNumberFormat="0" applyAlignment="0" applyProtection="0"/>
    <xf numFmtId="0" fontId="26" fillId="13" borderId="74" applyNumberFormat="0" applyAlignment="0" applyProtection="0"/>
    <xf numFmtId="0" fontId="37" fillId="13" borderId="89" applyNumberFormat="0" applyAlignment="0" applyProtection="0"/>
    <xf numFmtId="0" fontId="37" fillId="61" borderId="76" applyNumberFormat="0" applyAlignment="0" applyProtection="0"/>
    <xf numFmtId="0" fontId="18" fillId="5" borderId="75" applyNumberFormat="0" applyAlignment="0" applyProtection="0"/>
    <xf numFmtId="0" fontId="37" fillId="13" borderId="84" applyNumberFormat="0" applyAlignment="0" applyProtection="0"/>
    <xf numFmtId="0" fontId="44" fillId="0" borderId="77" applyNumberFormat="0" applyFill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44" fillId="0" borderId="85" applyNumberFormat="0" applyFill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18" fillId="39" borderId="88" applyNumberFormat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37" fillId="13" borderId="67" applyNumberFormat="0" applyAlignment="0" applyProtection="0"/>
    <xf numFmtId="0" fontId="44" fillId="0" borderId="77" applyNumberFormat="0" applyFill="0" applyAlignment="0" applyProtection="0"/>
    <xf numFmtId="0" fontId="18" fillId="39" borderId="83" applyNumberFormat="0" applyAlignment="0" applyProtection="0"/>
    <xf numFmtId="0" fontId="18" fillId="5" borderId="66" applyNumberFormat="0" applyAlignment="0" applyProtection="0"/>
    <xf numFmtId="0" fontId="29" fillId="45" borderId="74" applyNumberFormat="0" applyAlignment="0" applyProtection="0"/>
    <xf numFmtId="0" fontId="44" fillId="0" borderId="85" applyNumberFormat="0" applyFill="0" applyAlignment="0" applyProtection="0"/>
    <xf numFmtId="0" fontId="18" fillId="5" borderId="66" applyNumberFormat="0" applyAlignment="0" applyProtection="0"/>
    <xf numFmtId="0" fontId="29" fillId="8" borderId="82" applyNumberFormat="0" applyAlignment="0" applyProtection="0"/>
    <xf numFmtId="0" fontId="18" fillId="5" borderId="88" applyNumberFormat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6" fillId="13" borderId="74" applyNumberFormat="0" applyAlignment="0" applyProtection="0"/>
    <xf numFmtId="0" fontId="26" fillId="13" borderId="65" applyNumberFormat="0" applyAlignment="0" applyProtection="0"/>
    <xf numFmtId="0" fontId="44" fillId="0" borderId="90" applyNumberFormat="0" applyFill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44" fillId="0" borderId="90" applyNumberFormat="0" applyFill="0" applyAlignment="0" applyProtection="0"/>
    <xf numFmtId="0" fontId="26" fillId="13" borderId="65" applyNumberFormat="0" applyAlignment="0" applyProtection="0"/>
    <xf numFmtId="0" fontId="18" fillId="39" borderId="83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29" fillId="8" borderId="74" applyNumberFormat="0" applyAlignment="0" applyProtection="0"/>
    <xf numFmtId="0" fontId="26" fillId="13" borderId="65" applyNumberFormat="0" applyAlignment="0" applyProtection="0"/>
    <xf numFmtId="0" fontId="44" fillId="0" borderId="104" applyNumberFormat="0" applyFill="0" applyAlignment="0" applyProtection="0"/>
    <xf numFmtId="0" fontId="29" fillId="8" borderId="65" applyNumberFormat="0" applyAlignment="0" applyProtection="0"/>
    <xf numFmtId="0" fontId="26" fillId="13" borderId="74" applyNumberFormat="0" applyAlignment="0" applyProtection="0"/>
    <xf numFmtId="0" fontId="44" fillId="0" borderId="90" applyNumberFormat="0" applyFill="0" applyAlignment="0" applyProtection="0"/>
    <xf numFmtId="0" fontId="18" fillId="39" borderId="83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44" fillId="0" borderId="90" applyNumberFormat="0" applyFill="0" applyAlignment="0" applyProtection="0"/>
    <xf numFmtId="0" fontId="26" fillId="13" borderId="9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18" fillId="39" borderId="88" applyNumberFormat="0" applyAlignment="0" applyProtection="0"/>
    <xf numFmtId="0" fontId="37" fillId="13" borderId="103" applyNumberFormat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18" fillId="5" borderId="83" applyNumberFormat="0" applyAlignment="0" applyProtection="0"/>
    <xf numFmtId="0" fontId="18" fillId="39" borderId="75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87" applyNumberFormat="0" applyAlignment="0" applyProtection="0"/>
    <xf numFmtId="0" fontId="37" fillId="13" borderId="80" applyNumberFormat="0" applyAlignment="0" applyProtection="0"/>
    <xf numFmtId="0" fontId="37" fillId="13" borderId="80" applyNumberFormat="0" applyAlignment="0" applyProtection="0"/>
    <xf numFmtId="0" fontId="26" fillId="13" borderId="92" applyNumberFormat="0" applyAlignment="0" applyProtection="0"/>
    <xf numFmtId="0" fontId="44" fillId="0" borderId="90" applyNumberFormat="0" applyFill="0" applyAlignment="0" applyProtection="0"/>
    <xf numFmtId="0" fontId="29" fillId="45" borderId="87" applyNumberFormat="0" applyAlignment="0" applyProtection="0"/>
    <xf numFmtId="0" fontId="18" fillId="5" borderId="88" applyNumberFormat="0" applyAlignment="0" applyProtection="0"/>
    <xf numFmtId="0" fontId="29" fillId="8" borderId="92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6" fillId="13" borderId="101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104" applyNumberFormat="0" applyFill="0" applyAlignment="0" applyProtection="0"/>
    <xf numFmtId="0" fontId="18" fillId="5" borderId="83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44" fillId="0" borderId="68" applyNumberFormat="0" applyFill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18" fillId="5" borderId="88" applyNumberFormat="0" applyAlignment="0" applyProtection="0"/>
    <xf numFmtId="0" fontId="37" fillId="13" borderId="84" applyNumberFormat="0" applyAlignment="0" applyProtection="0"/>
    <xf numFmtId="0" fontId="44" fillId="0" borderId="90" applyNumberFormat="0" applyFill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101" applyNumberFormat="0" applyAlignment="0" applyProtection="0"/>
    <xf numFmtId="0" fontId="44" fillId="0" borderId="90" applyNumberFormat="0" applyFill="0" applyAlignment="0" applyProtection="0"/>
    <xf numFmtId="0" fontId="18" fillId="39" borderId="88" applyNumberFormat="0" applyAlignment="0" applyProtection="0"/>
    <xf numFmtId="0" fontId="37" fillId="13" borderId="103" applyNumberFormat="0" applyAlignment="0" applyProtection="0"/>
    <xf numFmtId="0" fontId="26" fillId="13" borderId="87" applyNumberFormat="0" applyAlignment="0" applyProtection="0"/>
    <xf numFmtId="0" fontId="18" fillId="5" borderId="93" applyNumberFormat="0" applyAlignment="0" applyProtection="0"/>
    <xf numFmtId="0" fontId="37" fillId="13" borderId="76" applyNumberFormat="0" applyAlignment="0" applyProtection="0"/>
    <xf numFmtId="0" fontId="29" fillId="44" borderId="8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18" fillId="5" borderId="88" applyNumberFormat="0" applyAlignment="0" applyProtection="0"/>
    <xf numFmtId="0" fontId="18" fillId="39" borderId="75" applyNumberFormat="0" applyAlignment="0" applyProtection="0"/>
    <xf numFmtId="0" fontId="29" fillId="8" borderId="82" applyNumberFormat="0" applyAlignment="0" applyProtection="0"/>
    <xf numFmtId="0" fontId="44" fillId="0" borderId="90" applyNumberFormat="0" applyFill="0" applyAlignment="0" applyProtection="0"/>
    <xf numFmtId="0" fontId="37" fillId="13" borderId="94" applyNumberFormat="0" applyAlignment="0" applyProtection="0"/>
    <xf numFmtId="0" fontId="18" fillId="5" borderId="102" applyNumberFormat="0" applyAlignment="0" applyProtection="0"/>
    <xf numFmtId="0" fontId="29" fillId="8" borderId="74" applyNumberFormat="0" applyAlignment="0" applyProtection="0"/>
    <xf numFmtId="0" fontId="29" fillId="8" borderId="87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44" fillId="0" borderId="77" applyNumberFormat="0" applyFill="0" applyAlignment="0" applyProtection="0"/>
    <xf numFmtId="0" fontId="37" fillId="13" borderId="84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18" fillId="5" borderId="88" applyNumberFormat="0" applyAlignment="0" applyProtection="0"/>
    <xf numFmtId="0" fontId="26" fillId="13" borderId="74" applyNumberFormat="0" applyAlignment="0" applyProtection="0"/>
    <xf numFmtId="0" fontId="37" fillId="13" borderId="89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37" fillId="13" borderId="89" applyNumberFormat="0" applyAlignment="0" applyProtection="0"/>
    <xf numFmtId="0" fontId="18" fillId="39" borderId="88" applyNumberFormat="0" applyAlignment="0" applyProtection="0"/>
    <xf numFmtId="0" fontId="44" fillId="0" borderId="95" applyNumberFormat="0" applyFill="0" applyAlignment="0" applyProtection="0"/>
    <xf numFmtId="0" fontId="26" fillId="13" borderId="87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45" borderId="101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9" fillId="45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9" fillId="8" borderId="82" applyNumberFormat="0" applyAlignment="0" applyProtection="0"/>
    <xf numFmtId="0" fontId="29" fillId="8" borderId="92" applyNumberFormat="0" applyAlignment="0" applyProtection="0"/>
    <xf numFmtId="0" fontId="29" fillId="8" borderId="82" applyNumberFormat="0" applyAlignment="0" applyProtection="0"/>
    <xf numFmtId="0" fontId="18" fillId="39" borderId="75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37" fillId="13" borderId="84" applyNumberFormat="0" applyAlignment="0" applyProtection="0"/>
    <xf numFmtId="0" fontId="18" fillId="39" borderId="88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44" fillId="0" borderId="77" applyNumberFormat="0" applyFill="0" applyAlignment="0" applyProtection="0"/>
    <xf numFmtId="0" fontId="37" fillId="13" borderId="67" applyNumberFormat="0" applyAlignment="0" applyProtection="0"/>
    <xf numFmtId="0" fontId="26" fillId="13" borderId="82" applyNumberFormat="0" applyAlignment="0" applyProtection="0"/>
    <xf numFmtId="0" fontId="18" fillId="5" borderId="75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37" fillId="61" borderId="76" applyNumberFormat="0" applyAlignment="0" applyProtection="0"/>
    <xf numFmtId="0" fontId="59" fillId="61" borderId="92" applyNumberFormat="0" applyAlignment="0" applyProtection="0"/>
    <xf numFmtId="0" fontId="18" fillId="5" borderId="75" applyNumberFormat="0" applyAlignment="0" applyProtection="0"/>
    <xf numFmtId="0" fontId="37" fillId="13" borderId="94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9" fillId="8" borderId="87" applyNumberFormat="0" applyAlignment="0" applyProtection="0"/>
    <xf numFmtId="0" fontId="29" fillId="8" borderId="92" applyNumberFormat="0" applyAlignment="0" applyProtection="0"/>
    <xf numFmtId="0" fontId="26" fillId="13" borderId="82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44" fillId="0" borderId="91" applyNumberFormat="0" applyFill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29" fillId="8" borderId="82" applyNumberFormat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39" borderId="93" applyNumberFormat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44" fillId="0" borderId="77" applyNumberFormat="0" applyFill="0" applyAlignment="0" applyProtection="0"/>
    <xf numFmtId="0" fontId="18" fillId="39" borderId="88" applyNumberFormat="0" applyAlignment="0" applyProtection="0"/>
    <xf numFmtId="0" fontId="29" fillId="44" borderId="82" applyNumberFormat="0" applyAlignment="0" applyProtection="0"/>
    <xf numFmtId="0" fontId="29" fillId="44" borderId="82" applyNumberFormat="0" applyAlignment="0" applyProtection="0"/>
    <xf numFmtId="0" fontId="59" fillId="61" borderId="87" applyNumberFormat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9" fillId="45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5" borderId="75" applyNumberFormat="0" applyAlignment="0" applyProtection="0"/>
    <xf numFmtId="0" fontId="18" fillId="39" borderId="66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39" borderId="75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29" fillId="44" borderId="87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26" fillId="13" borderId="82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29" fillId="44" borderId="74" applyNumberFormat="0" applyAlignment="0" applyProtection="0"/>
    <xf numFmtId="0" fontId="18" fillId="5" borderId="66" applyNumberFormat="0" applyAlignment="0" applyProtection="0"/>
    <xf numFmtId="0" fontId="44" fillId="0" borderId="85" applyNumberFormat="0" applyFill="0" applyAlignment="0" applyProtection="0"/>
    <xf numFmtId="0" fontId="18" fillId="39" borderId="66" applyNumberFormat="0" applyAlignment="0" applyProtection="0"/>
    <xf numFmtId="0" fontId="37" fillId="61" borderId="76" applyNumberFormat="0" applyAlignment="0" applyProtection="0"/>
    <xf numFmtId="0" fontId="37" fillId="13" borderId="76" applyNumberFormat="0" applyAlignment="0" applyProtection="0"/>
    <xf numFmtId="0" fontId="18" fillId="5" borderId="66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6" fillId="13" borderId="87" applyNumberFormat="0" applyAlignment="0" applyProtection="0"/>
    <xf numFmtId="0" fontId="44" fillId="0" borderId="95" applyNumberFormat="0" applyFill="0" applyAlignment="0" applyProtection="0"/>
    <xf numFmtId="0" fontId="29" fillId="8" borderId="87" applyNumberFormat="0" applyAlignment="0" applyProtection="0"/>
    <xf numFmtId="0" fontId="44" fillId="0" borderId="85" applyNumberFormat="0" applyFill="0" applyAlignment="0" applyProtection="0"/>
    <xf numFmtId="0" fontId="18" fillId="39" borderId="88" applyNumberFormat="0" applyAlignment="0" applyProtection="0"/>
    <xf numFmtId="0" fontId="29" fillId="8" borderId="82" applyNumberFormat="0" applyAlignment="0" applyProtection="0"/>
    <xf numFmtId="0" fontId="29" fillId="45" borderId="74" applyNumberFormat="0" applyAlignment="0" applyProtection="0"/>
    <xf numFmtId="0" fontId="44" fillId="0" borderId="77" applyNumberFormat="0" applyFill="0" applyAlignment="0" applyProtection="0"/>
    <xf numFmtId="0" fontId="29" fillId="8" borderId="82" applyNumberFormat="0" applyAlignment="0" applyProtection="0"/>
    <xf numFmtId="0" fontId="18" fillId="39" borderId="88" applyNumberFormat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37" fillId="13" borderId="84" applyNumberFormat="0" applyAlignment="0" applyProtection="0"/>
    <xf numFmtId="0" fontId="44" fillId="0" borderId="95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9" fillId="45" borderId="82" applyNumberFormat="0" applyAlignment="0" applyProtection="0"/>
    <xf numFmtId="0" fontId="26" fillId="13" borderId="101" applyNumberFormat="0" applyAlignment="0" applyProtection="0"/>
    <xf numFmtId="0" fontId="29" fillId="45" borderId="82" applyNumberFormat="0" applyAlignment="0" applyProtection="0"/>
    <xf numFmtId="0" fontId="26" fillId="13" borderId="74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18" fillId="39" borderId="88" applyNumberFormat="0" applyAlignment="0" applyProtection="0"/>
    <xf numFmtId="0" fontId="26" fillId="13" borderId="82" applyNumberFormat="0" applyAlignment="0" applyProtection="0"/>
    <xf numFmtId="0" fontId="18" fillId="5" borderId="93" applyNumberFormat="0" applyAlignment="0" applyProtection="0"/>
    <xf numFmtId="0" fontId="37" fillId="13" borderId="84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18" fillId="39" borderId="88" applyNumberFormat="0" applyAlignment="0" applyProtection="0"/>
    <xf numFmtId="0" fontId="26" fillId="13" borderId="74" applyNumberFormat="0" applyAlignment="0" applyProtection="0"/>
    <xf numFmtId="0" fontId="18" fillId="39" borderId="75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18" fillId="5" borderId="88" applyNumberFormat="0" applyAlignment="0" applyProtection="0"/>
    <xf numFmtId="0" fontId="44" fillId="0" borderId="104" applyNumberFormat="0" applyFill="0" applyAlignment="0" applyProtection="0"/>
    <xf numFmtId="0" fontId="37" fillId="13" borderId="8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18" fillId="39" borderId="88" applyNumberFormat="0" applyAlignment="0" applyProtection="0"/>
    <xf numFmtId="0" fontId="18" fillId="5" borderId="83" applyNumberFormat="0" applyAlignment="0" applyProtection="0"/>
    <xf numFmtId="0" fontId="18" fillId="5" borderId="88" applyNumberFormat="0" applyAlignment="0" applyProtection="0"/>
    <xf numFmtId="0" fontId="44" fillId="0" borderId="95" applyNumberFormat="0" applyFill="0" applyAlignment="0" applyProtection="0"/>
    <xf numFmtId="0" fontId="37" fillId="61" borderId="84" applyNumberFormat="0" applyAlignment="0" applyProtection="0"/>
    <xf numFmtId="0" fontId="44" fillId="0" borderId="85" applyNumberFormat="0" applyFill="0" applyAlignment="0" applyProtection="0"/>
    <xf numFmtId="0" fontId="44" fillId="0" borderId="96" applyNumberFormat="0" applyFill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29" fillId="8" borderId="82" applyNumberFormat="0" applyAlignment="0" applyProtection="0"/>
    <xf numFmtId="0" fontId="37" fillId="13" borderId="103" applyNumberFormat="0" applyAlignment="0" applyProtection="0"/>
    <xf numFmtId="0" fontId="18" fillId="5" borderId="83" applyNumberFormat="0" applyAlignment="0" applyProtection="0"/>
    <xf numFmtId="0" fontId="26" fillId="13" borderId="87" applyNumberFormat="0" applyAlignment="0" applyProtection="0"/>
    <xf numFmtId="0" fontId="18" fillId="5" borderId="75" applyNumberFormat="0" applyAlignment="0" applyProtection="0"/>
    <xf numFmtId="0" fontId="18" fillId="5" borderId="93" applyNumberFormat="0" applyAlignment="0" applyProtection="0"/>
    <xf numFmtId="0" fontId="18" fillId="5" borderId="75" applyNumberFormat="0" applyAlignment="0" applyProtection="0"/>
    <xf numFmtId="0" fontId="26" fillId="13" borderId="82" applyNumberFormat="0" applyAlignment="0" applyProtection="0"/>
    <xf numFmtId="0" fontId="37" fillId="13" borderId="94" applyNumberFormat="0" applyAlignment="0" applyProtection="0"/>
    <xf numFmtId="0" fontId="44" fillId="0" borderId="85" applyNumberFormat="0" applyFill="0" applyAlignment="0" applyProtection="0"/>
    <xf numFmtId="0" fontId="44" fillId="0" borderId="90" applyNumberFormat="0" applyFill="0" applyAlignment="0" applyProtection="0"/>
    <xf numFmtId="0" fontId="29" fillId="45" borderId="87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37" fillId="13" borderId="84" applyNumberFormat="0" applyAlignment="0" applyProtection="0"/>
    <xf numFmtId="0" fontId="18" fillId="5" borderId="75" applyNumberFormat="0" applyAlignment="0" applyProtection="0"/>
    <xf numFmtId="0" fontId="37" fillId="13" borderId="89" applyNumberFormat="0" applyAlignment="0" applyProtection="0"/>
    <xf numFmtId="0" fontId="18" fillId="39" borderId="93" applyNumberFormat="0" applyAlignment="0" applyProtection="0"/>
    <xf numFmtId="0" fontId="44" fillId="0" borderId="86" applyNumberFormat="0" applyFill="0" applyAlignment="0" applyProtection="0"/>
    <xf numFmtId="0" fontId="18" fillId="5" borderId="83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29" fillId="8" borderId="92" applyNumberFormat="0" applyAlignment="0" applyProtection="0"/>
    <xf numFmtId="0" fontId="37" fillId="13" borderId="84" applyNumberFormat="0" applyAlignment="0" applyProtection="0"/>
    <xf numFmtId="0" fontId="37" fillId="13" borderId="94" applyNumberFormat="0" applyAlignment="0" applyProtection="0"/>
    <xf numFmtId="0" fontId="26" fillId="13" borderId="74" applyNumberFormat="0" applyAlignment="0" applyProtection="0"/>
    <xf numFmtId="0" fontId="37" fillId="13" borderId="89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37" fillId="13" borderId="94" applyNumberFormat="0" applyAlignment="0" applyProtection="0"/>
    <xf numFmtId="0" fontId="37" fillId="13" borderId="89" applyNumberFormat="0" applyAlignment="0" applyProtection="0"/>
    <xf numFmtId="0" fontId="59" fillId="61" borderId="87" applyNumberFormat="0" applyAlignment="0" applyProtection="0"/>
    <xf numFmtId="0" fontId="37" fillId="13" borderId="84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37" fillId="13" borderId="76" applyNumberFormat="0" applyAlignment="0" applyProtection="0"/>
    <xf numFmtId="0" fontId="29" fillId="8" borderId="87" applyNumberFormat="0" applyAlignment="0" applyProtection="0"/>
    <xf numFmtId="0" fontId="26" fillId="13" borderId="101" applyNumberFormat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37" fillId="13" borderId="84" applyNumberFormat="0" applyAlignment="0" applyProtection="0"/>
    <xf numFmtId="0" fontId="18" fillId="5" borderId="75" applyNumberFormat="0" applyAlignment="0" applyProtection="0"/>
    <xf numFmtId="0" fontId="29" fillId="8" borderId="87" applyNumberFormat="0" applyAlignment="0" applyProtection="0"/>
    <xf numFmtId="0" fontId="37" fillId="13" borderId="84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37" fillId="13" borderId="84" applyNumberFormat="0" applyAlignment="0" applyProtection="0"/>
    <xf numFmtId="0" fontId="37" fillId="13" borderId="89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9" fillId="45" borderId="82" applyNumberFormat="0" applyAlignment="0" applyProtection="0"/>
    <xf numFmtId="0" fontId="18" fillId="39" borderId="88" applyNumberFormat="0" applyAlignment="0" applyProtection="0"/>
    <xf numFmtId="0" fontId="44" fillId="0" borderId="95" applyNumberFormat="0" applyFill="0" applyAlignment="0" applyProtection="0"/>
    <xf numFmtId="0" fontId="29" fillId="8" borderId="82" applyNumberFormat="0" applyAlignment="0" applyProtection="0"/>
    <xf numFmtId="0" fontId="44" fillId="0" borderId="86" applyNumberFormat="0" applyFill="0" applyAlignment="0" applyProtection="0"/>
    <xf numFmtId="0" fontId="18" fillId="5" borderId="75" applyNumberFormat="0" applyAlignment="0" applyProtection="0"/>
    <xf numFmtId="0" fontId="29" fillId="45" borderId="7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18" fillId="5" borderId="83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18" fillId="5" borderId="102" applyNumberFormat="0" applyAlignment="0" applyProtection="0"/>
    <xf numFmtId="0" fontId="18" fillId="5" borderId="83" applyNumberFormat="0" applyAlignment="0" applyProtection="0"/>
    <xf numFmtId="0" fontId="26" fillId="13" borderId="87" applyNumberFormat="0" applyAlignment="0" applyProtection="0"/>
    <xf numFmtId="0" fontId="26" fillId="13" borderId="74" applyNumberFormat="0" applyAlignment="0" applyProtection="0"/>
    <xf numFmtId="0" fontId="37" fillId="13" borderId="84" applyNumberFormat="0" applyAlignment="0" applyProtection="0"/>
    <xf numFmtId="0" fontId="18" fillId="39" borderId="88" applyNumberFormat="0" applyAlignment="0" applyProtection="0"/>
    <xf numFmtId="0" fontId="18" fillId="5" borderId="75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44" fillId="0" borderId="95" applyNumberFormat="0" applyFill="0" applyAlignment="0" applyProtection="0"/>
    <xf numFmtId="0" fontId="37" fillId="13" borderId="76" applyNumberFormat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26" fillId="13" borderId="92" applyNumberFormat="0" applyAlignment="0" applyProtection="0"/>
    <xf numFmtId="0" fontId="26" fillId="13" borderId="87" applyNumberFormat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59" fillId="61" borderId="82" applyNumberFormat="0" applyAlignment="0" applyProtection="0"/>
    <xf numFmtId="0" fontId="29" fillId="45" borderId="82" applyNumberFormat="0" applyAlignment="0" applyProtection="0"/>
    <xf numFmtId="0" fontId="29" fillId="44" borderId="82" applyNumberFormat="0" applyAlignment="0" applyProtection="0"/>
    <xf numFmtId="0" fontId="44" fillId="0" borderId="77" applyNumberFormat="0" applyFill="0" applyAlignment="0" applyProtection="0"/>
    <xf numFmtId="0" fontId="18" fillId="39" borderId="88" applyNumberFormat="0" applyAlignment="0" applyProtection="0"/>
    <xf numFmtId="0" fontId="37" fillId="13" borderId="94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18" fillId="5" borderId="93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29" fillId="45" borderId="74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29" fillId="45" borderId="74" applyNumberFormat="0" applyAlignment="0" applyProtection="0"/>
    <xf numFmtId="0" fontId="26" fillId="13" borderId="82" applyNumberFormat="0" applyAlignment="0" applyProtection="0"/>
    <xf numFmtId="0" fontId="37" fillId="13" borderId="76" applyNumberFormat="0" applyAlignment="0" applyProtection="0"/>
    <xf numFmtId="0" fontId="18" fillId="39" borderId="75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37" fillId="13" borderId="84" applyNumberFormat="0" applyAlignment="0" applyProtection="0"/>
    <xf numFmtId="0" fontId="26" fillId="13" borderId="87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6" fillId="13" borderId="92" applyNumberFormat="0" applyAlignment="0" applyProtection="0"/>
    <xf numFmtId="0" fontId="26" fillId="13" borderId="87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44" fillId="0" borderId="90" applyNumberFormat="0" applyFill="0" applyAlignment="0" applyProtection="0"/>
    <xf numFmtId="0" fontId="18" fillId="5" borderId="75" applyNumberFormat="0" applyAlignment="0" applyProtection="0"/>
    <xf numFmtId="0" fontId="26" fillId="13" borderId="92" applyNumberFormat="0" applyAlignment="0" applyProtection="0"/>
    <xf numFmtId="0" fontId="26" fillId="13" borderId="82" applyNumberFormat="0" applyAlignment="0" applyProtection="0"/>
    <xf numFmtId="0" fontId="37" fillId="13" borderId="94" applyNumberFormat="0" applyAlignment="0" applyProtection="0"/>
    <xf numFmtId="0" fontId="44" fillId="0" borderId="90" applyNumberFormat="0" applyFill="0" applyAlignment="0" applyProtection="0"/>
    <xf numFmtId="0" fontId="37" fillId="13" borderId="76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18" fillId="5" borderId="88" applyNumberFormat="0" applyAlignment="0" applyProtection="0"/>
    <xf numFmtId="0" fontId="29" fillId="44" borderId="82" applyNumberFormat="0" applyAlignment="0" applyProtection="0"/>
    <xf numFmtId="0" fontId="37" fillId="13" borderId="89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26" fillId="13" borderId="87" applyNumberFormat="0" applyAlignment="0" applyProtection="0"/>
    <xf numFmtId="0" fontId="37" fillId="13" borderId="84" applyNumberFormat="0" applyAlignment="0" applyProtection="0"/>
    <xf numFmtId="0" fontId="44" fillId="0" borderId="86" applyNumberFormat="0" applyFill="0" applyAlignment="0" applyProtection="0"/>
    <xf numFmtId="0" fontId="18" fillId="39" borderId="83" applyNumberFormat="0" applyAlignment="0" applyProtection="0"/>
    <xf numFmtId="0" fontId="18" fillId="39" borderId="75" applyNumberFormat="0" applyAlignment="0" applyProtection="0"/>
    <xf numFmtId="0" fontId="37" fillId="13" borderId="8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37" fillId="13" borderId="103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9" fillId="8" borderId="82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18" fillId="5" borderId="88" applyNumberFormat="0" applyAlignment="0" applyProtection="0"/>
    <xf numFmtId="0" fontId="44" fillId="0" borderId="95" applyNumberFormat="0" applyFill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59" fillId="61" borderId="82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37" fillId="13" borderId="94" applyNumberFormat="0" applyAlignment="0" applyProtection="0"/>
    <xf numFmtId="0" fontId="26" fillId="13" borderId="87" applyNumberFormat="0" applyAlignment="0" applyProtection="0"/>
    <xf numFmtId="0" fontId="18" fillId="39" borderId="88" applyNumberFormat="0" applyAlignment="0" applyProtection="0"/>
    <xf numFmtId="0" fontId="29" fillId="8" borderId="87" applyNumberFormat="0" applyAlignment="0" applyProtection="0"/>
    <xf numFmtId="0" fontId="18" fillId="39" borderId="75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9" fillId="8" borderId="87" applyNumberFormat="0" applyAlignment="0" applyProtection="0"/>
    <xf numFmtId="0" fontId="29" fillId="45" borderId="74" applyNumberFormat="0" applyAlignment="0" applyProtection="0"/>
    <xf numFmtId="0" fontId="44" fillId="0" borderId="77" applyNumberFormat="0" applyFill="0" applyAlignment="0" applyProtection="0"/>
    <xf numFmtId="0" fontId="26" fillId="13" borderId="87" applyNumberFormat="0" applyAlignment="0" applyProtection="0"/>
    <xf numFmtId="0" fontId="44" fillId="0" borderId="85" applyNumberFormat="0" applyFill="0" applyAlignment="0" applyProtection="0"/>
    <xf numFmtId="0" fontId="29" fillId="8" borderId="87" applyNumberFormat="0" applyAlignment="0" applyProtection="0"/>
    <xf numFmtId="0" fontId="37" fillId="13" borderId="84" applyNumberFormat="0" applyAlignment="0" applyProtection="0"/>
    <xf numFmtId="0" fontId="26" fillId="13" borderId="92" applyNumberFormat="0" applyAlignment="0" applyProtection="0"/>
    <xf numFmtId="0" fontId="44" fillId="0" borderId="85" applyNumberFormat="0" applyFill="0" applyAlignment="0" applyProtection="0"/>
    <xf numFmtId="0" fontId="37" fillId="13" borderId="89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9" fillId="8" borderId="87" applyNumberFormat="0" applyAlignment="0" applyProtection="0"/>
    <xf numFmtId="0" fontId="26" fillId="13" borderId="82" applyNumberFormat="0" applyAlignment="0" applyProtection="0"/>
    <xf numFmtId="0" fontId="37" fillId="13" borderId="94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5" borderId="93" applyNumberFormat="0" applyAlignment="0" applyProtection="0"/>
    <xf numFmtId="0" fontId="18" fillId="5" borderId="10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18" fillId="5" borderId="88" applyNumberFormat="0" applyAlignment="0" applyProtection="0"/>
    <xf numFmtId="0" fontId="37" fillId="61" borderId="103" applyNumberFormat="0" applyAlignment="0" applyProtection="0"/>
    <xf numFmtId="0" fontId="29" fillId="8" borderId="87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44" fillId="0" borderId="77" applyNumberFormat="0" applyFill="0" applyAlignment="0" applyProtection="0"/>
    <xf numFmtId="0" fontId="18" fillId="5" borderId="83" applyNumberFormat="0" applyAlignment="0" applyProtection="0"/>
    <xf numFmtId="0" fontId="44" fillId="0" borderId="77" applyNumberFormat="0" applyFill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37" fillId="13" borderId="76" applyNumberFormat="0" applyAlignment="0" applyProtection="0"/>
    <xf numFmtId="0" fontId="44" fillId="0" borderId="90" applyNumberFormat="0" applyFill="0" applyAlignment="0" applyProtection="0"/>
    <xf numFmtId="0" fontId="44" fillId="0" borderId="85" applyNumberFormat="0" applyFill="0" applyAlignment="0" applyProtection="0"/>
    <xf numFmtId="0" fontId="18" fillId="5" borderId="88" applyNumberFormat="0" applyAlignment="0" applyProtection="0"/>
    <xf numFmtId="0" fontId="37" fillId="13" borderId="84" applyNumberFormat="0" applyAlignment="0" applyProtection="0"/>
    <xf numFmtId="0" fontId="26" fillId="13" borderId="92" applyNumberFormat="0" applyAlignment="0" applyProtection="0"/>
    <xf numFmtId="0" fontId="29" fillId="45" borderId="74" applyNumberFormat="0" applyAlignment="0" applyProtection="0"/>
    <xf numFmtId="0" fontId="26" fillId="13" borderId="92" applyNumberFormat="0" applyAlignment="0" applyProtection="0"/>
    <xf numFmtId="0" fontId="44" fillId="0" borderId="77" applyNumberFormat="0" applyFill="0" applyAlignment="0" applyProtection="0"/>
    <xf numFmtId="0" fontId="37" fillId="13" borderId="103" applyNumberFormat="0" applyAlignment="0" applyProtection="0"/>
    <xf numFmtId="0" fontId="26" fillId="13" borderId="92" applyNumberFormat="0" applyAlignment="0" applyProtection="0"/>
    <xf numFmtId="0" fontId="18" fillId="5" borderId="83" applyNumberFormat="0" applyAlignment="0" applyProtection="0"/>
    <xf numFmtId="0" fontId="37" fillId="13" borderId="76" applyNumberFormat="0" applyAlignment="0" applyProtection="0"/>
    <xf numFmtId="0" fontId="29" fillId="8" borderId="9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44" fillId="0" borderId="95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37" fillId="13" borderId="94" applyNumberFormat="0" applyAlignment="0" applyProtection="0"/>
    <xf numFmtId="0" fontId="29" fillId="8" borderId="87" applyNumberFormat="0" applyAlignment="0" applyProtection="0"/>
    <xf numFmtId="0" fontId="26" fillId="13" borderId="82" applyNumberFormat="0" applyAlignment="0" applyProtection="0"/>
    <xf numFmtId="0" fontId="18" fillId="39" borderId="83" applyNumberFormat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18" fillId="5" borderId="88" applyNumberFormat="0" applyAlignment="0" applyProtection="0"/>
    <xf numFmtId="0" fontId="37" fillId="13" borderId="84" applyNumberFormat="0" applyAlignment="0" applyProtection="0"/>
    <xf numFmtId="0" fontId="18" fillId="5" borderId="93" applyNumberFormat="0" applyAlignment="0" applyProtection="0"/>
    <xf numFmtId="0" fontId="37" fillId="13" borderId="84" applyNumberFormat="0" applyAlignment="0" applyProtection="0"/>
    <xf numFmtId="0" fontId="18" fillId="39" borderId="75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39" borderId="88" applyNumberFormat="0" applyAlignment="0" applyProtection="0"/>
    <xf numFmtId="0" fontId="44" fillId="0" borderId="90" applyNumberFormat="0" applyFill="0" applyAlignment="0" applyProtection="0"/>
    <xf numFmtId="0" fontId="44" fillId="0" borderId="91" applyNumberFormat="0" applyFill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18" fillId="39" borderId="88" applyNumberFormat="0" applyAlignment="0" applyProtection="0"/>
    <xf numFmtId="0" fontId="29" fillId="8" borderId="92" applyNumberFormat="0" applyAlignment="0" applyProtection="0"/>
    <xf numFmtId="0" fontId="44" fillId="0" borderId="77" applyNumberFormat="0" applyFill="0" applyAlignment="0" applyProtection="0"/>
    <xf numFmtId="0" fontId="29" fillId="45" borderId="82" applyNumberFormat="0" applyAlignment="0" applyProtection="0"/>
    <xf numFmtId="0" fontId="18" fillId="5" borderId="83" applyNumberFormat="0" applyAlignment="0" applyProtection="0"/>
    <xf numFmtId="0" fontId="29" fillId="8" borderId="92" applyNumberFormat="0" applyAlignment="0" applyProtection="0"/>
    <xf numFmtId="0" fontId="18" fillId="5" borderId="75" applyNumberFormat="0" applyAlignment="0" applyProtection="0"/>
    <xf numFmtId="0" fontId="44" fillId="0" borderId="85" applyNumberFormat="0" applyFill="0" applyAlignment="0" applyProtection="0"/>
    <xf numFmtId="0" fontId="18" fillId="39" borderId="75" applyNumberFormat="0" applyAlignment="0" applyProtection="0"/>
    <xf numFmtId="0" fontId="29" fillId="44" borderId="74" applyNumberFormat="0" applyAlignment="0" applyProtection="0"/>
    <xf numFmtId="0" fontId="26" fillId="13" borderId="87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29" fillId="8" borderId="87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29" fillId="45" borderId="82" applyNumberFormat="0" applyAlignment="0" applyProtection="0"/>
    <xf numFmtId="0" fontId="29" fillId="8" borderId="74" applyNumberFormat="0" applyAlignment="0" applyProtection="0"/>
    <xf numFmtId="0" fontId="37" fillId="61" borderId="76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9" fillId="8" borderId="87" applyNumberFormat="0" applyAlignment="0" applyProtection="0"/>
    <xf numFmtId="0" fontId="29" fillId="8" borderId="92" applyNumberFormat="0" applyAlignment="0" applyProtection="0"/>
    <xf numFmtId="0" fontId="44" fillId="0" borderId="85" applyNumberFormat="0" applyFill="0" applyAlignment="0" applyProtection="0"/>
    <xf numFmtId="0" fontId="44" fillId="0" borderId="77" applyNumberFormat="0" applyFill="0" applyAlignment="0" applyProtection="0"/>
    <xf numFmtId="0" fontId="37" fillId="13" borderId="84" applyNumberFormat="0" applyAlignment="0" applyProtection="0"/>
    <xf numFmtId="0" fontId="29" fillId="44" borderId="65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45" borderId="74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18" fillId="5" borderId="75" applyNumberFormat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26" fillId="13" borderId="87" applyNumberFormat="0" applyAlignment="0" applyProtection="0"/>
    <xf numFmtId="0" fontId="37" fillId="61" borderId="103" applyNumberFormat="0" applyAlignment="0" applyProtection="0"/>
    <xf numFmtId="0" fontId="29" fillId="8" borderId="74" applyNumberFormat="0" applyAlignment="0" applyProtection="0"/>
    <xf numFmtId="0" fontId="44" fillId="0" borderId="90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9" fillId="44" borderId="82" applyNumberFormat="0" applyAlignment="0" applyProtection="0"/>
    <xf numFmtId="0" fontId="26" fillId="13" borderId="82" applyNumberFormat="0" applyAlignment="0" applyProtection="0"/>
    <xf numFmtId="0" fontId="59" fillId="61" borderId="65" applyNumberFormat="0" applyAlignment="0" applyProtection="0"/>
    <xf numFmtId="0" fontId="37" fillId="13" borderId="94" applyNumberFormat="0" applyAlignment="0" applyProtection="0"/>
    <xf numFmtId="0" fontId="26" fillId="13" borderId="82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44" fillId="0" borderId="90" applyNumberFormat="0" applyFill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44" fillId="0" borderId="95" applyNumberFormat="0" applyFill="0" applyAlignment="0" applyProtection="0"/>
    <xf numFmtId="0" fontId="37" fillId="13" borderId="89" applyNumberFormat="0" applyAlignment="0" applyProtection="0"/>
    <xf numFmtId="0" fontId="18" fillId="5" borderId="75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9" fillId="44" borderId="74" applyNumberFormat="0" applyAlignment="0" applyProtection="0"/>
    <xf numFmtId="0" fontId="18" fillId="5" borderId="75" applyNumberFormat="0" applyAlignment="0" applyProtection="0"/>
    <xf numFmtId="0" fontId="37" fillId="13" borderId="8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44" borderId="74" applyNumberFormat="0" applyAlignment="0" applyProtection="0"/>
    <xf numFmtId="0" fontId="44" fillId="0" borderId="77" applyNumberFormat="0" applyFill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87" applyNumberFormat="0" applyAlignment="0" applyProtection="0"/>
    <xf numFmtId="0" fontId="18" fillId="5" borderId="75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44" borderId="87" applyNumberFormat="0" applyAlignment="0" applyProtection="0"/>
    <xf numFmtId="0" fontId="18" fillId="5" borderId="75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18" fillId="5" borderId="88" applyNumberFormat="0" applyAlignment="0" applyProtection="0"/>
    <xf numFmtId="0" fontId="26" fillId="13" borderId="74" applyNumberFormat="0" applyAlignment="0" applyProtection="0"/>
    <xf numFmtId="0" fontId="29" fillId="8" borderId="82" applyNumberFormat="0" applyAlignment="0" applyProtection="0"/>
    <xf numFmtId="0" fontId="37" fillId="13" borderId="103" applyNumberFormat="0" applyAlignment="0" applyProtection="0"/>
    <xf numFmtId="0" fontId="18" fillId="39" borderId="75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37" fillId="61" borderId="89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18" fillId="5" borderId="88" applyNumberFormat="0" applyAlignment="0" applyProtection="0"/>
    <xf numFmtId="0" fontId="18" fillId="5" borderId="75" applyNumberFormat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26" fillId="13" borderId="74" applyNumberFormat="0" applyAlignment="0" applyProtection="0"/>
    <xf numFmtId="0" fontId="37" fillId="13" borderId="84" applyNumberFormat="0" applyAlignment="0" applyProtection="0"/>
    <xf numFmtId="0" fontId="37" fillId="13" borderId="76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18" fillId="5" borderId="75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18" fillId="5" borderId="93" applyNumberFormat="0" applyAlignment="0" applyProtection="0"/>
    <xf numFmtId="0" fontId="18" fillId="39" borderId="75" applyNumberFormat="0" applyAlignment="0" applyProtection="0"/>
    <xf numFmtId="0" fontId="29" fillId="8" borderId="74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6" fillId="13" borderId="101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44" fillId="0" borderId="85" applyNumberFormat="0" applyFill="0" applyAlignment="0" applyProtection="0"/>
    <xf numFmtId="0" fontId="44" fillId="0" borderId="77" applyNumberFormat="0" applyFill="0" applyAlignment="0" applyProtection="0"/>
    <xf numFmtId="0" fontId="37" fillId="13" borderId="94" applyNumberFormat="0" applyAlignment="0" applyProtection="0"/>
    <xf numFmtId="0" fontId="18" fillId="5" borderId="102" applyNumberFormat="0" applyAlignment="0" applyProtection="0"/>
    <xf numFmtId="0" fontId="26" fillId="13" borderId="87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39" borderId="88" applyNumberFormat="0" applyAlignment="0" applyProtection="0"/>
    <xf numFmtId="0" fontId="18" fillId="39" borderId="83" applyNumberFormat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29" fillId="8" borderId="87" applyNumberFormat="0" applyAlignment="0" applyProtection="0"/>
    <xf numFmtId="0" fontId="26" fillId="13" borderId="82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39" borderId="75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59" fillId="61" borderId="82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18" fillId="39" borderId="88" applyNumberFormat="0" applyAlignment="0" applyProtection="0"/>
    <xf numFmtId="0" fontId="18" fillId="5" borderId="79" applyNumberFormat="0" applyAlignment="0" applyProtection="0"/>
    <xf numFmtId="0" fontId="29" fillId="8" borderId="82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44" fillId="0" borderId="90" applyNumberFormat="0" applyFill="0" applyAlignment="0" applyProtection="0"/>
    <xf numFmtId="0" fontId="44" fillId="0" borderId="68" applyNumberFormat="0" applyFill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44" fillId="0" borderId="90" applyNumberFormat="0" applyFill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18" fillId="39" borderId="88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37" fillId="13" borderId="84" applyNumberFormat="0" applyAlignment="0" applyProtection="0"/>
    <xf numFmtId="0" fontId="37" fillId="13" borderId="94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9" fillId="8" borderId="87" applyNumberFormat="0" applyAlignment="0" applyProtection="0"/>
    <xf numFmtId="0" fontId="18" fillId="5" borderId="93" applyNumberFormat="0" applyAlignment="0" applyProtection="0"/>
    <xf numFmtId="0" fontId="29" fillId="44" borderId="82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44" fillId="0" borderId="90" applyNumberFormat="0" applyFill="0" applyAlignment="0" applyProtection="0"/>
    <xf numFmtId="0" fontId="37" fillId="13" borderId="76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26" fillId="13" borderId="101" applyNumberFormat="0" applyAlignment="0" applyProtection="0"/>
    <xf numFmtId="0" fontId="44" fillId="0" borderId="90" applyNumberFormat="0" applyFill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18" fillId="5" borderId="83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8" borderId="101" applyNumberFormat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37" fillId="13" borderId="67" applyNumberFormat="0" applyAlignment="0" applyProtection="0"/>
    <xf numFmtId="0" fontId="44" fillId="0" borderId="90" applyNumberFormat="0" applyFill="0" applyAlignment="0" applyProtection="0"/>
    <xf numFmtId="0" fontId="18" fillId="39" borderId="88" applyNumberFormat="0" applyAlignment="0" applyProtection="0"/>
    <xf numFmtId="0" fontId="26" fillId="13" borderId="87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18" fillId="5" borderId="66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44" fillId="0" borderId="90" applyNumberFormat="0" applyFill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7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5" borderId="88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18" fillId="5" borderId="88" applyNumberFormat="0" applyAlignment="0" applyProtection="0"/>
    <xf numFmtId="0" fontId="18" fillId="5" borderId="83" applyNumberFormat="0" applyAlignment="0" applyProtection="0"/>
    <xf numFmtId="0" fontId="59" fillId="61" borderId="74" applyNumberFormat="0" applyAlignment="0" applyProtection="0"/>
    <xf numFmtId="0" fontId="18" fillId="39" borderId="93" applyNumberFormat="0" applyAlignment="0" applyProtection="0"/>
    <xf numFmtId="0" fontId="26" fillId="13" borderId="82" applyNumberFormat="0" applyAlignment="0" applyProtection="0"/>
    <xf numFmtId="0" fontId="18" fillId="5" borderId="88" applyNumberFormat="0" applyAlignment="0" applyProtection="0"/>
    <xf numFmtId="0" fontId="37" fillId="61" borderId="94" applyNumberFormat="0" applyAlignment="0" applyProtection="0"/>
    <xf numFmtId="0" fontId="44" fillId="0" borderId="85" applyNumberFormat="0" applyFill="0" applyAlignment="0" applyProtection="0"/>
    <xf numFmtId="0" fontId="29" fillId="44" borderId="87" applyNumberFormat="0" applyAlignment="0" applyProtection="0"/>
    <xf numFmtId="0" fontId="37" fillId="13" borderId="84" applyNumberFormat="0" applyAlignment="0" applyProtection="0"/>
    <xf numFmtId="0" fontId="29" fillId="8" borderId="74" applyNumberFormat="0" applyAlignment="0" applyProtection="0"/>
    <xf numFmtId="0" fontId="37" fillId="61" borderId="89" applyNumberFormat="0" applyAlignment="0" applyProtection="0"/>
    <xf numFmtId="0" fontId="26" fillId="13" borderId="82" applyNumberFormat="0" applyAlignment="0" applyProtection="0"/>
    <xf numFmtId="0" fontId="26" fillId="13" borderId="74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59" fillId="61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18" fillId="39" borderId="102" applyNumberFormat="0" applyAlignment="0" applyProtection="0"/>
    <xf numFmtId="0" fontId="44" fillId="0" borderId="85" applyNumberFormat="0" applyFill="0" applyAlignment="0" applyProtection="0"/>
    <xf numFmtId="0" fontId="26" fillId="13" borderId="87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29" fillId="45" borderId="82" applyNumberFormat="0" applyAlignment="0" applyProtection="0"/>
    <xf numFmtId="0" fontId="44" fillId="0" borderId="77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45" borderId="82" applyNumberFormat="0" applyAlignment="0" applyProtection="0"/>
    <xf numFmtId="0" fontId="37" fillId="13" borderId="84" applyNumberFormat="0" applyAlignment="0" applyProtection="0"/>
    <xf numFmtId="0" fontId="44" fillId="0" borderId="95" applyNumberFormat="0" applyFill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37" fillId="13" borderId="89" applyNumberFormat="0" applyAlignment="0" applyProtection="0"/>
    <xf numFmtId="0" fontId="18" fillId="39" borderId="83" applyNumberFormat="0" applyAlignment="0" applyProtection="0"/>
    <xf numFmtId="0" fontId="29" fillId="45" borderId="82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96" applyNumberFormat="0" applyFill="0" applyAlignment="0" applyProtection="0"/>
    <xf numFmtId="0" fontId="44" fillId="0" borderId="95" applyNumberFormat="0" applyFill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18" fillId="39" borderId="83" applyNumberFormat="0" applyAlignment="0" applyProtection="0"/>
    <xf numFmtId="0" fontId="44" fillId="0" borderId="85" applyNumberFormat="0" applyFill="0" applyAlignment="0" applyProtection="0"/>
    <xf numFmtId="0" fontId="44" fillId="0" borderId="91" applyNumberFormat="0" applyFill="0" applyAlignment="0" applyProtection="0"/>
    <xf numFmtId="0" fontId="44" fillId="0" borderId="90" applyNumberFormat="0" applyFill="0" applyAlignment="0" applyProtection="0"/>
    <xf numFmtId="0" fontId="29" fillId="44" borderId="82" applyNumberFormat="0" applyAlignment="0" applyProtection="0"/>
    <xf numFmtId="0" fontId="18" fillId="5" borderId="83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18" fillId="39" borderId="88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37" fillId="13" borderId="84" applyNumberFormat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18" fillId="5" borderId="75" applyNumberFormat="0" applyAlignment="0" applyProtection="0"/>
    <xf numFmtId="0" fontId="37" fillId="13" borderId="84" applyNumberFormat="0" applyAlignment="0" applyProtection="0"/>
    <xf numFmtId="0" fontId="26" fillId="13" borderId="74" applyNumberFormat="0" applyAlignment="0" applyProtection="0"/>
    <xf numFmtId="0" fontId="44" fillId="0" borderId="90" applyNumberFormat="0" applyFill="0" applyAlignment="0" applyProtection="0"/>
    <xf numFmtId="0" fontId="37" fillId="13" borderId="84" applyNumberFormat="0" applyAlignment="0" applyProtection="0"/>
    <xf numFmtId="0" fontId="44" fillId="0" borderId="86" applyNumberFormat="0" applyFill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6" fillId="13" borderId="65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45" borderId="9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18" fillId="5" borderId="88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44" fillId="0" borderId="77" applyNumberFormat="0" applyFill="0" applyAlignment="0" applyProtection="0"/>
    <xf numFmtId="0" fontId="29" fillId="44" borderId="74" applyNumberFormat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44" fillId="0" borderId="90" applyNumberFormat="0" applyFill="0" applyAlignment="0" applyProtection="0"/>
    <xf numFmtId="0" fontId="37" fillId="13" borderId="76" applyNumberFormat="0" applyAlignment="0" applyProtection="0"/>
    <xf numFmtId="0" fontId="44" fillId="0" borderId="91" applyNumberFormat="0" applyFill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44" fillId="0" borderId="85" applyNumberFormat="0" applyFill="0" applyAlignment="0" applyProtection="0"/>
    <xf numFmtId="0" fontId="18" fillId="5" borderId="75" applyNumberFormat="0" applyAlignment="0" applyProtection="0"/>
    <xf numFmtId="0" fontId="29" fillId="8" borderId="82" applyNumberFormat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37" fillId="61" borderId="67" applyNumberFormat="0" applyAlignment="0" applyProtection="0"/>
    <xf numFmtId="0" fontId="37" fillId="13" borderId="67" applyNumberFormat="0" applyAlignment="0" applyProtection="0"/>
    <xf numFmtId="0" fontId="29" fillId="8" borderId="74" applyNumberFormat="0" applyAlignment="0" applyProtection="0"/>
    <xf numFmtId="0" fontId="44" fillId="0" borderId="90" applyNumberFormat="0" applyFill="0" applyAlignment="0" applyProtection="0"/>
    <xf numFmtId="0" fontId="37" fillId="13" borderId="67" applyNumberFormat="0" applyAlignment="0" applyProtection="0"/>
    <xf numFmtId="0" fontId="44" fillId="0" borderId="77" applyNumberFormat="0" applyFill="0" applyAlignment="0" applyProtection="0"/>
    <xf numFmtId="0" fontId="37" fillId="61" borderId="67" applyNumberFormat="0" applyAlignment="0" applyProtection="0"/>
    <xf numFmtId="0" fontId="29" fillId="8" borderId="82" applyNumberFormat="0" applyAlignment="0" applyProtection="0"/>
    <xf numFmtId="0" fontId="26" fillId="13" borderId="61" applyNumberFormat="0" applyAlignment="0" applyProtection="0"/>
    <xf numFmtId="0" fontId="26" fillId="13" borderId="61" applyNumberFormat="0" applyAlignment="0" applyProtection="0"/>
    <xf numFmtId="0" fontId="26" fillId="13" borderId="61" applyNumberFormat="0" applyAlignment="0" applyProtection="0"/>
    <xf numFmtId="0" fontId="26" fillId="13" borderId="61" applyNumberFormat="0" applyAlignment="0" applyProtection="0"/>
    <xf numFmtId="0" fontId="26" fillId="13" borderId="61" applyNumberFormat="0" applyAlignment="0" applyProtection="0"/>
    <xf numFmtId="0" fontId="29" fillId="8" borderId="61" applyNumberFormat="0" applyAlignment="0" applyProtection="0"/>
    <xf numFmtId="0" fontId="29" fillId="8" borderId="61" applyNumberFormat="0" applyAlignment="0" applyProtection="0"/>
    <xf numFmtId="0" fontId="29" fillId="8" borderId="61" applyNumberFormat="0" applyAlignment="0" applyProtection="0"/>
    <xf numFmtId="0" fontId="29" fillId="8" borderId="61" applyNumberFormat="0" applyAlignment="0" applyProtection="0"/>
    <xf numFmtId="0" fontId="29" fillId="8" borderId="61" applyNumberFormat="0" applyAlignment="0" applyProtection="0"/>
    <xf numFmtId="0" fontId="18" fillId="39" borderId="83" applyNumberFormat="0" applyAlignment="0" applyProtection="0"/>
    <xf numFmtId="0" fontId="26" fillId="13" borderId="82" applyNumberFormat="0" applyAlignment="0" applyProtection="0"/>
    <xf numFmtId="0" fontId="18" fillId="5" borderId="88" applyNumberFormat="0" applyAlignment="0" applyProtection="0"/>
    <xf numFmtId="0" fontId="18" fillId="5" borderId="93" applyNumberFormat="0" applyAlignment="0" applyProtection="0"/>
    <xf numFmtId="0" fontId="37" fillId="13" borderId="89" applyNumberFormat="0" applyAlignment="0" applyProtection="0"/>
    <xf numFmtId="0" fontId="37" fillId="13" borderId="67" applyNumberFormat="0" applyAlignment="0" applyProtection="0"/>
    <xf numFmtId="0" fontId="29" fillId="44" borderId="65" applyNumberFormat="0" applyAlignment="0" applyProtection="0"/>
    <xf numFmtId="0" fontId="26" fillId="13" borderId="65" applyNumberFormat="0" applyAlignment="0" applyProtection="0"/>
    <xf numFmtId="0" fontId="18" fillId="5" borderId="62" applyNumberFormat="0" applyAlignment="0" applyProtection="0"/>
    <xf numFmtId="0" fontId="18" fillId="5" borderId="62" applyNumberFormat="0" applyAlignment="0" applyProtection="0"/>
    <xf numFmtId="0" fontId="18" fillId="5" borderId="62" applyNumberFormat="0" applyAlignment="0" applyProtection="0"/>
    <xf numFmtId="0" fontId="18" fillId="5" borderId="62" applyNumberFormat="0" applyAlignment="0" applyProtection="0"/>
    <xf numFmtId="0" fontId="18" fillId="5" borderId="62" applyNumberFormat="0" applyAlignment="0" applyProtection="0"/>
    <xf numFmtId="0" fontId="29" fillId="8" borderId="82" applyNumberFormat="0" applyAlignment="0" applyProtection="0"/>
    <xf numFmtId="0" fontId="26" fillId="13" borderId="87" applyNumberFormat="0" applyAlignment="0" applyProtection="0"/>
    <xf numFmtId="0" fontId="26" fillId="13" borderId="82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37" fillId="13" borderId="63" applyNumberFormat="0" applyAlignment="0" applyProtection="0"/>
    <xf numFmtId="0" fontId="37" fillId="13" borderId="63" applyNumberFormat="0" applyAlignment="0" applyProtection="0"/>
    <xf numFmtId="0" fontId="37" fillId="13" borderId="63" applyNumberFormat="0" applyAlignment="0" applyProtection="0"/>
    <xf numFmtId="0" fontId="37" fillId="13" borderId="63" applyNumberFormat="0" applyAlignment="0" applyProtection="0"/>
    <xf numFmtId="0" fontId="37" fillId="13" borderId="63" applyNumberFormat="0" applyAlignment="0" applyProtection="0"/>
    <xf numFmtId="0" fontId="18" fillId="5" borderId="83" applyNumberFormat="0" applyAlignment="0" applyProtection="0"/>
    <xf numFmtId="0" fontId="44" fillId="0" borderId="64" applyNumberFormat="0" applyFill="0" applyAlignment="0" applyProtection="0"/>
    <xf numFmtId="0" fontId="44" fillId="0" borderId="64" applyNumberFormat="0" applyFill="0" applyAlignment="0" applyProtection="0"/>
    <xf numFmtId="0" fontId="44" fillId="0" borderId="64" applyNumberFormat="0" applyFill="0" applyAlignment="0" applyProtection="0"/>
    <xf numFmtId="0" fontId="44" fillId="0" borderId="64" applyNumberFormat="0" applyFill="0" applyAlignment="0" applyProtection="0"/>
    <xf numFmtId="0" fontId="44" fillId="0" borderId="64" applyNumberFormat="0" applyFill="0" applyAlignment="0" applyProtection="0"/>
    <xf numFmtId="0" fontId="18" fillId="0" borderId="0"/>
    <xf numFmtId="0" fontId="29" fillId="8" borderId="9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18" fillId="39" borderId="83" applyNumberFormat="0" applyAlignment="0" applyProtection="0"/>
    <xf numFmtId="0" fontId="37" fillId="13" borderId="94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102" applyNumberFormat="0" applyAlignment="0" applyProtection="0"/>
    <xf numFmtId="0" fontId="37" fillId="13" borderId="89" applyNumberFormat="0" applyAlignment="0" applyProtection="0"/>
    <xf numFmtId="0" fontId="18" fillId="39" borderId="88" applyNumberFormat="0" applyAlignment="0" applyProtection="0"/>
    <xf numFmtId="0" fontId="44" fillId="0" borderId="95" applyNumberFormat="0" applyFill="0" applyAlignment="0" applyProtection="0"/>
    <xf numFmtId="0" fontId="29" fillId="45" borderId="82" applyNumberFormat="0" applyAlignment="0" applyProtection="0"/>
    <xf numFmtId="0" fontId="37" fillId="13" borderId="76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26" fillId="13" borderId="92" applyNumberFormat="0" applyAlignment="0" applyProtection="0"/>
    <xf numFmtId="0" fontId="18" fillId="39" borderId="75" applyNumberFormat="0" applyAlignment="0" applyProtection="0"/>
    <xf numFmtId="0" fontId="29" fillId="45" borderId="101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9" fillId="45" borderId="82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9" fillId="8" borderId="82" applyNumberFormat="0" applyAlignment="0" applyProtection="0"/>
    <xf numFmtId="0" fontId="18" fillId="39" borderId="88" applyNumberFormat="0" applyAlignment="0" applyProtection="0"/>
    <xf numFmtId="0" fontId="26" fillId="13" borderId="87" applyNumberFormat="0" applyAlignment="0" applyProtection="0"/>
    <xf numFmtId="0" fontId="18" fillId="39" borderId="88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18" fillId="39" borderId="83" applyNumberFormat="0" applyAlignment="0" applyProtection="0"/>
    <xf numFmtId="0" fontId="26" fillId="13" borderId="82" applyNumberFormat="0" applyAlignment="0" applyProtection="0"/>
    <xf numFmtId="0" fontId="18" fillId="5" borderId="75" applyNumberFormat="0" applyAlignment="0" applyProtection="0"/>
    <xf numFmtId="0" fontId="18" fillId="5" borderId="88" applyNumberFormat="0" applyAlignment="0" applyProtection="0"/>
    <xf numFmtId="0" fontId="29" fillId="8" borderId="74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44" fillId="0" borderId="95" applyNumberFormat="0" applyFill="0" applyAlignment="0" applyProtection="0"/>
    <xf numFmtId="0" fontId="29" fillId="8" borderId="74" applyNumberFormat="0" applyAlignment="0" applyProtection="0"/>
    <xf numFmtId="0" fontId="44" fillId="0" borderId="85" applyNumberFormat="0" applyFill="0" applyAlignment="0" applyProtection="0"/>
    <xf numFmtId="0" fontId="18" fillId="5" borderId="66" applyNumberFormat="0" applyAlignment="0" applyProtection="0"/>
    <xf numFmtId="0" fontId="29" fillId="8" borderId="74" applyNumberFormat="0" applyAlignment="0" applyProtection="0"/>
    <xf numFmtId="0" fontId="37" fillId="13" borderId="67" applyNumberFormat="0" applyAlignment="0" applyProtection="0"/>
    <xf numFmtId="0" fontId="37" fillId="13" borderId="76" applyNumberFormat="0" applyAlignment="0" applyProtection="0"/>
    <xf numFmtId="0" fontId="44" fillId="0" borderId="68" applyNumberFormat="0" applyFill="0" applyAlignment="0" applyProtection="0"/>
    <xf numFmtId="0" fontId="29" fillId="45" borderId="82" applyNumberFormat="0" applyAlignment="0" applyProtection="0"/>
    <xf numFmtId="0" fontId="44" fillId="0" borderId="77" applyNumberFormat="0" applyFill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44" fillId="0" borderId="90" applyNumberFormat="0" applyFill="0" applyAlignment="0" applyProtection="0"/>
    <xf numFmtId="0" fontId="29" fillId="45" borderId="87" applyNumberFormat="0" applyAlignment="0" applyProtection="0"/>
    <xf numFmtId="0" fontId="18" fillId="39" borderId="83" applyNumberFormat="0" applyAlignment="0" applyProtection="0"/>
    <xf numFmtId="0" fontId="37" fillId="13" borderId="103" applyNumberFormat="0" applyAlignment="0" applyProtection="0"/>
    <xf numFmtId="0" fontId="37" fillId="13" borderId="84" applyNumberFormat="0" applyAlignment="0" applyProtection="0"/>
    <xf numFmtId="0" fontId="44" fillId="0" borderId="68" applyNumberFormat="0" applyFill="0" applyAlignment="0" applyProtection="0"/>
    <xf numFmtId="0" fontId="37" fillId="61" borderId="76" applyNumberFormat="0" applyAlignment="0" applyProtection="0"/>
    <xf numFmtId="0" fontId="37" fillId="61" borderId="9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37" fillId="13" borderId="67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37" fillId="13" borderId="76" applyNumberFormat="0" applyAlignment="0" applyProtection="0"/>
    <xf numFmtId="0" fontId="26" fillId="13" borderId="82" applyNumberFormat="0" applyAlignment="0" applyProtection="0"/>
    <xf numFmtId="0" fontId="29" fillId="45" borderId="82" applyNumberFormat="0" applyAlignment="0" applyProtection="0"/>
    <xf numFmtId="0" fontId="44" fillId="0" borderId="77" applyNumberFormat="0" applyFill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37" fillId="13" borderId="76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37" fillId="13" borderId="94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74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44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29" fillId="44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59" fillId="61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44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29" fillId="44" borderId="65" applyNumberFormat="0" applyAlignment="0" applyProtection="0"/>
    <xf numFmtId="0" fontId="37" fillId="13" borderId="67" applyNumberFormat="0" applyAlignment="0" applyProtection="0"/>
    <xf numFmtId="0" fontId="59" fillId="61" borderId="65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29" fillId="45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9" fillId="44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44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29" fillId="44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44" fillId="0" borderId="68" applyNumberFormat="0" applyFill="0" applyAlignment="0" applyProtection="0"/>
    <xf numFmtId="0" fontId="18" fillId="39" borderId="66" applyNumberFormat="0" applyAlignment="0" applyProtection="0"/>
    <xf numFmtId="0" fontId="44" fillId="0" borderId="69" applyNumberFormat="0" applyFill="0" applyAlignment="0" applyProtection="0"/>
    <xf numFmtId="0" fontId="26" fillId="13" borderId="65" applyNumberFormat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9" fillId="44" borderId="65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59" fillId="61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45" borderId="65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18" fillId="39" borderId="66" applyNumberFormat="0" applyAlignment="0" applyProtection="0"/>
    <xf numFmtId="0" fontId="26" fillId="13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29" fillId="44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26" fillId="13" borderId="65" applyNumberFormat="0" applyAlignment="0" applyProtection="0"/>
    <xf numFmtId="0" fontId="29" fillId="45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59" fillId="61" borderId="65" applyNumberFormat="0" applyAlignment="0" applyProtection="0"/>
    <xf numFmtId="0" fontId="37" fillId="13" borderId="67" applyNumberFormat="0" applyAlignment="0" applyProtection="0"/>
    <xf numFmtId="0" fontId="29" fillId="44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44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59" fillId="61" borderId="65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44" borderId="65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29" fillId="44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18" fillId="39" borderId="66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37" fillId="61" borderId="67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9" fillId="44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18" fillId="39" borderId="66" applyNumberFormat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29" fillId="44" borderId="65" applyNumberFormat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59" fillId="61" borderId="82" applyNumberFormat="0" applyAlignment="0" applyProtection="0"/>
    <xf numFmtId="0" fontId="29" fillId="8" borderId="74" applyNumberFormat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29" fillId="44" borderId="82" applyNumberFormat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44" fillId="0" borderId="90" applyNumberFormat="0" applyFill="0" applyAlignment="0" applyProtection="0"/>
    <xf numFmtId="0" fontId="18" fillId="39" borderId="88" applyNumberFormat="0" applyAlignment="0" applyProtection="0"/>
    <xf numFmtId="0" fontId="44" fillId="0" borderId="85" applyNumberFormat="0" applyFill="0" applyAlignment="0" applyProtection="0"/>
    <xf numFmtId="0" fontId="29" fillId="45" borderId="7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44" fillId="0" borderId="77" applyNumberFormat="0" applyFill="0" applyAlignment="0" applyProtection="0"/>
    <xf numFmtId="0" fontId="59" fillId="61" borderId="92" applyNumberFormat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29" fillId="45" borderId="87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18" fillId="5" borderId="88" applyNumberFormat="0" applyAlignment="0" applyProtection="0"/>
    <xf numFmtId="0" fontId="18" fillId="5" borderId="75" applyNumberFormat="0" applyAlignment="0" applyProtection="0"/>
    <xf numFmtId="0" fontId="29" fillId="44" borderId="101" applyNumberFormat="0" applyAlignment="0" applyProtection="0"/>
    <xf numFmtId="0" fontId="44" fillId="0" borderId="68" applyNumberFormat="0" applyFill="0" applyAlignment="0" applyProtection="0"/>
    <xf numFmtId="0" fontId="37" fillId="13" borderId="84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5" borderId="93" applyNumberFormat="0" applyAlignment="0" applyProtection="0"/>
    <xf numFmtId="0" fontId="26" fillId="13" borderId="87" applyNumberFormat="0" applyAlignment="0" applyProtection="0"/>
    <xf numFmtId="0" fontId="18" fillId="5" borderId="75" applyNumberFormat="0" applyAlignment="0" applyProtection="0"/>
    <xf numFmtId="0" fontId="44" fillId="0" borderId="95" applyNumberFormat="0" applyFill="0" applyAlignment="0" applyProtection="0"/>
    <xf numFmtId="0" fontId="29" fillId="8" borderId="87" applyNumberFormat="0" applyAlignment="0" applyProtection="0"/>
    <xf numFmtId="0" fontId="18" fillId="5" borderId="102" applyNumberFormat="0" applyAlignment="0" applyProtection="0"/>
    <xf numFmtId="0" fontId="44" fillId="0" borderId="77" applyNumberFormat="0" applyFill="0" applyAlignment="0" applyProtection="0"/>
    <xf numFmtId="0" fontId="44" fillId="0" borderId="86" applyNumberFormat="0" applyFill="0" applyAlignment="0" applyProtection="0"/>
    <xf numFmtId="0" fontId="44" fillId="0" borderId="77" applyNumberFormat="0" applyFill="0" applyAlignment="0" applyProtection="0"/>
    <xf numFmtId="0" fontId="18" fillId="5" borderId="93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8" borderId="87" applyNumberFormat="0" applyAlignment="0" applyProtection="0"/>
    <xf numFmtId="0" fontId="44" fillId="0" borderId="85" applyNumberFormat="0" applyFill="0" applyAlignment="0" applyProtection="0"/>
    <xf numFmtId="0" fontId="37" fillId="13" borderId="76" applyNumberFormat="0" applyAlignment="0" applyProtection="0"/>
    <xf numFmtId="0" fontId="29" fillId="8" borderId="87" applyNumberFormat="0" applyAlignment="0" applyProtection="0"/>
    <xf numFmtId="0" fontId="44" fillId="0" borderId="85" applyNumberFormat="0" applyFill="0" applyAlignment="0" applyProtection="0"/>
    <xf numFmtId="0" fontId="44" fillId="0" borderId="95" applyNumberFormat="0" applyFill="0" applyAlignment="0" applyProtection="0"/>
    <xf numFmtId="0" fontId="44" fillId="0" borderId="85" applyNumberFormat="0" applyFill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26" fillId="13" borderId="87" applyNumberFormat="0" applyAlignment="0" applyProtection="0"/>
    <xf numFmtId="0" fontId="18" fillId="5" borderId="83" applyNumberFormat="0" applyAlignment="0" applyProtection="0"/>
    <xf numFmtId="0" fontId="59" fillId="61" borderId="87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37" fillId="13" borderId="89" applyNumberFormat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18" fillId="39" borderId="75" applyNumberFormat="0" applyAlignment="0" applyProtection="0"/>
    <xf numFmtId="0" fontId="26" fillId="13" borderId="87" applyNumberFormat="0" applyAlignment="0" applyProtection="0"/>
    <xf numFmtId="0" fontId="37" fillId="13" borderId="84" applyNumberFormat="0" applyAlignment="0" applyProtection="0"/>
    <xf numFmtId="0" fontId="44" fillId="0" borderId="104" applyNumberFormat="0" applyFill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59" fillId="61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44" borderId="65" applyNumberFormat="0" applyAlignment="0" applyProtection="0"/>
    <xf numFmtId="0" fontId="18" fillId="39" borderId="75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44" fillId="0" borderId="95" applyNumberFormat="0" applyFill="0" applyAlignment="0" applyProtection="0"/>
    <xf numFmtId="0" fontId="44" fillId="0" borderId="90" applyNumberFormat="0" applyFill="0" applyAlignment="0" applyProtection="0"/>
    <xf numFmtId="0" fontId="44" fillId="0" borderId="85" applyNumberFormat="0" applyFill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8" borderId="87" applyNumberFormat="0" applyAlignment="0" applyProtection="0"/>
    <xf numFmtId="0" fontId="44" fillId="0" borderId="77" applyNumberFormat="0" applyFill="0" applyAlignment="0" applyProtection="0"/>
    <xf numFmtId="0" fontId="44" fillId="0" borderId="104" applyNumberFormat="0" applyFill="0" applyAlignment="0" applyProtection="0"/>
    <xf numFmtId="0" fontId="59" fillId="61" borderId="82" applyNumberFormat="0" applyAlignment="0" applyProtection="0"/>
    <xf numFmtId="0" fontId="26" fillId="13" borderId="101" applyNumberFormat="0" applyAlignment="0" applyProtection="0"/>
    <xf numFmtId="0" fontId="37" fillId="13" borderId="76" applyNumberFormat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37" fillId="13" borderId="89" applyNumberFormat="0" applyAlignment="0" applyProtection="0"/>
    <xf numFmtId="0" fontId="26" fillId="13" borderId="92" applyNumberFormat="0" applyAlignment="0" applyProtection="0"/>
    <xf numFmtId="0" fontId="37" fillId="13" borderId="76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37" fillId="13" borderId="76" applyNumberFormat="0" applyAlignment="0" applyProtection="0"/>
    <xf numFmtId="0" fontId="18" fillId="5" borderId="102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26" fillId="13" borderId="74" applyNumberFormat="0" applyAlignment="0" applyProtection="0"/>
    <xf numFmtId="0" fontId="18" fillId="5" borderId="88" applyNumberFormat="0" applyAlignment="0" applyProtection="0"/>
    <xf numFmtId="0" fontId="18" fillId="5" borderId="83" applyNumberFormat="0" applyAlignment="0" applyProtection="0"/>
    <xf numFmtId="0" fontId="29" fillId="45" borderId="74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44" fillId="0" borderId="90" applyNumberFormat="0" applyFill="0" applyAlignment="0" applyProtection="0"/>
    <xf numFmtId="0" fontId="26" fillId="13" borderId="92" applyNumberFormat="0" applyAlignment="0" applyProtection="0"/>
    <xf numFmtId="0" fontId="29" fillId="8" borderId="82" applyNumberFormat="0" applyAlignment="0" applyProtection="0"/>
    <xf numFmtId="0" fontId="29" fillId="44" borderId="82" applyNumberFormat="0" applyAlignment="0" applyProtection="0"/>
    <xf numFmtId="0" fontId="26" fillId="13" borderId="82" applyNumberFormat="0" applyAlignment="0" applyProtection="0"/>
    <xf numFmtId="0" fontId="18" fillId="5" borderId="75" applyNumberFormat="0" applyAlignment="0" applyProtection="0"/>
    <xf numFmtId="0" fontId="18" fillId="5" borderId="83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5" borderId="88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37" fillId="13" borderId="94" applyNumberFormat="0" applyAlignment="0" applyProtection="0"/>
    <xf numFmtId="0" fontId="44" fillId="0" borderId="96" applyNumberFormat="0" applyFill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44" fillId="0" borderId="77" applyNumberFormat="0" applyFill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18" fillId="5" borderId="75" applyNumberFormat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7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9" fillId="45" borderId="74" applyNumberFormat="0" applyAlignment="0" applyProtection="0"/>
    <xf numFmtId="0" fontId="26" fillId="13" borderId="74" applyNumberFormat="0" applyAlignment="0" applyProtection="0"/>
    <xf numFmtId="0" fontId="37" fillId="61" borderId="89" applyNumberFormat="0" applyAlignment="0" applyProtection="0"/>
    <xf numFmtId="0" fontId="18" fillId="5" borderId="88" applyNumberFormat="0" applyAlignment="0" applyProtection="0"/>
    <xf numFmtId="0" fontId="18" fillId="39" borderId="75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8" borderId="87" applyNumberFormat="0" applyAlignment="0" applyProtection="0"/>
    <xf numFmtId="0" fontId="29" fillId="44" borderId="82" applyNumberFormat="0" applyAlignment="0" applyProtection="0"/>
    <xf numFmtId="0" fontId="37" fillId="13" borderId="84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59" fillId="61" borderId="87" applyNumberFormat="0" applyAlignment="0" applyProtection="0"/>
    <xf numFmtId="0" fontId="37" fillId="13" borderId="89" applyNumberFormat="0" applyAlignment="0" applyProtection="0"/>
    <xf numFmtId="0" fontId="18" fillId="39" borderId="88" applyNumberFormat="0" applyAlignment="0" applyProtection="0"/>
    <xf numFmtId="0" fontId="37" fillId="13" borderId="89" applyNumberFormat="0" applyAlignment="0" applyProtection="0"/>
    <xf numFmtId="0" fontId="37" fillId="13" borderId="84" applyNumberFormat="0" applyAlignment="0" applyProtection="0"/>
    <xf numFmtId="0" fontId="26" fillId="13" borderId="92" applyNumberFormat="0" applyAlignment="0" applyProtection="0"/>
    <xf numFmtId="0" fontId="26" fillId="13" borderId="87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26" fillId="13" borderId="74" applyNumberFormat="0" applyAlignment="0" applyProtection="0"/>
    <xf numFmtId="0" fontId="29" fillId="8" borderId="87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18" fillId="5" borderId="93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18" fillId="5" borderId="93" applyNumberFormat="0" applyAlignment="0" applyProtection="0"/>
    <xf numFmtId="0" fontId="18" fillId="39" borderId="88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37" fillId="13" borderId="89" applyNumberFormat="0" applyAlignment="0" applyProtection="0"/>
    <xf numFmtId="0" fontId="29" fillId="8" borderId="74" applyNumberFormat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85" applyNumberFormat="0" applyFill="0" applyAlignment="0" applyProtection="0"/>
    <xf numFmtId="0" fontId="29" fillId="45" borderId="87" applyNumberFormat="0" applyAlignment="0" applyProtection="0"/>
    <xf numFmtId="0" fontId="18" fillId="5" borderId="75" applyNumberFormat="0" applyAlignment="0" applyProtection="0"/>
    <xf numFmtId="0" fontId="29" fillId="8" borderId="87" applyNumberFormat="0" applyAlignment="0" applyProtection="0"/>
    <xf numFmtId="0" fontId="37" fillId="13" borderId="76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5" borderId="75" applyNumberFormat="0" applyAlignment="0" applyProtection="0"/>
    <xf numFmtId="0" fontId="59" fillId="61" borderId="87" applyNumberFormat="0" applyAlignment="0" applyProtection="0"/>
    <xf numFmtId="0" fontId="37" fillId="13" borderId="76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44" fillId="0" borderId="95" applyNumberFormat="0" applyFill="0" applyAlignment="0" applyProtection="0"/>
    <xf numFmtId="0" fontId="44" fillId="0" borderId="77" applyNumberFormat="0" applyFill="0" applyAlignment="0" applyProtection="0"/>
    <xf numFmtId="0" fontId="37" fillId="61" borderId="84" applyNumberFormat="0" applyAlignment="0" applyProtection="0"/>
    <xf numFmtId="0" fontId="18" fillId="39" borderId="102" applyNumberFormat="0" applyAlignment="0" applyProtection="0"/>
    <xf numFmtId="0" fontId="44" fillId="0" borderId="77" applyNumberFormat="0" applyFill="0" applyAlignment="0" applyProtection="0"/>
    <xf numFmtId="0" fontId="37" fillId="13" borderId="84" applyNumberFormat="0" applyAlignment="0" applyProtection="0"/>
    <xf numFmtId="0" fontId="18" fillId="39" borderId="75" applyNumberFormat="0" applyAlignment="0" applyProtection="0"/>
    <xf numFmtId="0" fontId="26" fillId="13" borderId="87" applyNumberFormat="0" applyAlignment="0" applyProtection="0"/>
    <xf numFmtId="0" fontId="44" fillId="0" borderId="77" applyNumberFormat="0" applyFill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92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44" fillId="0" borderId="104" applyNumberFormat="0" applyFill="0" applyAlignment="0" applyProtection="0"/>
    <xf numFmtId="0" fontId="29" fillId="8" borderId="92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18" fillId="39" borderId="75" applyNumberFormat="0" applyAlignment="0" applyProtection="0"/>
    <xf numFmtId="0" fontId="26" fillId="13" borderId="82" applyNumberFormat="0" applyAlignment="0" applyProtection="0"/>
    <xf numFmtId="0" fontId="18" fillId="5" borderId="88" applyNumberFormat="0" applyAlignment="0" applyProtection="0"/>
    <xf numFmtId="0" fontId="26" fillId="13" borderId="82" applyNumberFormat="0" applyAlignment="0" applyProtection="0"/>
    <xf numFmtId="0" fontId="18" fillId="39" borderId="88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37" fillId="13" borderId="84" applyNumberFormat="0" applyAlignment="0" applyProtection="0"/>
    <xf numFmtId="0" fontId="29" fillId="8" borderId="87" applyNumberFormat="0" applyAlignment="0" applyProtection="0"/>
    <xf numFmtId="0" fontId="29" fillId="8" borderId="82" applyNumberFormat="0" applyAlignment="0" applyProtection="0"/>
    <xf numFmtId="0" fontId="44" fillId="0" borderId="90" applyNumberFormat="0" applyFill="0" applyAlignment="0" applyProtection="0"/>
    <xf numFmtId="0" fontId="29" fillId="8" borderId="101" applyNumberFormat="0" applyAlignment="0" applyProtection="0"/>
    <xf numFmtId="0" fontId="29" fillId="8" borderId="92" applyNumberFormat="0" applyAlignment="0" applyProtection="0"/>
    <xf numFmtId="0" fontId="26" fillId="13" borderId="87" applyNumberFormat="0" applyAlignment="0" applyProtection="0"/>
    <xf numFmtId="0" fontId="18" fillId="39" borderId="88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9" fillId="8" borderId="87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18" fillId="5" borderId="83" applyNumberFormat="0" applyAlignment="0" applyProtection="0"/>
    <xf numFmtId="0" fontId="44" fillId="0" borderId="91" applyNumberFormat="0" applyFill="0" applyAlignment="0" applyProtection="0"/>
    <xf numFmtId="0" fontId="18" fillId="5" borderId="83" applyNumberFormat="0" applyAlignment="0" applyProtection="0"/>
    <xf numFmtId="0" fontId="29" fillId="8" borderId="74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37" fillId="13" borderId="89" applyNumberFormat="0" applyAlignment="0" applyProtection="0"/>
    <xf numFmtId="0" fontId="18" fillId="39" borderId="93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6" fillId="13" borderId="74" applyNumberFormat="0" applyAlignment="0" applyProtection="0"/>
    <xf numFmtId="0" fontId="37" fillId="13" borderId="89" applyNumberFormat="0" applyAlignment="0" applyProtection="0"/>
    <xf numFmtId="0" fontId="29" fillId="44" borderId="74" applyNumberFormat="0" applyAlignment="0" applyProtection="0"/>
    <xf numFmtId="0" fontId="44" fillId="0" borderId="85" applyNumberFormat="0" applyFill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18" fillId="39" borderId="83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44" fillId="0" borderId="90" applyNumberFormat="0" applyFill="0" applyAlignment="0" applyProtection="0"/>
    <xf numFmtId="0" fontId="18" fillId="5" borderId="75" applyNumberFormat="0" applyAlignment="0" applyProtection="0"/>
    <xf numFmtId="0" fontId="37" fillId="13" borderId="89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18" fillId="5" borderId="93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9" fillId="44" borderId="82" applyNumberFormat="0" applyAlignment="0" applyProtection="0"/>
    <xf numFmtId="0" fontId="18" fillId="5" borderId="83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18" fillId="39" borderId="66" applyNumberFormat="0" applyAlignment="0" applyProtection="0"/>
    <xf numFmtId="0" fontId="29" fillId="8" borderId="74" applyNumberFormat="0" applyAlignment="0" applyProtection="0"/>
    <xf numFmtId="0" fontId="29" fillId="8" borderId="87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18" fillId="5" borderId="83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7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18" fillId="39" borderId="88" applyNumberFormat="0" applyAlignment="0" applyProtection="0"/>
    <xf numFmtId="0" fontId="37" fillId="13" borderId="76" applyNumberFormat="0" applyAlignment="0" applyProtection="0"/>
    <xf numFmtId="0" fontId="26" fillId="13" borderId="101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18" fillId="5" borderId="83" applyNumberFormat="0" applyAlignment="0" applyProtection="0"/>
    <xf numFmtId="0" fontId="37" fillId="13" borderId="76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85" applyNumberFormat="0" applyFill="0" applyAlignment="0" applyProtection="0"/>
    <xf numFmtId="0" fontId="37" fillId="13" borderId="94" applyNumberFormat="0" applyAlignment="0" applyProtection="0"/>
    <xf numFmtId="0" fontId="37" fillId="13" borderId="84" applyNumberFormat="0" applyAlignment="0" applyProtection="0"/>
    <xf numFmtId="0" fontId="37" fillId="61" borderId="89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37" fillId="13" borderId="9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44" fillId="0" borderId="86" applyNumberFormat="0" applyFill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9" fillId="44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6" fillId="13" borderId="92" applyNumberFormat="0" applyAlignment="0" applyProtection="0"/>
    <xf numFmtId="0" fontId="44" fillId="0" borderId="86" applyNumberFormat="0" applyFill="0" applyAlignment="0" applyProtection="0"/>
    <xf numFmtId="0" fontId="29" fillId="8" borderId="74" applyNumberFormat="0" applyAlignment="0" applyProtection="0"/>
    <xf numFmtId="0" fontId="37" fillId="13" borderId="89" applyNumberFormat="0" applyAlignment="0" applyProtection="0"/>
    <xf numFmtId="0" fontId="29" fillId="8" borderId="74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74" applyNumberFormat="0" applyAlignment="0" applyProtection="0"/>
    <xf numFmtId="0" fontId="18" fillId="39" borderId="93" applyNumberFormat="0" applyAlignment="0" applyProtection="0"/>
    <xf numFmtId="0" fontId="44" fillId="0" borderId="77" applyNumberFormat="0" applyFill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74" applyNumberFormat="0" applyAlignment="0" applyProtection="0"/>
    <xf numFmtId="0" fontId="29" fillId="8" borderId="82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37" fillId="13" borderId="89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29" fillId="45" borderId="82" applyNumberFormat="0" applyAlignment="0" applyProtection="0"/>
    <xf numFmtId="0" fontId="44" fillId="0" borderId="95" applyNumberFormat="0" applyFill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45" borderId="65" applyNumberFormat="0" applyAlignment="0" applyProtection="0"/>
    <xf numFmtId="0" fontId="29" fillId="8" borderId="82" applyNumberFormat="0" applyAlignment="0" applyProtection="0"/>
    <xf numFmtId="0" fontId="29" fillId="8" borderId="65" applyNumberFormat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87" applyNumberFormat="0" applyAlignment="0" applyProtection="0"/>
    <xf numFmtId="0" fontId="18" fillId="5" borderId="83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44" fillId="0" borderId="85" applyNumberFormat="0" applyFill="0" applyAlignment="0" applyProtection="0"/>
    <xf numFmtId="0" fontId="18" fillId="5" borderId="66" applyNumberFormat="0" applyAlignment="0" applyProtection="0"/>
    <xf numFmtId="0" fontId="26" fillId="13" borderId="82" applyNumberFormat="0" applyAlignment="0" applyProtection="0"/>
    <xf numFmtId="0" fontId="37" fillId="13" borderId="67" applyNumberFormat="0" applyAlignment="0" applyProtection="0"/>
    <xf numFmtId="0" fontId="29" fillId="44" borderId="65" applyNumberFormat="0" applyAlignment="0" applyProtection="0"/>
    <xf numFmtId="0" fontId="37" fillId="13" borderId="67" applyNumberFormat="0" applyAlignment="0" applyProtection="0"/>
    <xf numFmtId="0" fontId="59" fillId="61" borderId="65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29" fillId="45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18" fillId="39" borderId="66" applyNumberFormat="0" applyAlignment="0" applyProtection="0"/>
    <xf numFmtId="0" fontId="29" fillId="45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29" fillId="45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18" fillId="39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9" fillId="44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18" fillId="39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59" fillId="61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18" fillId="39" borderId="66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59" fillId="61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9" fillId="44" borderId="65" applyNumberFormat="0" applyAlignment="0" applyProtection="0"/>
    <xf numFmtId="0" fontId="18" fillId="5" borderId="66" applyNumberFormat="0" applyAlignment="0" applyProtection="0"/>
    <xf numFmtId="0" fontId="29" fillId="45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9" fillId="45" borderId="82" applyNumberFormat="0" applyAlignment="0" applyProtection="0"/>
    <xf numFmtId="0" fontId="18" fillId="5" borderId="66" applyNumberFormat="0" applyAlignment="0" applyProtection="0"/>
    <xf numFmtId="0" fontId="44" fillId="0" borderId="85" applyNumberFormat="0" applyFill="0" applyAlignment="0" applyProtection="0"/>
    <xf numFmtId="0" fontId="37" fillId="13" borderId="67" applyNumberFormat="0" applyAlignment="0" applyProtection="0"/>
    <xf numFmtId="0" fontId="44" fillId="0" borderId="81" applyNumberFormat="0" applyFill="0" applyAlignment="0" applyProtection="0"/>
    <xf numFmtId="0" fontId="44" fillId="0" borderId="68" applyNumberFormat="0" applyFill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59" fillId="61" borderId="74" applyNumberFormat="0" applyAlignment="0" applyProtection="0"/>
    <xf numFmtId="0" fontId="29" fillId="8" borderId="74" applyNumberFormat="0" applyAlignment="0" applyProtection="0"/>
    <xf numFmtId="0" fontId="26" fillId="13" borderId="82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44" fillId="0" borderId="68" applyNumberFormat="0" applyFill="0" applyAlignment="0" applyProtection="0"/>
    <xf numFmtId="0" fontId="37" fillId="13" borderId="76" applyNumberFormat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44" fillId="0" borderId="90" applyNumberFormat="0" applyFill="0" applyAlignment="0" applyProtection="0"/>
    <xf numFmtId="0" fontId="37" fillId="13" borderId="67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76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9" fillId="8" borderId="92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18" fillId="5" borderId="75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44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29" fillId="44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18" fillId="5" borderId="66" applyNumberFormat="0" applyAlignment="0" applyProtection="0"/>
    <xf numFmtId="0" fontId="29" fillId="45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29" fillId="45" borderId="65" applyNumberFormat="0" applyAlignment="0" applyProtection="0"/>
    <xf numFmtId="0" fontId="37" fillId="61" borderId="67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29" fillId="44" borderId="65" applyNumberFormat="0" applyAlignment="0" applyProtection="0"/>
    <xf numFmtId="0" fontId="37" fillId="13" borderId="67" applyNumberFormat="0" applyAlignment="0" applyProtection="0"/>
    <xf numFmtId="0" fontId="59" fillId="61" borderId="65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29" fillId="45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18" fillId="39" borderId="66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26" fillId="13" borderId="65" applyNumberFormat="0" applyAlignment="0" applyProtection="0"/>
    <xf numFmtId="0" fontId="29" fillId="44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45" borderId="65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9" fillId="44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4" borderId="65" applyNumberFormat="0" applyAlignment="0" applyProtection="0"/>
    <xf numFmtId="0" fontId="29" fillId="45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37" fillId="61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44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29" fillId="44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37" fillId="61" borderId="67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44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29" fillId="44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29" fillId="44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9" applyNumberFormat="0" applyFill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29" fillId="44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61" borderId="67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18" fillId="5" borderId="66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18" fillId="5" borderId="66" applyNumberFormat="0" applyAlignment="0" applyProtection="0"/>
    <xf numFmtId="0" fontId="37" fillId="13" borderId="67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5" borderId="66" applyNumberFormat="0" applyAlignment="0" applyProtection="0"/>
    <xf numFmtId="0" fontId="29" fillId="8" borderId="65" applyNumberFormat="0" applyAlignment="0" applyProtection="0"/>
    <xf numFmtId="0" fontId="26" fillId="13" borderId="65" applyNumberFormat="0" applyAlignment="0" applyProtection="0"/>
    <xf numFmtId="0" fontId="44" fillId="0" borderId="68" applyNumberFormat="0" applyFill="0" applyAlignment="0" applyProtection="0"/>
    <xf numFmtId="0" fontId="18" fillId="5" borderId="83" applyNumberFormat="0" applyAlignment="0" applyProtection="0"/>
    <xf numFmtId="0" fontId="18" fillId="5" borderId="75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37" fillId="13" borderId="89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59" fillId="61" borderId="74" applyNumberFormat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37" fillId="13" borderId="89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75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6" fillId="13" borderId="82" applyNumberFormat="0" applyAlignment="0" applyProtection="0"/>
    <xf numFmtId="0" fontId="29" fillId="8" borderId="87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29" fillId="8" borderId="82" applyNumberFormat="0" applyAlignment="0" applyProtection="0"/>
    <xf numFmtId="0" fontId="18" fillId="5" borderId="88" applyNumberFormat="0" applyAlignment="0" applyProtection="0"/>
    <xf numFmtId="0" fontId="37" fillId="13" borderId="84" applyNumberFormat="0" applyAlignment="0" applyProtection="0"/>
    <xf numFmtId="0" fontId="29" fillId="8" borderId="92" applyNumberFormat="0" applyAlignment="0" applyProtection="0"/>
    <xf numFmtId="0" fontId="29" fillId="45" borderId="82" applyNumberFormat="0" applyAlignment="0" applyProtection="0"/>
    <xf numFmtId="0" fontId="18" fillId="5" borderId="75" applyNumberFormat="0" applyAlignment="0" applyProtection="0"/>
    <xf numFmtId="0" fontId="37" fillId="13" borderId="84" applyNumberFormat="0" applyAlignment="0" applyProtection="0"/>
    <xf numFmtId="0" fontId="37" fillId="13" borderId="76" applyNumberFormat="0" applyAlignment="0" applyProtection="0"/>
    <xf numFmtId="0" fontId="37" fillId="61" borderId="76" applyNumberFormat="0" applyAlignment="0" applyProtection="0"/>
    <xf numFmtId="0" fontId="26" fillId="13" borderId="74" applyNumberFormat="0" applyAlignment="0" applyProtection="0"/>
    <xf numFmtId="0" fontId="26" fillId="13" borderId="82" applyNumberFormat="0" applyAlignment="0" applyProtection="0"/>
    <xf numFmtId="0" fontId="37" fillId="13" borderId="76" applyNumberFormat="0" applyAlignment="0" applyProtection="0"/>
    <xf numFmtId="0" fontId="26" fillId="13" borderId="92" applyNumberFormat="0" applyAlignment="0" applyProtection="0"/>
    <xf numFmtId="0" fontId="29" fillId="8" borderId="87" applyNumberFormat="0" applyAlignment="0" applyProtection="0"/>
    <xf numFmtId="0" fontId="26" fillId="13" borderId="74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37" fillId="13" borderId="76" applyNumberFormat="0" applyAlignment="0" applyProtection="0"/>
    <xf numFmtId="0" fontId="29" fillId="8" borderId="87" applyNumberFormat="0" applyAlignment="0" applyProtection="0"/>
    <xf numFmtId="0" fontId="26" fillId="13" borderId="82" applyNumberFormat="0" applyAlignment="0" applyProtection="0"/>
    <xf numFmtId="0" fontId="44" fillId="0" borderId="77" applyNumberFormat="0" applyFill="0" applyAlignment="0" applyProtection="0"/>
    <xf numFmtId="0" fontId="37" fillId="13" borderId="89" applyNumberFormat="0" applyAlignment="0" applyProtection="0"/>
    <xf numFmtId="0" fontId="18" fillId="5" borderId="75" applyNumberFormat="0" applyAlignment="0" applyProtection="0"/>
    <xf numFmtId="0" fontId="37" fillId="13" borderId="89" applyNumberFormat="0" applyAlignment="0" applyProtection="0"/>
    <xf numFmtId="0" fontId="18" fillId="39" borderId="83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18" fillId="39" borderId="88" applyNumberFormat="0" applyAlignment="0" applyProtection="0"/>
    <xf numFmtId="0" fontId="18" fillId="5" borderId="93" applyNumberFormat="0" applyAlignment="0" applyProtection="0"/>
    <xf numFmtId="0" fontId="44" fillId="0" borderId="77" applyNumberFormat="0" applyFill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29" fillId="8" borderId="74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29" fillId="45" borderId="82" applyNumberFormat="0" applyAlignment="0" applyProtection="0"/>
    <xf numFmtId="0" fontId="37" fillId="13" borderId="94" applyNumberFormat="0" applyAlignment="0" applyProtection="0"/>
    <xf numFmtId="0" fontId="29" fillId="8" borderId="101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6" fillId="13" borderId="74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44" fillId="0" borderId="90" applyNumberFormat="0" applyFill="0" applyAlignment="0" applyProtection="0"/>
    <xf numFmtId="0" fontId="18" fillId="39" borderId="75" applyNumberFormat="0" applyAlignment="0" applyProtection="0"/>
    <xf numFmtId="0" fontId="29" fillId="8" borderId="82" applyNumberFormat="0" applyAlignment="0" applyProtection="0"/>
    <xf numFmtId="0" fontId="44" fillId="0" borderId="95" applyNumberFormat="0" applyFill="0" applyAlignment="0" applyProtection="0"/>
    <xf numFmtId="0" fontId="18" fillId="39" borderId="88" applyNumberFormat="0" applyAlignment="0" applyProtection="0"/>
    <xf numFmtId="0" fontId="18" fillId="39" borderId="83" applyNumberFormat="0" applyAlignment="0" applyProtection="0"/>
    <xf numFmtId="0" fontId="26" fillId="13" borderId="92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44" fillId="0" borderId="90" applyNumberFormat="0" applyFill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18" fillId="5" borderId="102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37" fillId="13" borderId="76" applyNumberFormat="0" applyAlignment="0" applyProtection="0"/>
    <xf numFmtId="0" fontId="29" fillId="8" borderId="101" applyNumberFormat="0" applyAlignment="0" applyProtection="0"/>
    <xf numFmtId="0" fontId="18" fillId="5" borderId="83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26" fillId="13" borderId="101" applyNumberFormat="0" applyAlignment="0" applyProtection="0"/>
    <xf numFmtId="0" fontId="37" fillId="13" borderId="89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44" fillId="0" borderId="104" applyNumberFormat="0" applyFill="0" applyAlignment="0" applyProtection="0"/>
    <xf numFmtId="0" fontId="18" fillId="5" borderId="88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9" fillId="44" borderId="82" applyNumberFormat="0" applyAlignment="0" applyProtection="0"/>
    <xf numFmtId="0" fontId="18" fillId="39" borderId="75" applyNumberFormat="0" applyAlignment="0" applyProtection="0"/>
    <xf numFmtId="0" fontId="59" fillId="61" borderId="82" applyNumberFormat="0" applyAlignment="0" applyProtection="0"/>
    <xf numFmtId="0" fontId="26" fillId="13" borderId="74" applyNumberFormat="0" applyAlignment="0" applyProtection="0"/>
    <xf numFmtId="0" fontId="26" fillId="13" borderId="82" applyNumberFormat="0" applyAlignment="0" applyProtection="0"/>
    <xf numFmtId="0" fontId="29" fillId="8" borderId="74" applyNumberFormat="0" applyAlignment="0" applyProtection="0"/>
    <xf numFmtId="0" fontId="18" fillId="5" borderId="83" applyNumberFormat="0" applyAlignment="0" applyProtection="0"/>
    <xf numFmtId="0" fontId="37" fillId="61" borderId="76" applyNumberFormat="0" applyAlignment="0" applyProtection="0"/>
    <xf numFmtId="0" fontId="29" fillId="45" borderId="82" applyNumberFormat="0" applyAlignment="0" applyProtection="0"/>
    <xf numFmtId="0" fontId="26" fillId="13" borderId="74" applyNumberFormat="0" applyAlignment="0" applyProtection="0"/>
    <xf numFmtId="0" fontId="44" fillId="0" borderId="85" applyNumberFormat="0" applyFill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29" fillId="8" borderId="87" applyNumberFormat="0" applyAlignment="0" applyProtection="0"/>
    <xf numFmtId="0" fontId="18" fillId="5" borderId="102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6" fillId="13" borderId="87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44" fillId="0" borderId="95" applyNumberFormat="0" applyFill="0" applyAlignment="0" applyProtection="0"/>
    <xf numFmtId="0" fontId="29" fillId="8" borderId="74" applyNumberFormat="0" applyAlignment="0" applyProtection="0"/>
    <xf numFmtId="0" fontId="26" fillId="13" borderId="82" applyNumberFormat="0" applyAlignment="0" applyProtection="0"/>
    <xf numFmtId="0" fontId="26" fillId="13" borderId="74" applyNumberFormat="0" applyAlignment="0" applyProtection="0"/>
    <xf numFmtId="0" fontId="44" fillId="0" borderId="90" applyNumberFormat="0" applyFill="0" applyAlignment="0" applyProtection="0"/>
    <xf numFmtId="0" fontId="18" fillId="5" borderId="75" applyNumberFormat="0" applyAlignment="0" applyProtection="0"/>
    <xf numFmtId="0" fontId="18" fillId="5" borderId="83" applyNumberFormat="0" applyAlignment="0" applyProtection="0"/>
    <xf numFmtId="0" fontId="37" fillId="13" borderId="89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6" fillId="13" borderId="82" applyNumberFormat="0" applyAlignment="0" applyProtection="0"/>
    <xf numFmtId="0" fontId="26" fillId="13" borderId="87" applyNumberFormat="0" applyAlignment="0" applyProtection="0"/>
    <xf numFmtId="0" fontId="26" fillId="13" borderId="74" applyNumberFormat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9" fillId="45" borderId="92" applyNumberFormat="0" applyAlignment="0" applyProtection="0"/>
    <xf numFmtId="0" fontId="26" fillId="13" borderId="82" applyNumberFormat="0" applyAlignment="0" applyProtection="0"/>
    <xf numFmtId="0" fontId="18" fillId="5" borderId="75" applyNumberFormat="0" applyAlignment="0" applyProtection="0"/>
    <xf numFmtId="0" fontId="37" fillId="13" borderId="89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9" fillId="8" borderId="87" applyNumberFormat="0" applyAlignment="0" applyProtection="0"/>
    <xf numFmtId="0" fontId="18" fillId="5" borderId="75" applyNumberFormat="0" applyAlignment="0" applyProtection="0"/>
    <xf numFmtId="0" fontId="44" fillId="0" borderId="95" applyNumberFormat="0" applyFill="0" applyAlignment="0" applyProtection="0"/>
    <xf numFmtId="0" fontId="44" fillId="0" borderId="77" applyNumberFormat="0" applyFill="0" applyAlignment="0" applyProtection="0"/>
    <xf numFmtId="0" fontId="37" fillId="13" borderId="84" applyNumberFormat="0" applyAlignment="0" applyProtection="0"/>
    <xf numFmtId="0" fontId="44" fillId="0" borderId="90" applyNumberFormat="0" applyFill="0" applyAlignment="0" applyProtection="0"/>
    <xf numFmtId="0" fontId="29" fillId="8" borderId="92" applyNumberFormat="0" applyAlignment="0" applyProtection="0"/>
    <xf numFmtId="0" fontId="18" fillId="5" borderId="75" applyNumberFormat="0" applyAlignment="0" applyProtection="0"/>
    <xf numFmtId="0" fontId="44" fillId="0" borderId="85" applyNumberFormat="0" applyFill="0" applyAlignment="0" applyProtection="0"/>
    <xf numFmtId="0" fontId="18" fillId="39" borderId="88" applyNumberFormat="0" applyAlignment="0" applyProtection="0"/>
    <xf numFmtId="0" fontId="26" fillId="13" borderId="82" applyNumberFormat="0" applyAlignment="0" applyProtection="0"/>
    <xf numFmtId="0" fontId="18" fillId="5" borderId="75" applyNumberFormat="0" applyAlignment="0" applyProtection="0"/>
    <xf numFmtId="0" fontId="18" fillId="5" borderId="102" applyNumberFormat="0" applyAlignment="0" applyProtection="0"/>
    <xf numFmtId="0" fontId="44" fillId="0" borderId="77" applyNumberFormat="0" applyFill="0" applyAlignment="0" applyProtection="0"/>
    <xf numFmtId="0" fontId="37" fillId="13" borderId="94" applyNumberFormat="0" applyAlignment="0" applyProtection="0"/>
    <xf numFmtId="0" fontId="26" fillId="13" borderId="101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9" fillId="8" borderId="92" applyNumberFormat="0" applyAlignment="0" applyProtection="0"/>
    <xf numFmtId="0" fontId="44" fillId="0" borderId="105" applyNumberFormat="0" applyFill="0" applyAlignment="0" applyProtection="0"/>
    <xf numFmtId="0" fontId="44" fillId="0" borderId="95" applyNumberFormat="0" applyFill="0" applyAlignment="0" applyProtection="0"/>
    <xf numFmtId="0" fontId="44" fillId="0" borderId="85" applyNumberFormat="0" applyFill="0" applyAlignment="0" applyProtection="0"/>
    <xf numFmtId="0" fontId="44" fillId="0" borderId="77" applyNumberFormat="0" applyFill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45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44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6" fillId="13" borderId="87" applyNumberFormat="0" applyAlignment="0" applyProtection="0"/>
    <xf numFmtId="0" fontId="18" fillId="5" borderId="75" applyNumberFormat="0" applyAlignment="0" applyProtection="0"/>
    <xf numFmtId="0" fontId="29" fillId="45" borderId="87" applyNumberFormat="0" applyAlignment="0" applyProtection="0"/>
    <xf numFmtId="0" fontId="18" fillId="5" borderId="75" applyNumberFormat="0" applyAlignment="0" applyProtection="0"/>
    <xf numFmtId="0" fontId="29" fillId="44" borderId="82" applyNumberFormat="0" applyAlignment="0" applyProtection="0"/>
    <xf numFmtId="0" fontId="18" fillId="39" borderId="75" applyNumberFormat="0" applyAlignment="0" applyProtection="0"/>
    <xf numFmtId="0" fontId="37" fillId="61" borderId="8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9" fillId="45" borderId="92" applyNumberFormat="0" applyAlignment="0" applyProtection="0"/>
    <xf numFmtId="0" fontId="44" fillId="0" borderId="77" applyNumberFormat="0" applyFill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6" fillId="13" borderId="87" applyNumberFormat="0" applyAlignment="0" applyProtection="0"/>
    <xf numFmtId="0" fontId="29" fillId="8" borderId="92" applyNumberFormat="0" applyAlignment="0" applyProtection="0"/>
    <xf numFmtId="0" fontId="29" fillId="44" borderId="82" applyNumberFormat="0" applyAlignment="0" applyProtection="0"/>
    <xf numFmtId="0" fontId="18" fillId="5" borderId="83" applyNumberFormat="0" applyAlignment="0" applyProtection="0"/>
    <xf numFmtId="0" fontId="26" fillId="13" borderId="87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37" fillId="13" borderId="84" applyNumberFormat="0" applyAlignment="0" applyProtection="0"/>
    <xf numFmtId="0" fontId="29" fillId="8" borderId="87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9" fillId="8" borderId="74" applyNumberFormat="0" applyAlignment="0" applyProtection="0"/>
    <xf numFmtId="0" fontId="18" fillId="5" borderId="88" applyNumberFormat="0" applyAlignment="0" applyProtection="0"/>
    <xf numFmtId="0" fontId="18" fillId="5" borderId="75" applyNumberFormat="0" applyAlignment="0" applyProtection="0"/>
    <xf numFmtId="0" fontId="29" fillId="45" borderId="87" applyNumberFormat="0" applyAlignment="0" applyProtection="0"/>
    <xf numFmtId="0" fontId="18" fillId="39" borderId="75" applyNumberFormat="0" applyAlignment="0" applyProtection="0"/>
    <xf numFmtId="0" fontId="29" fillId="44" borderId="92" applyNumberFormat="0" applyAlignment="0" applyProtection="0"/>
    <xf numFmtId="0" fontId="18" fillId="5" borderId="75" applyNumberFormat="0" applyAlignment="0" applyProtection="0"/>
    <xf numFmtId="0" fontId="29" fillId="45" borderId="74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26" fillId="13" borderId="74" applyNumberFormat="0" applyAlignment="0" applyProtection="0"/>
    <xf numFmtId="0" fontId="44" fillId="0" borderId="85" applyNumberFormat="0" applyFill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29" fillId="8" borderId="82" applyNumberFormat="0" applyAlignment="0" applyProtection="0"/>
    <xf numFmtId="0" fontId="44" fillId="0" borderId="77" applyNumberFormat="0" applyFill="0" applyAlignment="0" applyProtection="0"/>
    <xf numFmtId="0" fontId="59" fillId="61" borderId="74" applyNumberFormat="0" applyAlignment="0" applyProtection="0"/>
    <xf numFmtId="0" fontId="18" fillId="39" borderId="93" applyNumberFormat="0" applyAlignment="0" applyProtection="0"/>
    <xf numFmtId="0" fontId="26" fillId="13" borderId="74" applyNumberFormat="0" applyAlignment="0" applyProtection="0"/>
    <xf numFmtId="0" fontId="26" fillId="13" borderId="87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6" fillId="13" borderId="92" applyNumberFormat="0" applyAlignment="0" applyProtection="0"/>
    <xf numFmtId="0" fontId="37" fillId="13" borderId="84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37" fillId="13" borderId="94" applyNumberFormat="0" applyAlignment="0" applyProtection="0"/>
    <xf numFmtId="0" fontId="26" fillId="13" borderId="87" applyNumberFormat="0" applyAlignment="0" applyProtection="0"/>
    <xf numFmtId="0" fontId="59" fillId="61" borderId="87" applyNumberFormat="0" applyAlignment="0" applyProtection="0"/>
    <xf numFmtId="0" fontId="18" fillId="39" borderId="88" applyNumberFormat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44" fillId="0" borderId="85" applyNumberFormat="0" applyFill="0" applyAlignment="0" applyProtection="0"/>
    <xf numFmtId="0" fontId="26" fillId="13" borderId="74" applyNumberFormat="0" applyAlignment="0" applyProtection="0"/>
    <xf numFmtId="0" fontId="37" fillId="13" borderId="8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18" fillId="5" borderId="88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77" applyNumberFormat="0" applyFill="0" applyAlignment="0" applyProtection="0"/>
    <xf numFmtId="0" fontId="26" fillId="13" borderId="82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18" fillId="5" borderId="88" applyNumberFormat="0" applyAlignment="0" applyProtection="0"/>
    <xf numFmtId="0" fontId="29" fillId="8" borderId="74" applyNumberFormat="0" applyAlignment="0" applyProtection="0"/>
    <xf numFmtId="0" fontId="18" fillId="5" borderId="93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18" fillId="5" borderId="88" applyNumberFormat="0" applyAlignment="0" applyProtection="0"/>
    <xf numFmtId="0" fontId="26" fillId="13" borderId="82" applyNumberFormat="0" applyAlignment="0" applyProtection="0"/>
    <xf numFmtId="0" fontId="37" fillId="13" borderId="76" applyNumberFormat="0" applyAlignment="0" applyProtection="0"/>
    <xf numFmtId="0" fontId="18" fillId="5" borderId="93" applyNumberFormat="0" applyAlignment="0" applyProtection="0"/>
    <xf numFmtId="0" fontId="26" fillId="13" borderId="87" applyNumberFormat="0" applyAlignment="0" applyProtection="0"/>
    <xf numFmtId="0" fontId="37" fillId="13" borderId="84" applyNumberFormat="0" applyAlignment="0" applyProtection="0"/>
    <xf numFmtId="0" fontId="29" fillId="8" borderId="92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8" borderId="82" applyNumberFormat="0" applyAlignment="0" applyProtection="0"/>
    <xf numFmtId="0" fontId="37" fillId="13" borderId="94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18" fillId="5" borderId="102" applyNumberFormat="0" applyAlignment="0" applyProtection="0"/>
    <xf numFmtId="0" fontId="29" fillId="8" borderId="92" applyNumberFormat="0" applyAlignment="0" applyProtection="0"/>
    <xf numFmtId="0" fontId="29" fillId="45" borderId="82" applyNumberFormat="0" applyAlignment="0" applyProtection="0"/>
    <xf numFmtId="0" fontId="44" fillId="0" borderId="95" applyNumberFormat="0" applyFill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5" borderId="93" applyNumberFormat="0" applyAlignment="0" applyProtection="0"/>
    <xf numFmtId="0" fontId="44" fillId="0" borderId="104" applyNumberFormat="0" applyFill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37" fillId="13" borderId="103" applyNumberFormat="0" applyAlignment="0" applyProtection="0"/>
    <xf numFmtId="0" fontId="37" fillId="13" borderId="76" applyNumberFormat="0" applyAlignment="0" applyProtection="0"/>
    <xf numFmtId="0" fontId="29" fillId="8" borderId="101" applyNumberFormat="0" applyAlignment="0" applyProtection="0"/>
    <xf numFmtId="0" fontId="26" fillId="13" borderId="87" applyNumberFormat="0" applyAlignment="0" applyProtection="0"/>
    <xf numFmtId="0" fontId="29" fillId="44" borderId="74" applyNumberFormat="0" applyAlignment="0" applyProtection="0"/>
    <xf numFmtId="0" fontId="18" fillId="5" borderId="75" applyNumberFormat="0" applyAlignment="0" applyProtection="0"/>
    <xf numFmtId="0" fontId="29" fillId="8" borderId="82" applyNumberFormat="0" applyAlignment="0" applyProtection="0"/>
    <xf numFmtId="0" fontId="29" fillId="45" borderId="74" applyNumberFormat="0" applyAlignment="0" applyProtection="0"/>
    <xf numFmtId="0" fontId="44" fillId="0" borderId="77" applyNumberFormat="0" applyFill="0" applyAlignment="0" applyProtection="0"/>
    <xf numFmtId="0" fontId="29" fillId="45" borderId="74" applyNumberFormat="0" applyAlignment="0" applyProtection="0"/>
    <xf numFmtId="0" fontId="37" fillId="13" borderId="84" applyNumberFormat="0" applyAlignment="0" applyProtection="0"/>
    <xf numFmtId="0" fontId="59" fillId="61" borderId="82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26" fillId="13" borderId="101" applyNumberFormat="0" applyAlignment="0" applyProtection="0"/>
    <xf numFmtId="0" fontId="18" fillId="5" borderId="83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44" fillId="0" borderId="86" applyNumberFormat="0" applyFill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18" fillId="5" borderId="75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44" fillId="0" borderId="91" applyNumberFormat="0" applyFill="0" applyAlignment="0" applyProtection="0"/>
    <xf numFmtId="0" fontId="26" fillId="13" borderId="74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26" fillId="13" borderId="87" applyNumberFormat="0" applyAlignment="0" applyProtection="0"/>
    <xf numFmtId="0" fontId="37" fillId="13" borderId="94" applyNumberFormat="0" applyAlignment="0" applyProtection="0"/>
    <xf numFmtId="0" fontId="29" fillId="8" borderId="74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26" fillId="13" borderId="82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59" fillId="61" borderId="82" applyNumberFormat="0" applyAlignment="0" applyProtection="0"/>
    <xf numFmtId="0" fontId="37" fillId="13" borderId="76" applyNumberFormat="0" applyAlignment="0" applyProtection="0"/>
    <xf numFmtId="0" fontId="29" fillId="8" borderId="82" applyNumberFormat="0" applyAlignment="0" applyProtection="0"/>
    <xf numFmtId="0" fontId="29" fillId="8" borderId="101" applyNumberFormat="0" applyAlignment="0" applyProtection="0"/>
    <xf numFmtId="0" fontId="26" fillId="13" borderId="82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39" borderId="83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18" fillId="39" borderId="83" applyNumberFormat="0" applyAlignment="0" applyProtection="0"/>
    <xf numFmtId="0" fontId="37" fillId="13" borderId="103" applyNumberFormat="0" applyAlignment="0" applyProtection="0"/>
    <xf numFmtId="0" fontId="37" fillId="13" borderId="76" applyNumberFormat="0" applyAlignment="0" applyProtection="0"/>
    <xf numFmtId="0" fontId="18" fillId="39" borderId="102" applyNumberFormat="0" applyAlignment="0" applyProtection="0"/>
    <xf numFmtId="0" fontId="18" fillId="5" borderId="75" applyNumberFormat="0" applyAlignment="0" applyProtection="0"/>
    <xf numFmtId="0" fontId="44" fillId="0" borderId="90" applyNumberFormat="0" applyFill="0" applyAlignment="0" applyProtection="0"/>
    <xf numFmtId="0" fontId="37" fillId="13" borderId="84" applyNumberFormat="0" applyAlignment="0" applyProtection="0"/>
    <xf numFmtId="0" fontId="18" fillId="39" borderId="75" applyNumberFormat="0" applyAlignment="0" applyProtection="0"/>
    <xf numFmtId="0" fontId="18" fillId="5" borderId="83" applyNumberFormat="0" applyAlignment="0" applyProtection="0"/>
    <xf numFmtId="0" fontId="37" fillId="13" borderId="94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59" fillId="61" borderId="92" applyNumberFormat="0" applyAlignment="0" applyProtection="0"/>
    <xf numFmtId="0" fontId="44" fillId="0" borderId="85" applyNumberFormat="0" applyFill="0" applyAlignment="0" applyProtection="0"/>
    <xf numFmtId="0" fontId="29" fillId="45" borderId="82" applyNumberFormat="0" applyAlignment="0" applyProtection="0"/>
    <xf numFmtId="0" fontId="44" fillId="0" borderId="95" applyNumberFormat="0" applyFill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45" borderId="82" applyNumberFormat="0" applyAlignment="0" applyProtection="0"/>
    <xf numFmtId="0" fontId="44" fillId="0" borderId="85" applyNumberFormat="0" applyFill="0" applyAlignment="0" applyProtection="0"/>
    <xf numFmtId="0" fontId="37" fillId="13" borderId="89" applyNumberFormat="0" applyAlignment="0" applyProtection="0"/>
    <xf numFmtId="0" fontId="29" fillId="8" borderId="74" applyNumberFormat="0" applyAlignment="0" applyProtection="0"/>
    <xf numFmtId="0" fontId="59" fillId="61" borderId="74" applyNumberFormat="0" applyAlignment="0" applyProtection="0"/>
    <xf numFmtId="0" fontId="44" fillId="0" borderId="77" applyNumberFormat="0" applyFill="0" applyAlignment="0" applyProtection="0"/>
    <xf numFmtId="0" fontId="29" fillId="8" borderId="87" applyNumberFormat="0" applyAlignment="0" applyProtection="0"/>
    <xf numFmtId="0" fontId="44" fillId="0" borderId="85" applyNumberFormat="0" applyFill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3" applyNumberFormat="0" applyAlignment="0" applyProtection="0"/>
    <xf numFmtId="0" fontId="37" fillId="13" borderId="76" applyNumberFormat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37" fillId="13" borderId="89" applyNumberFormat="0" applyAlignment="0" applyProtection="0"/>
    <xf numFmtId="0" fontId="18" fillId="5" borderId="93" applyNumberFormat="0" applyAlignment="0" applyProtection="0"/>
    <xf numFmtId="0" fontId="18" fillId="39" borderId="83" applyNumberFormat="0" applyAlignment="0" applyProtection="0"/>
    <xf numFmtId="0" fontId="29" fillId="8" borderId="87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37" fillId="61" borderId="84" applyNumberFormat="0" applyAlignment="0" applyProtection="0"/>
    <xf numFmtId="0" fontId="37" fillId="13" borderId="76" applyNumberFormat="0" applyAlignment="0" applyProtection="0"/>
    <xf numFmtId="0" fontId="29" fillId="8" borderId="82" applyNumberFormat="0" applyAlignment="0" applyProtection="0"/>
    <xf numFmtId="0" fontId="26" fillId="13" borderId="87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37" fillId="13" borderId="76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5" borderId="88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9" fillId="8" borderId="101" applyNumberFormat="0" applyAlignment="0" applyProtection="0"/>
    <xf numFmtId="0" fontId="44" fillId="0" borderId="86" applyNumberFormat="0" applyFill="0" applyAlignment="0" applyProtection="0"/>
    <xf numFmtId="0" fontId="26" fillId="13" borderId="92" applyNumberFormat="0" applyAlignment="0" applyProtection="0"/>
    <xf numFmtId="0" fontId="26" fillId="13" borderId="82" applyNumberFormat="0" applyAlignment="0" applyProtection="0"/>
    <xf numFmtId="0" fontId="18" fillId="39" borderId="75" applyNumberFormat="0" applyAlignment="0" applyProtection="0"/>
    <xf numFmtId="0" fontId="44" fillId="0" borderId="95" applyNumberFormat="0" applyFill="0" applyAlignment="0" applyProtection="0"/>
    <xf numFmtId="0" fontId="18" fillId="39" borderId="75" applyNumberFormat="0" applyAlignment="0" applyProtection="0"/>
    <xf numFmtId="0" fontId="29" fillId="8" borderId="87" applyNumberFormat="0" applyAlignment="0" applyProtection="0"/>
    <xf numFmtId="0" fontId="18" fillId="39" borderId="75" applyNumberFormat="0" applyAlignment="0" applyProtection="0"/>
    <xf numFmtId="0" fontId="37" fillId="13" borderId="94" applyNumberFormat="0" applyAlignment="0" applyProtection="0"/>
    <xf numFmtId="0" fontId="44" fillId="0" borderId="77" applyNumberFormat="0" applyFill="0" applyAlignment="0" applyProtection="0"/>
    <xf numFmtId="0" fontId="37" fillId="61" borderId="76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6" fillId="13" borderId="92" applyNumberFormat="0" applyAlignment="0" applyProtection="0"/>
    <xf numFmtId="0" fontId="37" fillId="13" borderId="84" applyNumberFormat="0" applyAlignment="0" applyProtection="0"/>
    <xf numFmtId="0" fontId="37" fillId="13" borderId="76" applyNumberFormat="0" applyAlignment="0" applyProtection="0"/>
    <xf numFmtId="0" fontId="37" fillId="61" borderId="89" applyNumberFormat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44" fillId="0" borderId="85" applyNumberFormat="0" applyFill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18" fillId="5" borderId="102" applyNumberFormat="0" applyAlignment="0" applyProtection="0"/>
    <xf numFmtId="0" fontId="18" fillId="5" borderId="83" applyNumberFormat="0" applyAlignment="0" applyProtection="0"/>
    <xf numFmtId="0" fontId="44" fillId="0" borderId="77" applyNumberFormat="0" applyFill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18" fillId="5" borderId="88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5" borderId="88" applyNumberFormat="0" applyAlignment="0" applyProtection="0"/>
    <xf numFmtId="0" fontId="29" fillId="45" borderId="87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37" fillId="13" borderId="84" applyNumberFormat="0" applyAlignment="0" applyProtection="0"/>
    <xf numFmtId="0" fontId="29" fillId="8" borderId="92" applyNumberFormat="0" applyAlignment="0" applyProtection="0"/>
    <xf numFmtId="0" fontId="29" fillId="8" borderId="87" applyNumberFormat="0" applyAlignment="0" applyProtection="0"/>
    <xf numFmtId="0" fontId="29" fillId="8" borderId="82" applyNumberFormat="0" applyAlignment="0" applyProtection="0"/>
    <xf numFmtId="0" fontId="44" fillId="0" borderId="77" applyNumberFormat="0" applyFill="0" applyAlignment="0" applyProtection="0"/>
    <xf numFmtId="0" fontId="29" fillId="45" borderId="82" applyNumberFormat="0" applyAlignment="0" applyProtection="0"/>
    <xf numFmtId="0" fontId="44" fillId="0" borderId="86" applyNumberFormat="0" applyFill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9" fillId="44" borderId="82" applyNumberFormat="0" applyAlignment="0" applyProtection="0"/>
    <xf numFmtId="0" fontId="18" fillId="5" borderId="83" applyNumberFormat="0" applyAlignment="0" applyProtection="0"/>
    <xf numFmtId="0" fontId="18" fillId="5" borderId="93" applyNumberFormat="0" applyAlignment="0" applyProtection="0"/>
    <xf numFmtId="0" fontId="26" fillId="13" borderId="82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44" fillId="0" borderId="86" applyNumberFormat="0" applyFill="0" applyAlignment="0" applyProtection="0"/>
    <xf numFmtId="0" fontId="18" fillId="39" borderId="83" applyNumberFormat="0" applyAlignment="0" applyProtection="0"/>
    <xf numFmtId="0" fontId="29" fillId="45" borderId="74" applyNumberFormat="0" applyAlignment="0" applyProtection="0"/>
    <xf numFmtId="0" fontId="26" fillId="13" borderId="87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29" fillId="44" borderId="7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6" fillId="13" borderId="82" applyNumberFormat="0" applyAlignment="0" applyProtection="0"/>
    <xf numFmtId="0" fontId="29" fillId="45" borderId="74" applyNumberFormat="0" applyAlignment="0" applyProtection="0"/>
    <xf numFmtId="0" fontId="44" fillId="0" borderId="85" applyNumberFormat="0" applyFill="0" applyAlignment="0" applyProtection="0"/>
    <xf numFmtId="0" fontId="37" fillId="13" borderId="94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18" fillId="39" borderId="75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8" borderId="82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59" fillId="61" borderId="87" applyNumberFormat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5" borderId="88" applyNumberFormat="0" applyAlignment="0" applyProtection="0"/>
    <xf numFmtId="0" fontId="26" fillId="13" borderId="82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18" fillId="39" borderId="88" applyNumberFormat="0" applyAlignment="0" applyProtection="0"/>
    <xf numFmtId="0" fontId="37" fillId="61" borderId="89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29" fillId="45" borderId="87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37" fillId="13" borderId="89" applyNumberFormat="0" applyAlignment="0" applyProtection="0"/>
    <xf numFmtId="0" fontId="29" fillId="8" borderId="92" applyNumberFormat="0" applyAlignment="0" applyProtection="0"/>
    <xf numFmtId="0" fontId="29" fillId="8" borderId="101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9" fillId="8" borderId="92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18" fillId="39" borderId="83" applyNumberFormat="0" applyAlignment="0" applyProtection="0"/>
    <xf numFmtId="0" fontId="29" fillId="45" borderId="87" applyNumberFormat="0" applyAlignment="0" applyProtection="0"/>
    <xf numFmtId="0" fontId="37" fillId="13" borderId="89" applyNumberFormat="0" applyAlignment="0" applyProtection="0"/>
    <xf numFmtId="0" fontId="26" fillId="13" borderId="9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6" fillId="13" borderId="78" applyNumberFormat="0" applyAlignment="0" applyProtection="0"/>
    <xf numFmtId="0" fontId="18" fillId="5" borderId="79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18" fillId="5" borderId="88" applyNumberFormat="0" applyAlignment="0" applyProtection="0"/>
    <xf numFmtId="0" fontId="29" fillId="45" borderId="74" applyNumberFormat="0" applyAlignment="0" applyProtection="0"/>
    <xf numFmtId="0" fontId="37" fillId="13" borderId="84" applyNumberFormat="0" applyAlignment="0" applyProtection="0"/>
    <xf numFmtId="0" fontId="26" fillId="13" borderId="74" applyNumberFormat="0" applyAlignment="0" applyProtection="0"/>
    <xf numFmtId="0" fontId="44" fillId="0" borderId="85" applyNumberFormat="0" applyFill="0" applyAlignment="0" applyProtection="0"/>
    <xf numFmtId="0" fontId="37" fillId="13" borderId="76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6" fillId="13" borderId="87" applyNumberFormat="0" applyAlignment="0" applyProtection="0"/>
    <xf numFmtId="0" fontId="18" fillId="39" borderId="88" applyNumberFormat="0" applyAlignment="0" applyProtection="0"/>
    <xf numFmtId="0" fontId="26" fillId="13" borderId="82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44" fillId="0" borderId="77" applyNumberFormat="0" applyFill="0" applyAlignment="0" applyProtection="0"/>
    <xf numFmtId="0" fontId="59" fillId="61" borderId="82" applyNumberFormat="0" applyAlignment="0" applyProtection="0"/>
    <xf numFmtId="0" fontId="44" fillId="0" borderId="85" applyNumberFormat="0" applyFill="0" applyAlignment="0" applyProtection="0"/>
    <xf numFmtId="0" fontId="29" fillId="8" borderId="87" applyNumberFormat="0" applyAlignment="0" applyProtection="0"/>
    <xf numFmtId="0" fontId="37" fillId="61" borderId="76" applyNumberFormat="0" applyAlignment="0" applyProtection="0"/>
    <xf numFmtId="0" fontId="37" fillId="61" borderId="84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26" fillId="13" borderId="87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18" fillId="5" borderId="83" applyNumberFormat="0" applyAlignment="0" applyProtection="0"/>
    <xf numFmtId="0" fontId="18" fillId="5" borderId="93" applyNumberFormat="0" applyAlignment="0" applyProtection="0"/>
    <xf numFmtId="0" fontId="37" fillId="13" borderId="84" applyNumberFormat="0" applyAlignment="0" applyProtection="0"/>
    <xf numFmtId="0" fontId="29" fillId="8" borderId="87" applyNumberFormat="0" applyAlignment="0" applyProtection="0"/>
    <xf numFmtId="0" fontId="18" fillId="5" borderId="83" applyNumberFormat="0" applyAlignment="0" applyProtection="0"/>
    <xf numFmtId="0" fontId="37" fillId="13" borderId="76" applyNumberFormat="0" applyAlignment="0" applyProtection="0"/>
    <xf numFmtId="0" fontId="18" fillId="5" borderId="83" applyNumberFormat="0" applyAlignment="0" applyProtection="0"/>
    <xf numFmtId="0" fontId="18" fillId="5" borderId="75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37" fillId="13" borderId="76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9" fillId="45" borderId="92" applyNumberFormat="0" applyAlignment="0" applyProtection="0"/>
    <xf numFmtId="0" fontId="29" fillId="8" borderId="82" applyNumberFormat="0" applyAlignment="0" applyProtection="0"/>
    <xf numFmtId="0" fontId="26" fillId="13" borderId="101" applyNumberFormat="0" applyAlignment="0" applyProtection="0"/>
    <xf numFmtId="0" fontId="18" fillId="39" borderId="102" applyNumberFormat="0" applyAlignment="0" applyProtection="0"/>
    <xf numFmtId="0" fontId="44" fillId="0" borderId="85" applyNumberFormat="0" applyFill="0" applyAlignment="0" applyProtection="0"/>
    <xf numFmtId="0" fontId="44" fillId="0" borderId="90" applyNumberFormat="0" applyFill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45" borderId="82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37" fillId="13" borderId="84" applyNumberFormat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18" fillId="39" borderId="75" applyNumberFormat="0" applyAlignment="0" applyProtection="0"/>
    <xf numFmtId="0" fontId="44" fillId="0" borderId="90" applyNumberFormat="0" applyFill="0" applyAlignment="0" applyProtection="0"/>
    <xf numFmtId="0" fontId="44" fillId="0" borderId="85" applyNumberFormat="0" applyFill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8" borderId="82" applyNumberFormat="0" applyAlignment="0" applyProtection="0"/>
    <xf numFmtId="0" fontId="26" fillId="13" borderId="74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29" fillId="44" borderId="82" applyNumberFormat="0" applyAlignment="0" applyProtection="0"/>
    <xf numFmtId="0" fontId="18" fillId="5" borderId="88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59" fillId="61" borderId="74" applyNumberFormat="0" applyAlignment="0" applyProtection="0"/>
    <xf numFmtId="0" fontId="29" fillId="8" borderId="92" applyNumberFormat="0" applyAlignment="0" applyProtection="0"/>
    <xf numFmtId="0" fontId="37" fillId="13" borderId="84" applyNumberFormat="0" applyAlignment="0" applyProtection="0"/>
    <xf numFmtId="0" fontId="37" fillId="61" borderId="84" applyNumberFormat="0" applyAlignment="0" applyProtection="0"/>
    <xf numFmtId="0" fontId="44" fillId="0" borderId="85" applyNumberFormat="0" applyFill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37" fillId="13" borderId="89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76" applyNumberFormat="0" applyAlignment="0" applyProtection="0"/>
    <xf numFmtId="0" fontId="29" fillId="8" borderId="82" applyNumberFormat="0" applyAlignment="0" applyProtection="0"/>
    <xf numFmtId="0" fontId="37" fillId="13" borderId="94" applyNumberFormat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29" fillId="8" borderId="92" applyNumberFormat="0" applyAlignment="0" applyProtection="0"/>
    <xf numFmtId="0" fontId="29" fillId="8" borderId="82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37" fillId="61" borderId="84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37" fillId="13" borderId="94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9" fillId="8" borderId="7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9" fillId="8" borderId="87" applyNumberFormat="0" applyAlignment="0" applyProtection="0"/>
    <xf numFmtId="0" fontId="44" fillId="0" borderId="96" applyNumberFormat="0" applyFill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6" fillId="13" borderId="87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37" fillId="61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44" fillId="0" borderId="77" applyNumberFormat="0" applyFill="0" applyAlignment="0" applyProtection="0"/>
    <xf numFmtId="0" fontId="26" fillId="13" borderId="87" applyNumberFormat="0" applyAlignment="0" applyProtection="0"/>
    <xf numFmtId="0" fontId="18" fillId="39" borderId="88" applyNumberFormat="0" applyAlignment="0" applyProtection="0"/>
    <xf numFmtId="0" fontId="37" fillId="13" borderId="94" applyNumberFormat="0" applyAlignment="0" applyProtection="0"/>
    <xf numFmtId="0" fontId="37" fillId="13" borderId="103" applyNumberFormat="0" applyAlignment="0" applyProtection="0"/>
    <xf numFmtId="0" fontId="29" fillId="45" borderId="87" applyNumberFormat="0" applyAlignment="0" applyProtection="0"/>
    <xf numFmtId="0" fontId="37" fillId="61" borderId="84" applyNumberFormat="0" applyAlignment="0" applyProtection="0"/>
    <xf numFmtId="0" fontId="29" fillId="45" borderId="92" applyNumberFormat="0" applyAlignment="0" applyProtection="0"/>
    <xf numFmtId="0" fontId="37" fillId="13" borderId="76" applyNumberFormat="0" applyAlignment="0" applyProtection="0"/>
    <xf numFmtId="0" fontId="44" fillId="0" borderId="85" applyNumberFormat="0" applyFill="0" applyAlignment="0" applyProtection="0"/>
    <xf numFmtId="0" fontId="26" fillId="13" borderId="87" applyNumberFormat="0" applyAlignment="0" applyProtection="0"/>
    <xf numFmtId="0" fontId="37" fillId="13" borderId="76" applyNumberFormat="0" applyAlignment="0" applyProtection="0"/>
    <xf numFmtId="0" fontId="26" fillId="13" borderId="87" applyNumberFormat="0" applyAlignment="0" applyProtection="0"/>
    <xf numFmtId="0" fontId="26" fillId="13" borderId="92" applyNumberFormat="0" applyAlignment="0" applyProtection="0"/>
    <xf numFmtId="0" fontId="44" fillId="0" borderId="90" applyNumberFormat="0" applyFill="0" applyAlignment="0" applyProtection="0"/>
    <xf numFmtId="0" fontId="18" fillId="5" borderId="93" applyNumberFormat="0" applyAlignment="0" applyProtection="0"/>
    <xf numFmtId="0" fontId="18" fillId="39" borderId="88" applyNumberFormat="0" applyAlignment="0" applyProtection="0"/>
    <xf numFmtId="0" fontId="26" fillId="13" borderId="87" applyNumberFormat="0" applyAlignment="0" applyProtection="0"/>
    <xf numFmtId="0" fontId="44" fillId="0" borderId="85" applyNumberFormat="0" applyFill="0" applyAlignment="0" applyProtection="0"/>
    <xf numFmtId="0" fontId="18" fillId="5" borderId="93" applyNumberFormat="0" applyAlignment="0" applyProtection="0"/>
    <xf numFmtId="0" fontId="29" fillId="8" borderId="101" applyNumberFormat="0" applyAlignment="0" applyProtection="0"/>
    <xf numFmtId="0" fontId="26" fillId="13" borderId="82" applyNumberFormat="0" applyAlignment="0" applyProtection="0"/>
    <xf numFmtId="0" fontId="26" fillId="13" borderId="92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39" borderId="93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6" fillId="13" borderId="74" applyNumberFormat="0" applyAlignment="0" applyProtection="0"/>
    <xf numFmtId="0" fontId="18" fillId="5" borderId="88" applyNumberFormat="0" applyAlignment="0" applyProtection="0"/>
    <xf numFmtId="0" fontId="26" fillId="13" borderId="101" applyNumberFormat="0" applyAlignment="0" applyProtection="0"/>
    <xf numFmtId="0" fontId="29" fillId="44" borderId="82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26" fillId="13" borderId="82" applyNumberFormat="0" applyAlignment="0" applyProtection="0"/>
    <xf numFmtId="0" fontId="29" fillId="44" borderId="82" applyNumberFormat="0" applyAlignment="0" applyProtection="0"/>
    <xf numFmtId="0" fontId="29" fillId="8" borderId="92" applyNumberFormat="0" applyAlignment="0" applyProtection="0"/>
    <xf numFmtId="0" fontId="37" fillId="13" borderId="84" applyNumberFormat="0" applyAlignment="0" applyProtection="0"/>
    <xf numFmtId="0" fontId="29" fillId="8" borderId="74" applyNumberFormat="0" applyAlignment="0" applyProtection="0"/>
    <xf numFmtId="0" fontId="44" fillId="0" borderId="85" applyNumberFormat="0" applyFill="0" applyAlignment="0" applyProtection="0"/>
    <xf numFmtId="0" fontId="37" fillId="13" borderId="76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18" fillId="39" borderId="75" applyNumberFormat="0" applyAlignment="0" applyProtection="0"/>
    <xf numFmtId="0" fontId="44" fillId="0" borderId="85" applyNumberFormat="0" applyFill="0" applyAlignment="0" applyProtection="0"/>
    <xf numFmtId="0" fontId="37" fillId="61" borderId="89" applyNumberFormat="0" applyAlignment="0" applyProtection="0"/>
    <xf numFmtId="0" fontId="44" fillId="0" borderId="77" applyNumberFormat="0" applyFill="0" applyAlignment="0" applyProtection="0"/>
    <xf numFmtId="0" fontId="29" fillId="8" borderId="87" applyNumberFormat="0" applyAlignment="0" applyProtection="0"/>
    <xf numFmtId="0" fontId="29" fillId="8" borderId="82" applyNumberFormat="0" applyAlignment="0" applyProtection="0"/>
    <xf numFmtId="0" fontId="26" fillId="13" borderId="74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6" fillId="13" borderId="87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18" fillId="39" borderId="83" applyNumberFormat="0" applyAlignment="0" applyProtection="0"/>
    <xf numFmtId="0" fontId="26" fillId="13" borderId="74" applyNumberFormat="0" applyAlignment="0" applyProtection="0"/>
    <xf numFmtId="0" fontId="44" fillId="0" borderId="95" applyNumberFormat="0" applyFill="0" applyAlignment="0" applyProtection="0"/>
    <xf numFmtId="0" fontId="29" fillId="8" borderId="82" applyNumberFormat="0" applyAlignment="0" applyProtection="0"/>
    <xf numFmtId="0" fontId="26" fillId="13" borderId="74" applyNumberFormat="0" applyAlignment="0" applyProtection="0"/>
    <xf numFmtId="0" fontId="44" fillId="0" borderId="95" applyNumberFormat="0" applyFill="0" applyAlignment="0" applyProtection="0"/>
    <xf numFmtId="0" fontId="37" fillId="13" borderId="76" applyNumberFormat="0" applyAlignment="0" applyProtection="0"/>
    <xf numFmtId="0" fontId="44" fillId="0" borderId="85" applyNumberFormat="0" applyFill="0" applyAlignment="0" applyProtection="0"/>
    <xf numFmtId="0" fontId="18" fillId="5" borderId="88" applyNumberFormat="0" applyAlignment="0" applyProtection="0"/>
    <xf numFmtId="0" fontId="29" fillId="45" borderId="82" applyNumberFormat="0" applyAlignment="0" applyProtection="0"/>
    <xf numFmtId="0" fontId="37" fillId="13" borderId="89" applyNumberFormat="0" applyAlignment="0" applyProtection="0"/>
    <xf numFmtId="0" fontId="37" fillId="13" borderId="103" applyNumberFormat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29" fillId="45" borderId="87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44" fillId="0" borderId="85" applyNumberFormat="0" applyFill="0" applyAlignment="0" applyProtection="0"/>
    <xf numFmtId="0" fontId="26" fillId="13" borderId="74" applyNumberFormat="0" applyAlignment="0" applyProtection="0"/>
    <xf numFmtId="0" fontId="26" fillId="13" borderId="101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85" applyNumberFormat="0" applyFill="0" applyAlignment="0" applyProtection="0"/>
    <xf numFmtId="0" fontId="18" fillId="5" borderId="93" applyNumberFormat="0" applyAlignment="0" applyProtection="0"/>
    <xf numFmtId="0" fontId="44" fillId="0" borderId="85" applyNumberFormat="0" applyFill="0" applyAlignment="0" applyProtection="0"/>
    <xf numFmtId="0" fontId="18" fillId="5" borderId="75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18" fillId="39" borderId="83" applyNumberFormat="0" applyAlignment="0" applyProtection="0"/>
    <xf numFmtId="0" fontId="44" fillId="0" borderId="77" applyNumberFormat="0" applyFill="0" applyAlignment="0" applyProtection="0"/>
    <xf numFmtId="0" fontId="18" fillId="39" borderId="88" applyNumberFormat="0" applyAlignment="0" applyProtection="0"/>
    <xf numFmtId="0" fontId="29" fillId="8" borderId="74" applyNumberFormat="0" applyAlignment="0" applyProtection="0"/>
    <xf numFmtId="0" fontId="37" fillId="61" borderId="94" applyNumberFormat="0" applyAlignment="0" applyProtection="0"/>
    <xf numFmtId="0" fontId="26" fillId="13" borderId="92" applyNumberFormat="0" applyAlignment="0" applyProtection="0"/>
    <xf numFmtId="0" fontId="44" fillId="0" borderId="90" applyNumberFormat="0" applyFill="0" applyAlignment="0" applyProtection="0"/>
    <xf numFmtId="0" fontId="29" fillId="8" borderId="74" applyNumberFormat="0" applyAlignment="0" applyProtection="0"/>
    <xf numFmtId="0" fontId="44" fillId="0" borderId="85" applyNumberFormat="0" applyFill="0" applyAlignment="0" applyProtection="0"/>
    <xf numFmtId="0" fontId="44" fillId="0" borderId="77" applyNumberFormat="0" applyFill="0" applyAlignment="0" applyProtection="0"/>
    <xf numFmtId="0" fontId="37" fillId="13" borderId="84" applyNumberFormat="0" applyAlignment="0" applyProtection="0"/>
    <xf numFmtId="0" fontId="37" fillId="13" borderId="94" applyNumberFormat="0" applyAlignment="0" applyProtection="0"/>
    <xf numFmtId="0" fontId="37" fillId="13" borderId="84" applyNumberFormat="0" applyAlignment="0" applyProtection="0"/>
    <xf numFmtId="0" fontId="18" fillId="5" borderId="75" applyNumberFormat="0" applyAlignment="0" applyProtection="0"/>
    <xf numFmtId="0" fontId="29" fillId="8" borderId="92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37" fillId="13" borderId="84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44" fillId="0" borderId="85" applyNumberFormat="0" applyFill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39" borderId="75" applyNumberFormat="0" applyAlignment="0" applyProtection="0"/>
    <xf numFmtId="0" fontId="29" fillId="8" borderId="87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26" fillId="13" borderId="74" applyNumberFormat="0" applyAlignment="0" applyProtection="0"/>
    <xf numFmtId="0" fontId="44" fillId="0" borderId="86" applyNumberFormat="0" applyFill="0" applyAlignment="0" applyProtection="0"/>
    <xf numFmtId="0" fontId="44" fillId="0" borderId="77" applyNumberFormat="0" applyFill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88" applyNumberFormat="0" applyAlignment="0" applyProtection="0"/>
    <xf numFmtId="0" fontId="37" fillId="61" borderId="84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18" fillId="39" borderId="83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44" borderId="74" applyNumberFormat="0" applyAlignment="0" applyProtection="0"/>
    <xf numFmtId="0" fontId="26" fillId="13" borderId="101" applyNumberFormat="0" applyAlignment="0" applyProtection="0"/>
    <xf numFmtId="0" fontId="29" fillId="8" borderId="82" applyNumberFormat="0" applyAlignment="0" applyProtection="0"/>
    <xf numFmtId="0" fontId="44" fillId="0" borderId="77" applyNumberFormat="0" applyFill="0" applyAlignment="0" applyProtection="0"/>
    <xf numFmtId="0" fontId="26" fillId="13" borderId="82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45" borderId="87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18" fillId="5" borderId="75" applyNumberFormat="0" applyAlignment="0" applyProtection="0"/>
    <xf numFmtId="0" fontId="37" fillId="13" borderId="84" applyNumberFormat="0" applyAlignment="0" applyProtection="0"/>
    <xf numFmtId="0" fontId="37" fillId="13" borderId="76" applyNumberFormat="0" applyAlignment="0" applyProtection="0"/>
    <xf numFmtId="0" fontId="37" fillId="13" borderId="94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39" borderId="75" applyNumberFormat="0" applyAlignment="0" applyProtection="0"/>
    <xf numFmtId="0" fontId="37" fillId="61" borderId="8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44" fillId="0" borderId="85" applyNumberFormat="0" applyFill="0" applyAlignment="0" applyProtection="0"/>
    <xf numFmtId="0" fontId="37" fillId="13" borderId="76" applyNumberFormat="0" applyAlignment="0" applyProtection="0"/>
    <xf numFmtId="0" fontId="44" fillId="0" borderId="85" applyNumberFormat="0" applyFill="0" applyAlignment="0" applyProtection="0"/>
    <xf numFmtId="0" fontId="18" fillId="5" borderId="75" applyNumberFormat="0" applyAlignment="0" applyProtection="0"/>
    <xf numFmtId="0" fontId="44" fillId="0" borderId="95" applyNumberFormat="0" applyFill="0" applyAlignment="0" applyProtection="0"/>
    <xf numFmtId="0" fontId="26" fillId="13" borderId="82" applyNumberFormat="0" applyAlignment="0" applyProtection="0"/>
    <xf numFmtId="0" fontId="18" fillId="39" borderId="75" applyNumberFormat="0" applyAlignment="0" applyProtection="0"/>
    <xf numFmtId="0" fontId="18" fillId="5" borderId="83" applyNumberFormat="0" applyAlignment="0" applyProtection="0"/>
    <xf numFmtId="0" fontId="37" fillId="61" borderId="89" applyNumberFormat="0" applyAlignment="0" applyProtection="0"/>
    <xf numFmtId="0" fontId="37" fillId="13" borderId="89" applyNumberFormat="0" applyAlignment="0" applyProtection="0"/>
    <xf numFmtId="0" fontId="44" fillId="0" borderId="77" applyNumberFormat="0" applyFill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18" fillId="5" borderId="93" applyNumberFormat="0" applyAlignment="0" applyProtection="0"/>
    <xf numFmtId="0" fontId="29" fillId="8" borderId="87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18" fillId="39" borderId="88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76" applyNumberFormat="0" applyAlignment="0" applyProtection="0"/>
    <xf numFmtId="0" fontId="26" fillId="13" borderId="82" applyNumberFormat="0" applyAlignment="0" applyProtection="0"/>
    <xf numFmtId="0" fontId="29" fillId="8" borderId="92" applyNumberFormat="0" applyAlignment="0" applyProtection="0"/>
    <xf numFmtId="0" fontId="26" fillId="13" borderId="101" applyNumberFormat="0" applyAlignment="0" applyProtection="0"/>
    <xf numFmtId="0" fontId="44" fillId="0" borderId="85" applyNumberFormat="0" applyFill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18" fillId="5" borderId="83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29" fillId="8" borderId="87" applyNumberFormat="0" applyAlignment="0" applyProtection="0"/>
    <xf numFmtId="0" fontId="37" fillId="13" borderId="76" applyNumberFormat="0" applyAlignment="0" applyProtection="0"/>
    <xf numFmtId="0" fontId="44" fillId="0" borderId="104" applyNumberFormat="0" applyFill="0" applyAlignment="0" applyProtection="0"/>
    <xf numFmtId="0" fontId="29" fillId="8" borderId="87" applyNumberFormat="0" applyAlignment="0" applyProtection="0"/>
    <xf numFmtId="0" fontId="44" fillId="0" borderId="104" applyNumberFormat="0" applyFill="0" applyAlignment="0" applyProtection="0"/>
    <xf numFmtId="0" fontId="37" fillId="13" borderId="84" applyNumberFormat="0" applyAlignment="0" applyProtection="0"/>
    <xf numFmtId="0" fontId="26" fillId="13" borderId="74" applyNumberFormat="0" applyAlignment="0" applyProtection="0"/>
    <xf numFmtId="0" fontId="44" fillId="0" borderId="85" applyNumberFormat="0" applyFill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26" fillId="13" borderId="74" applyNumberFormat="0" applyAlignment="0" applyProtection="0"/>
    <xf numFmtId="0" fontId="29" fillId="45" borderId="87" applyNumberFormat="0" applyAlignment="0" applyProtection="0"/>
    <xf numFmtId="0" fontId="44" fillId="0" borderId="85" applyNumberFormat="0" applyFill="0" applyAlignment="0" applyProtection="0"/>
    <xf numFmtId="0" fontId="37" fillId="13" borderId="103" applyNumberFormat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18" fillId="39" borderId="75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95" applyNumberFormat="0" applyFill="0" applyAlignment="0" applyProtection="0"/>
    <xf numFmtId="0" fontId="37" fillId="13" borderId="89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26" fillId="13" borderId="92" applyNumberFormat="0" applyAlignment="0" applyProtection="0"/>
    <xf numFmtId="0" fontId="29" fillId="44" borderId="101" applyNumberFormat="0" applyAlignment="0" applyProtection="0"/>
    <xf numFmtId="0" fontId="26" fillId="13" borderId="92" applyNumberFormat="0" applyAlignment="0" applyProtection="0"/>
    <xf numFmtId="0" fontId="37" fillId="13" borderId="84" applyNumberFormat="0" applyAlignment="0" applyProtection="0"/>
    <xf numFmtId="0" fontId="29" fillId="45" borderId="74" applyNumberFormat="0" applyAlignment="0" applyProtection="0"/>
    <xf numFmtId="0" fontId="18" fillId="39" borderId="102" applyNumberFormat="0" applyAlignment="0" applyProtection="0"/>
    <xf numFmtId="0" fontId="44" fillId="0" borderId="95" applyNumberFormat="0" applyFill="0" applyAlignment="0" applyProtection="0"/>
    <xf numFmtId="0" fontId="37" fillId="13" borderId="84" applyNumberFormat="0" applyAlignment="0" applyProtection="0"/>
    <xf numFmtId="0" fontId="59" fillId="61" borderId="74" applyNumberFormat="0" applyAlignment="0" applyProtection="0"/>
    <xf numFmtId="0" fontId="18" fillId="5" borderId="83" applyNumberFormat="0" applyAlignment="0" applyProtection="0"/>
    <xf numFmtId="0" fontId="18" fillId="5" borderId="88" applyNumberFormat="0" applyAlignment="0" applyProtection="0"/>
    <xf numFmtId="0" fontId="37" fillId="13" borderId="84" applyNumberFormat="0" applyAlignment="0" applyProtection="0"/>
    <xf numFmtId="0" fontId="26" fillId="13" borderId="74" applyNumberFormat="0" applyAlignment="0" applyProtection="0"/>
    <xf numFmtId="0" fontId="44" fillId="0" borderId="90" applyNumberFormat="0" applyFill="0" applyAlignment="0" applyProtection="0"/>
    <xf numFmtId="0" fontId="44" fillId="0" borderId="77" applyNumberFormat="0" applyFill="0" applyAlignment="0" applyProtection="0"/>
    <xf numFmtId="0" fontId="29" fillId="8" borderId="82" applyNumberFormat="0" applyAlignment="0" applyProtection="0"/>
    <xf numFmtId="0" fontId="18" fillId="5" borderId="88" applyNumberFormat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29" fillId="8" borderId="87" applyNumberFormat="0" applyAlignment="0" applyProtection="0"/>
    <xf numFmtId="0" fontId="18" fillId="5" borderId="83" applyNumberFormat="0" applyAlignment="0" applyProtection="0"/>
    <xf numFmtId="0" fontId="37" fillId="13" borderId="76" applyNumberFormat="0" applyAlignment="0" applyProtection="0"/>
    <xf numFmtId="0" fontId="44" fillId="0" borderId="85" applyNumberFormat="0" applyFill="0" applyAlignment="0" applyProtection="0"/>
    <xf numFmtId="0" fontId="29" fillId="8" borderId="74" applyNumberFormat="0" applyAlignment="0" applyProtection="0"/>
    <xf numFmtId="0" fontId="29" fillId="8" borderId="87" applyNumberFormat="0" applyAlignment="0" applyProtection="0"/>
    <xf numFmtId="0" fontId="44" fillId="0" borderId="77" applyNumberFormat="0" applyFill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44" fillId="0" borderId="77" applyNumberFormat="0" applyFill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37" fillId="13" borderId="84" applyNumberFormat="0" applyAlignment="0" applyProtection="0"/>
    <xf numFmtId="0" fontId="18" fillId="5" borderId="88" applyNumberFormat="0" applyAlignment="0" applyProtection="0"/>
    <xf numFmtId="0" fontId="44" fillId="0" borderId="77" applyNumberFormat="0" applyFill="0" applyAlignment="0" applyProtection="0"/>
    <xf numFmtId="0" fontId="44" fillId="0" borderId="90" applyNumberFormat="0" applyFill="0" applyAlignment="0" applyProtection="0"/>
    <xf numFmtId="0" fontId="44" fillId="0" borderId="77" applyNumberFormat="0" applyFill="0" applyAlignment="0" applyProtection="0"/>
    <xf numFmtId="0" fontId="29" fillId="8" borderId="82" applyNumberFormat="0" applyAlignment="0" applyProtection="0"/>
    <xf numFmtId="0" fontId="29" fillId="45" borderId="87" applyNumberFormat="0" applyAlignment="0" applyProtection="0"/>
    <xf numFmtId="0" fontId="18" fillId="5" borderId="83" applyNumberFormat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13" borderId="84" applyNumberFormat="0" applyAlignment="0" applyProtection="0"/>
    <xf numFmtId="0" fontId="29" fillId="8" borderId="92" applyNumberFormat="0" applyAlignment="0" applyProtection="0"/>
    <xf numFmtId="0" fontId="37" fillId="13" borderId="84" applyNumberFormat="0" applyAlignment="0" applyProtection="0"/>
    <xf numFmtId="0" fontId="26" fillId="13" borderId="101" applyNumberFormat="0" applyAlignment="0" applyProtection="0"/>
    <xf numFmtId="0" fontId="44" fillId="0" borderId="96" applyNumberFormat="0" applyFill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85" applyNumberFormat="0" applyFill="0" applyAlignment="0" applyProtection="0"/>
    <xf numFmtId="0" fontId="37" fillId="13" borderId="94" applyNumberFormat="0" applyAlignment="0" applyProtection="0"/>
    <xf numFmtId="0" fontId="18" fillId="5" borderId="75" applyNumberFormat="0" applyAlignment="0" applyProtection="0"/>
    <xf numFmtId="0" fontId="37" fillId="13" borderId="84" applyNumberFormat="0" applyAlignment="0" applyProtection="0"/>
    <xf numFmtId="0" fontId="29" fillId="8" borderId="74" applyNumberFormat="0" applyAlignment="0" applyProtection="0"/>
    <xf numFmtId="0" fontId="44" fillId="0" borderId="85" applyNumberFormat="0" applyFill="0" applyAlignment="0" applyProtection="0"/>
    <xf numFmtId="0" fontId="44" fillId="0" borderId="90" applyNumberFormat="0" applyFill="0" applyAlignment="0" applyProtection="0"/>
    <xf numFmtId="0" fontId="44" fillId="0" borderId="85" applyNumberFormat="0" applyFill="0" applyAlignment="0" applyProtection="0"/>
    <xf numFmtId="0" fontId="59" fillId="61" borderId="87" applyNumberFormat="0" applyAlignment="0" applyProtection="0"/>
    <xf numFmtId="0" fontId="29" fillId="8" borderId="74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18" fillId="5" borderId="83" applyNumberFormat="0" applyAlignment="0" applyProtection="0"/>
    <xf numFmtId="0" fontId="18" fillId="5" borderId="93" applyNumberFormat="0" applyAlignment="0" applyProtection="0"/>
    <xf numFmtId="0" fontId="44" fillId="0" borderId="90" applyNumberFormat="0" applyFill="0" applyAlignment="0" applyProtection="0"/>
    <xf numFmtId="0" fontId="37" fillId="13" borderId="84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93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37" fillId="13" borderId="89" applyNumberFormat="0" applyAlignment="0" applyProtection="0"/>
    <xf numFmtId="0" fontId="37" fillId="13" borderId="94" applyNumberFormat="0" applyAlignment="0" applyProtection="0"/>
    <xf numFmtId="0" fontId="37" fillId="13" borderId="89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6" fillId="13" borderId="74" applyNumberFormat="0" applyAlignment="0" applyProtection="0"/>
    <xf numFmtId="0" fontId="29" fillId="45" borderId="82" applyNumberFormat="0" applyAlignment="0" applyProtection="0"/>
    <xf numFmtId="0" fontId="18" fillId="5" borderId="75" applyNumberFormat="0" applyAlignment="0" applyProtection="0"/>
    <xf numFmtId="0" fontId="18" fillId="5" borderId="88" applyNumberFormat="0" applyAlignment="0" applyProtection="0"/>
    <xf numFmtId="0" fontId="18" fillId="5" borderId="93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18" fillId="5" borderId="83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6" fillId="13" borderId="82" applyNumberFormat="0" applyAlignment="0" applyProtection="0"/>
    <xf numFmtId="0" fontId="26" fillId="13" borderId="74" applyNumberFormat="0" applyAlignment="0" applyProtection="0"/>
    <xf numFmtId="0" fontId="44" fillId="0" borderId="104" applyNumberFormat="0" applyFill="0" applyAlignment="0" applyProtection="0"/>
    <xf numFmtId="0" fontId="26" fillId="13" borderId="87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18" fillId="39" borderId="75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6" fillId="13" borderId="87" applyNumberFormat="0" applyAlignment="0" applyProtection="0"/>
    <xf numFmtId="0" fontId="37" fillId="13" borderId="76" applyNumberFormat="0" applyAlignment="0" applyProtection="0"/>
    <xf numFmtId="0" fontId="26" fillId="13" borderId="87" applyNumberFormat="0" applyAlignment="0" applyProtection="0"/>
    <xf numFmtId="0" fontId="29" fillId="45" borderId="82" applyNumberFormat="0" applyAlignment="0" applyProtection="0"/>
    <xf numFmtId="0" fontId="18" fillId="39" borderId="75" applyNumberFormat="0" applyAlignment="0" applyProtection="0"/>
    <xf numFmtId="0" fontId="26" fillId="13" borderId="74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29" fillId="8" borderId="82" applyNumberFormat="0" applyAlignment="0" applyProtection="0"/>
    <xf numFmtId="0" fontId="37" fillId="61" borderId="84" applyNumberFormat="0" applyAlignment="0" applyProtection="0"/>
    <xf numFmtId="0" fontId="29" fillId="8" borderId="74" applyNumberFormat="0" applyAlignment="0" applyProtection="0"/>
    <xf numFmtId="0" fontId="18" fillId="39" borderId="75" applyNumberFormat="0" applyAlignment="0" applyProtection="0"/>
    <xf numFmtId="0" fontId="29" fillId="8" borderId="82" applyNumberFormat="0" applyAlignment="0" applyProtection="0"/>
    <xf numFmtId="0" fontId="29" fillId="44" borderId="87" applyNumberFormat="0" applyAlignment="0" applyProtection="0"/>
    <xf numFmtId="0" fontId="26" fillId="13" borderId="74" applyNumberFormat="0" applyAlignment="0" applyProtection="0"/>
    <xf numFmtId="0" fontId="18" fillId="5" borderId="83" applyNumberFormat="0" applyAlignment="0" applyProtection="0"/>
    <xf numFmtId="0" fontId="37" fillId="13" borderId="89" applyNumberFormat="0" applyAlignment="0" applyProtection="0"/>
    <xf numFmtId="0" fontId="29" fillId="45" borderId="87" applyNumberFormat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29" fillId="45" borderId="87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9" fillId="8" borderId="92" applyNumberFormat="0" applyAlignment="0" applyProtection="0"/>
    <xf numFmtId="0" fontId="29" fillId="8" borderId="87" applyNumberFormat="0" applyAlignment="0" applyProtection="0"/>
    <xf numFmtId="0" fontId="18" fillId="39" borderId="83" applyNumberFormat="0" applyAlignment="0" applyProtection="0"/>
    <xf numFmtId="0" fontId="44" fillId="0" borderId="104" applyNumberFormat="0" applyFill="0" applyAlignment="0" applyProtection="0"/>
    <xf numFmtId="0" fontId="29" fillId="8" borderId="87" applyNumberFormat="0" applyAlignment="0" applyProtection="0"/>
    <xf numFmtId="0" fontId="37" fillId="13" borderId="76" applyNumberFormat="0" applyAlignment="0" applyProtection="0"/>
    <xf numFmtId="0" fontId="44" fillId="0" borderId="85" applyNumberFormat="0" applyFill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74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44" fillId="0" borderId="85" applyNumberFormat="0" applyFill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26" fillId="13" borderId="82" applyNumberFormat="0" applyAlignment="0" applyProtection="0"/>
    <xf numFmtId="0" fontId="29" fillId="8" borderId="74" applyNumberFormat="0" applyAlignment="0" applyProtection="0"/>
    <xf numFmtId="0" fontId="44" fillId="0" borderId="85" applyNumberFormat="0" applyFill="0" applyAlignment="0" applyProtection="0"/>
    <xf numFmtId="0" fontId="18" fillId="5" borderId="75" applyNumberFormat="0" applyAlignment="0" applyProtection="0"/>
    <xf numFmtId="0" fontId="29" fillId="45" borderId="82" applyNumberFormat="0" applyAlignment="0" applyProtection="0"/>
    <xf numFmtId="0" fontId="44" fillId="0" borderId="86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59" fillId="61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9" fillId="45" borderId="8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44" fillId="0" borderId="90" applyNumberFormat="0" applyFill="0" applyAlignment="0" applyProtection="0"/>
    <xf numFmtId="0" fontId="44" fillId="0" borderId="77" applyNumberFormat="0" applyFill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39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75" applyNumberFormat="0" applyAlignment="0" applyProtection="0"/>
    <xf numFmtId="0" fontId="37" fillId="13" borderId="84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18" fillId="39" borderId="75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44" fillId="0" borderId="104" applyNumberFormat="0" applyFill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9" fillId="44" borderId="74" applyNumberFormat="0" applyAlignment="0" applyProtection="0"/>
    <xf numFmtId="0" fontId="18" fillId="5" borderId="75" applyNumberFormat="0" applyAlignment="0" applyProtection="0"/>
    <xf numFmtId="0" fontId="29" fillId="8" borderId="92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18" fillId="5" borderId="83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37" fillId="61" borderId="76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37" fillId="13" borderId="89" applyNumberFormat="0" applyAlignment="0" applyProtection="0"/>
    <xf numFmtId="0" fontId="18" fillId="39" borderId="88" applyNumberFormat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9" fillId="45" borderId="87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37" fillId="13" borderId="76" applyNumberFormat="0" applyAlignment="0" applyProtection="0"/>
    <xf numFmtId="0" fontId="37" fillId="13" borderId="84" applyNumberFormat="0" applyAlignment="0" applyProtection="0"/>
    <xf numFmtId="0" fontId="29" fillId="45" borderId="92" applyNumberFormat="0" applyAlignment="0" applyProtection="0"/>
    <xf numFmtId="0" fontId="44" fillId="0" borderId="95" applyNumberFormat="0" applyFill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9" fillId="44" borderId="82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26" fillId="13" borderId="87" applyNumberFormat="0" applyAlignment="0" applyProtection="0"/>
    <xf numFmtId="0" fontId="26" fillId="13" borderId="82" applyNumberFormat="0" applyAlignment="0" applyProtection="0"/>
    <xf numFmtId="0" fontId="44" fillId="0" borderId="95" applyNumberFormat="0" applyFill="0" applyAlignment="0" applyProtection="0"/>
    <xf numFmtId="0" fontId="18" fillId="5" borderId="83" applyNumberFormat="0" applyAlignment="0" applyProtection="0"/>
    <xf numFmtId="0" fontId="18" fillId="5" borderId="102" applyNumberFormat="0" applyAlignment="0" applyProtection="0"/>
    <xf numFmtId="0" fontId="29" fillId="45" borderId="74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44" fillId="0" borderId="104" applyNumberFormat="0" applyFill="0" applyAlignment="0" applyProtection="0"/>
    <xf numFmtId="0" fontId="26" fillId="13" borderId="74" applyNumberFormat="0" applyAlignment="0" applyProtection="0"/>
    <xf numFmtId="0" fontId="37" fillId="13" borderId="89" applyNumberFormat="0" applyAlignment="0" applyProtection="0"/>
    <xf numFmtId="0" fontId="18" fillId="39" borderId="75" applyNumberFormat="0" applyAlignment="0" applyProtection="0"/>
    <xf numFmtId="0" fontId="44" fillId="0" borderId="77" applyNumberFormat="0" applyFill="0" applyAlignment="0" applyProtection="0"/>
    <xf numFmtId="0" fontId="37" fillId="61" borderId="89" applyNumberFormat="0" applyAlignment="0" applyProtection="0"/>
    <xf numFmtId="0" fontId="18" fillId="39" borderId="93" applyNumberFormat="0" applyAlignment="0" applyProtection="0"/>
    <xf numFmtId="0" fontId="44" fillId="0" borderId="95" applyNumberFormat="0" applyFill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85" applyNumberFormat="0" applyFill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29" fillId="45" borderId="74" applyNumberFormat="0" applyAlignment="0" applyProtection="0"/>
    <xf numFmtId="0" fontId="29" fillId="8" borderId="78" applyNumberFormat="0" applyAlignment="0" applyProtection="0"/>
    <xf numFmtId="0" fontId="18" fillId="5" borderId="79" applyNumberFormat="0" applyAlignment="0" applyProtection="0"/>
    <xf numFmtId="0" fontId="44" fillId="0" borderId="81" applyNumberFormat="0" applyFill="0" applyAlignment="0" applyProtection="0"/>
    <xf numFmtId="0" fontId="29" fillId="8" borderId="82" applyNumberFormat="0" applyAlignment="0" applyProtection="0"/>
    <xf numFmtId="0" fontId="29" fillId="8" borderId="92" applyNumberFormat="0" applyAlignment="0" applyProtection="0"/>
    <xf numFmtId="0" fontId="26" fillId="13" borderId="82" applyNumberFormat="0" applyAlignment="0" applyProtection="0"/>
    <xf numFmtId="0" fontId="29" fillId="8" borderId="74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37" fillId="61" borderId="76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18" fillId="5" borderId="83" applyNumberFormat="0" applyAlignment="0" applyProtection="0"/>
    <xf numFmtId="0" fontId="26" fillId="13" borderId="74" applyNumberFormat="0" applyAlignment="0" applyProtection="0"/>
    <xf numFmtId="0" fontId="37" fillId="13" borderId="84" applyNumberFormat="0" applyAlignment="0" applyProtection="0"/>
    <xf numFmtId="0" fontId="18" fillId="5" borderId="75" applyNumberFormat="0" applyAlignment="0" applyProtection="0"/>
    <xf numFmtId="0" fontId="29" fillId="8" borderId="82" applyNumberFormat="0" applyAlignment="0" applyProtection="0"/>
    <xf numFmtId="0" fontId="26" fillId="13" borderId="74" applyNumberFormat="0" applyAlignment="0" applyProtection="0"/>
    <xf numFmtId="0" fontId="59" fillId="61" borderId="87" applyNumberFormat="0" applyAlignment="0" applyProtection="0"/>
    <xf numFmtId="0" fontId="59" fillId="61" borderId="82" applyNumberFormat="0" applyAlignment="0" applyProtection="0"/>
    <xf numFmtId="0" fontId="37" fillId="13" borderId="94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59" fillId="61" borderId="74" applyNumberFormat="0" applyAlignment="0" applyProtection="0"/>
    <xf numFmtId="0" fontId="29" fillId="8" borderId="74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26" fillId="13" borderId="74" applyNumberFormat="0" applyAlignment="0" applyProtection="0"/>
    <xf numFmtId="0" fontId="29" fillId="8" borderId="82" applyNumberFormat="0" applyAlignment="0" applyProtection="0"/>
    <xf numFmtId="0" fontId="26" fillId="13" borderId="87" applyNumberFormat="0" applyAlignment="0" applyProtection="0"/>
    <xf numFmtId="0" fontId="59" fillId="61" borderId="87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6" fillId="13" borderId="9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29" fillId="8" borderId="101" applyNumberFormat="0" applyAlignment="0" applyProtection="0"/>
    <xf numFmtId="0" fontId="29" fillId="8" borderId="82" applyNumberFormat="0" applyAlignment="0" applyProtection="0"/>
    <xf numFmtId="0" fontId="29" fillId="44" borderId="82" applyNumberFormat="0" applyAlignment="0" applyProtection="0"/>
    <xf numFmtId="0" fontId="29" fillId="8" borderId="82" applyNumberFormat="0" applyAlignment="0" applyProtection="0"/>
    <xf numFmtId="0" fontId="29" fillId="45" borderId="74" applyNumberFormat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29" fillId="45" borderId="74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37" fillId="13" borderId="89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29" fillId="45" borderId="7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18" fillId="39" borderId="75" applyNumberFormat="0" applyAlignment="0" applyProtection="0"/>
    <xf numFmtId="0" fontId="18" fillId="39" borderId="75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44" borderId="7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18" fillId="39" borderId="75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9" fillId="44" borderId="74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44" borderId="82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37" fillId="13" borderId="76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59" fillId="61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59" fillId="61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59" fillId="61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8" borderId="87" applyNumberFormat="0" applyAlignment="0" applyProtection="0"/>
    <xf numFmtId="0" fontId="26" fillId="13" borderId="82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103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29" fillId="44" borderId="87" applyNumberFormat="0" applyAlignment="0" applyProtection="0"/>
    <xf numFmtId="0" fontId="44" fillId="0" borderId="95" applyNumberFormat="0" applyFill="0" applyAlignment="0" applyProtection="0"/>
    <xf numFmtId="0" fontId="29" fillId="44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6" fillId="13" borderId="78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74" applyNumberFormat="0" applyAlignment="0" applyProtection="0"/>
    <xf numFmtId="0" fontId="26" fillId="13" borderId="82" applyNumberFormat="0" applyAlignment="0" applyProtection="0"/>
    <xf numFmtId="0" fontId="29" fillId="45" borderId="82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59" fillId="61" borderId="82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44" fillId="0" borderId="90" applyNumberFormat="0" applyFill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6" fillId="13" borderId="87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6" fillId="13" borderId="101" applyNumberFormat="0" applyAlignment="0" applyProtection="0"/>
    <xf numFmtId="0" fontId="26" fillId="13" borderId="82" applyNumberFormat="0" applyAlignment="0" applyProtection="0"/>
    <xf numFmtId="0" fontId="29" fillId="44" borderId="82" applyNumberFormat="0" applyAlignment="0" applyProtection="0"/>
    <xf numFmtId="0" fontId="29" fillId="8" borderId="82" applyNumberFormat="0" applyAlignment="0" applyProtection="0"/>
    <xf numFmtId="0" fontId="29" fillId="45" borderId="74" applyNumberFormat="0" applyAlignment="0" applyProtection="0"/>
    <xf numFmtId="0" fontId="18" fillId="5" borderId="83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5" applyNumberFormat="0" applyFill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45" borderId="82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9" fillId="45" borderId="82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18" fillId="39" borderId="88" applyNumberFormat="0" applyAlignment="0" applyProtection="0"/>
    <xf numFmtId="0" fontId="37" fillId="13" borderId="84" applyNumberFormat="0" applyAlignment="0" applyProtection="0"/>
    <xf numFmtId="0" fontId="44" fillId="0" borderId="77" applyNumberFormat="0" applyFill="0" applyAlignment="0" applyProtection="0"/>
    <xf numFmtId="0" fontId="18" fillId="5" borderId="88" applyNumberFormat="0" applyAlignment="0" applyProtection="0"/>
    <xf numFmtId="0" fontId="44" fillId="0" borderId="86" applyNumberFormat="0" applyFill="0" applyAlignment="0" applyProtection="0"/>
    <xf numFmtId="0" fontId="18" fillId="5" borderId="83" applyNumberFormat="0" applyAlignment="0" applyProtection="0"/>
    <xf numFmtId="0" fontId="29" fillId="45" borderId="87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9" fillId="8" borderId="74" applyNumberFormat="0" applyAlignment="0" applyProtection="0"/>
    <xf numFmtId="0" fontId="37" fillId="13" borderId="9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29" fillId="45" borderId="74" applyNumberFormat="0" applyAlignment="0" applyProtection="0"/>
    <xf numFmtId="0" fontId="29" fillId="44" borderId="74" applyNumberFormat="0" applyAlignment="0" applyProtection="0"/>
    <xf numFmtId="0" fontId="18" fillId="39" borderId="75" applyNumberFormat="0" applyAlignment="0" applyProtection="0"/>
    <xf numFmtId="0" fontId="18" fillId="39" borderId="75" applyNumberFormat="0" applyAlignment="0" applyProtection="0"/>
    <xf numFmtId="0" fontId="18" fillId="39" borderId="75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59" fillId="61" borderId="7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59" fillId="61" borderId="74" applyNumberFormat="0" applyAlignment="0" applyProtection="0"/>
    <xf numFmtId="0" fontId="37" fillId="13" borderId="76" applyNumberFormat="0" applyAlignment="0" applyProtection="0"/>
    <xf numFmtId="0" fontId="26" fillId="13" borderId="82" applyNumberFormat="0" applyAlignment="0" applyProtection="0"/>
    <xf numFmtId="0" fontId="26" fillId="13" borderId="74" applyNumberFormat="0" applyAlignment="0" applyProtection="0"/>
    <xf numFmtId="0" fontId="37" fillId="13" borderId="89" applyNumberFormat="0" applyAlignment="0" applyProtection="0"/>
    <xf numFmtId="0" fontId="18" fillId="5" borderId="75" applyNumberFormat="0" applyAlignment="0" applyProtection="0"/>
    <xf numFmtId="0" fontId="44" fillId="0" borderId="90" applyNumberFormat="0" applyFill="0" applyAlignment="0" applyProtection="0"/>
    <xf numFmtId="0" fontId="59" fillId="61" borderId="74" applyNumberFormat="0" applyAlignment="0" applyProtection="0"/>
    <xf numFmtId="0" fontId="29" fillId="8" borderId="87" applyNumberFormat="0" applyAlignment="0" applyProtection="0"/>
    <xf numFmtId="0" fontId="44" fillId="0" borderId="77" applyNumberFormat="0" applyFill="0" applyAlignment="0" applyProtection="0"/>
    <xf numFmtId="0" fontId="44" fillId="0" borderId="90" applyNumberFormat="0" applyFill="0" applyAlignment="0" applyProtection="0"/>
    <xf numFmtId="0" fontId="29" fillId="45" borderId="87" applyNumberFormat="0" applyAlignment="0" applyProtection="0"/>
    <xf numFmtId="0" fontId="37" fillId="13" borderId="89" applyNumberFormat="0" applyAlignment="0" applyProtection="0"/>
    <xf numFmtId="0" fontId="44" fillId="0" borderId="104" applyNumberFormat="0" applyFill="0" applyAlignment="0" applyProtection="0"/>
    <xf numFmtId="0" fontId="18" fillId="5" borderId="83" applyNumberFormat="0" applyAlignment="0" applyProtection="0"/>
    <xf numFmtId="0" fontId="37" fillId="13" borderId="89" applyNumberFormat="0" applyAlignment="0" applyProtection="0"/>
    <xf numFmtId="0" fontId="18" fillId="39" borderId="75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6" fillId="13" borderId="74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37" fillId="61" borderId="84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44" fillId="0" borderId="85" applyNumberFormat="0" applyFill="0" applyAlignment="0" applyProtection="0"/>
    <xf numFmtId="0" fontId="18" fillId="39" borderId="102" applyNumberFormat="0" applyAlignment="0" applyProtection="0"/>
    <xf numFmtId="0" fontId="26" fillId="13" borderId="74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37" fillId="13" borderId="94" applyNumberFormat="0" applyAlignment="0" applyProtection="0"/>
    <xf numFmtId="0" fontId="26" fillId="13" borderId="82" applyNumberFormat="0" applyAlignment="0" applyProtection="0"/>
    <xf numFmtId="0" fontId="37" fillId="61" borderId="84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44" fillId="0" borderId="85" applyNumberFormat="0" applyFill="0" applyAlignment="0" applyProtection="0"/>
    <xf numFmtId="0" fontId="18" fillId="5" borderId="93" applyNumberFormat="0" applyAlignment="0" applyProtection="0"/>
    <xf numFmtId="0" fontId="26" fillId="13" borderId="101" applyNumberFormat="0" applyAlignment="0" applyProtection="0"/>
    <xf numFmtId="0" fontId="44" fillId="0" borderId="95" applyNumberFormat="0" applyFill="0" applyAlignment="0" applyProtection="0"/>
    <xf numFmtId="0" fontId="18" fillId="39" borderId="88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37" fillId="61" borderId="89" applyNumberFormat="0" applyAlignment="0" applyProtection="0"/>
    <xf numFmtId="0" fontId="18" fillId="5" borderId="88" applyNumberFormat="0" applyAlignment="0" applyProtection="0"/>
    <xf numFmtId="0" fontId="29" fillId="8" borderId="92" applyNumberFormat="0" applyAlignment="0" applyProtection="0"/>
    <xf numFmtId="0" fontId="26" fillId="13" borderId="87" applyNumberFormat="0" applyAlignment="0" applyProtection="0"/>
    <xf numFmtId="0" fontId="18" fillId="5" borderId="102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9" fillId="44" borderId="82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9" fillId="45" borderId="82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6" fillId="13" borderId="87" applyNumberFormat="0" applyAlignment="0" applyProtection="0"/>
    <xf numFmtId="0" fontId="29" fillId="45" borderId="74" applyNumberFormat="0" applyAlignment="0" applyProtection="0"/>
    <xf numFmtId="0" fontId="18" fillId="5" borderId="83" applyNumberFormat="0" applyAlignment="0" applyProtection="0"/>
    <xf numFmtId="0" fontId="37" fillId="13" borderId="94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29" fillId="45" borderId="87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18" fillId="5" borderId="75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29" fillId="8" borderId="87" applyNumberFormat="0" applyAlignment="0" applyProtection="0"/>
    <xf numFmtId="0" fontId="44" fillId="0" borderId="85" applyNumberFormat="0" applyFill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44" fillId="0" borderId="85" applyNumberFormat="0" applyFill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29" fillId="8" borderId="74" applyNumberFormat="0" applyAlignment="0" applyProtection="0"/>
    <xf numFmtId="0" fontId="44" fillId="0" borderId="95" applyNumberFormat="0" applyFill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76" applyNumberFormat="0" applyAlignment="0" applyProtection="0"/>
    <xf numFmtId="0" fontId="29" fillId="8" borderId="87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9" fillId="45" borderId="87" applyNumberFormat="0" applyAlignment="0" applyProtection="0"/>
    <xf numFmtId="0" fontId="44" fillId="0" borderId="77" applyNumberFormat="0" applyFill="0" applyAlignment="0" applyProtection="0"/>
    <xf numFmtId="0" fontId="26" fillId="13" borderId="87" applyNumberFormat="0" applyAlignment="0" applyProtection="0"/>
    <xf numFmtId="0" fontId="18" fillId="39" borderId="88" applyNumberFormat="0" applyAlignment="0" applyProtection="0"/>
    <xf numFmtId="0" fontId="29" fillId="8" borderId="87" applyNumberFormat="0" applyAlignment="0" applyProtection="0"/>
    <xf numFmtId="0" fontId="44" fillId="0" borderId="85" applyNumberFormat="0" applyFill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44" borderId="74" applyNumberFormat="0" applyAlignment="0" applyProtection="0"/>
    <xf numFmtId="0" fontId="18" fillId="39" borderId="75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59" fillId="61" borderId="74" applyNumberFormat="0" applyAlignment="0" applyProtection="0"/>
    <xf numFmtId="0" fontId="44" fillId="0" borderId="77" applyNumberFormat="0" applyFill="0" applyAlignment="0" applyProtection="0"/>
    <xf numFmtId="0" fontId="44" fillId="0" borderId="95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44" fillId="0" borderId="95" applyNumberFormat="0" applyFill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44" fillId="0" borderId="95" applyNumberFormat="0" applyFill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18" fillId="39" borderId="75" applyNumberFormat="0" applyAlignment="0" applyProtection="0"/>
    <xf numFmtId="0" fontId="29" fillId="44" borderId="74" applyNumberFormat="0" applyAlignment="0" applyProtection="0"/>
    <xf numFmtId="0" fontId="29" fillId="45" borderId="7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9" fillId="45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9" fillId="45" borderId="74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44" borderId="74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29" fillId="45" borderId="74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6" fillId="13" borderId="92" applyNumberFormat="0" applyAlignment="0" applyProtection="0"/>
    <xf numFmtId="0" fontId="26" fillId="13" borderId="87" applyNumberFormat="0" applyAlignment="0" applyProtection="0"/>
    <xf numFmtId="0" fontId="18" fillId="5" borderId="83" applyNumberFormat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29" fillId="45" borderId="74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29" fillId="45" borderId="74" applyNumberFormat="0" applyAlignment="0" applyProtection="0"/>
    <xf numFmtId="0" fontId="26" fillId="13" borderId="74" applyNumberFormat="0" applyAlignment="0" applyProtection="0"/>
    <xf numFmtId="0" fontId="29" fillId="45" borderId="7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18" fillId="39" borderId="75" applyNumberFormat="0" applyAlignment="0" applyProtection="0"/>
    <xf numFmtId="0" fontId="18" fillId="39" borderId="75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18" fillId="39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6" fillId="13" borderId="92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29" fillId="8" borderId="74" applyNumberFormat="0" applyAlignment="0" applyProtection="0"/>
    <xf numFmtId="0" fontId="37" fillId="61" borderId="76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45" borderId="74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18" fillId="5" borderId="93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45" borderId="87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18" fillId="39" borderId="102" applyNumberFormat="0" applyAlignment="0" applyProtection="0"/>
    <xf numFmtId="0" fontId="37" fillId="13" borderId="94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9" fillId="44" borderId="87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4" borderId="82" applyNumberFormat="0" applyAlignment="0" applyProtection="0"/>
    <xf numFmtId="0" fontId="29" fillId="44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59" fillId="61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9" fillId="45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9" fillId="45" borderId="87" applyNumberFormat="0" applyAlignment="0" applyProtection="0"/>
    <xf numFmtId="0" fontId="44" fillId="0" borderId="91" applyNumberFormat="0" applyFill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44" fillId="0" borderId="86" applyNumberFormat="0" applyFill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9" fillId="8" borderId="92" applyNumberFormat="0" applyAlignment="0" applyProtection="0"/>
    <xf numFmtId="0" fontId="18" fillId="5" borderId="102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4" borderId="8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18" fillId="39" borderId="83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18" fillId="39" borderId="83" applyNumberFormat="0" applyAlignment="0" applyProtection="0"/>
    <xf numFmtId="0" fontId="29" fillId="45" borderId="82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29" fillId="44" borderId="87" applyNumberFormat="0" applyAlignment="0" applyProtection="0"/>
    <xf numFmtId="0" fontId="29" fillId="8" borderId="92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9" fillId="44" borderId="87" applyNumberFormat="0" applyAlignment="0" applyProtection="0"/>
    <xf numFmtId="0" fontId="18" fillId="39" borderId="88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18" fillId="5" borderId="83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29" fillId="45" borderId="92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18" fillId="5" borderId="93" applyNumberFormat="0" applyAlignment="0" applyProtection="0"/>
    <xf numFmtId="0" fontId="37" fillId="13" borderId="89" applyNumberFormat="0" applyAlignment="0" applyProtection="0"/>
    <xf numFmtId="0" fontId="18" fillId="39" borderId="88" applyNumberFormat="0" applyAlignment="0" applyProtection="0"/>
    <xf numFmtId="0" fontId="29" fillId="45" borderId="87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6" fillId="13" borderId="82" applyNumberFormat="0" applyAlignment="0" applyProtection="0"/>
    <xf numFmtId="0" fontId="18" fillId="5" borderId="88" applyNumberFormat="0" applyAlignment="0" applyProtection="0"/>
    <xf numFmtId="0" fontId="29" fillId="44" borderId="82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29" fillId="8" borderId="92" applyNumberFormat="0" applyAlignment="0" applyProtection="0"/>
    <xf numFmtId="0" fontId="26" fillId="13" borderId="101" applyNumberFormat="0" applyAlignment="0" applyProtection="0"/>
    <xf numFmtId="0" fontId="44" fillId="0" borderId="95" applyNumberFormat="0" applyFill="0" applyAlignment="0" applyProtection="0"/>
    <xf numFmtId="0" fontId="37" fillId="13" borderId="103" applyNumberFormat="0" applyAlignment="0" applyProtection="0"/>
    <xf numFmtId="0" fontId="44" fillId="0" borderId="95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18" fillId="39" borderId="93" applyNumberFormat="0" applyAlignment="0" applyProtection="0"/>
    <xf numFmtId="0" fontId="29" fillId="8" borderId="78" applyNumberFormat="0" applyAlignment="0" applyProtection="0"/>
    <xf numFmtId="0" fontId="44" fillId="0" borderId="77" applyNumberFormat="0" applyFill="0" applyAlignment="0" applyProtection="0"/>
    <xf numFmtId="0" fontId="26" fillId="13" borderId="87" applyNumberFormat="0" applyAlignment="0" applyProtection="0"/>
    <xf numFmtId="0" fontId="18" fillId="5" borderId="75" applyNumberFormat="0" applyAlignment="0" applyProtection="0"/>
    <xf numFmtId="0" fontId="44" fillId="0" borderId="90" applyNumberFormat="0" applyFill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37" fillId="13" borderId="76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18" fillId="5" borderId="75" applyNumberFormat="0" applyAlignment="0" applyProtection="0"/>
    <xf numFmtId="0" fontId="44" fillId="0" borderId="104" applyNumberFormat="0" applyFill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29" fillId="45" borderId="82" applyNumberFormat="0" applyAlignment="0" applyProtection="0"/>
    <xf numFmtId="0" fontId="37" fillId="13" borderId="76" applyNumberFormat="0" applyAlignment="0" applyProtection="0"/>
    <xf numFmtId="0" fontId="29" fillId="45" borderId="74" applyNumberFormat="0" applyAlignment="0" applyProtection="0"/>
    <xf numFmtId="0" fontId="26" fillId="13" borderId="74" applyNumberFormat="0" applyAlignment="0" applyProtection="0"/>
    <xf numFmtId="0" fontId="18" fillId="39" borderId="75" applyNumberFormat="0" applyAlignment="0" applyProtection="0"/>
    <xf numFmtId="0" fontId="44" fillId="0" borderId="85" applyNumberFormat="0" applyFill="0" applyAlignment="0" applyProtection="0"/>
    <xf numFmtId="0" fontId="29" fillId="8" borderId="87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18" fillId="5" borderId="93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9" fillId="44" borderId="87" applyNumberFormat="0" applyAlignment="0" applyProtection="0"/>
    <xf numFmtId="0" fontId="18" fillId="39" borderId="75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59" fillId="61" borderId="74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18" fillId="39" borderId="88" applyNumberFormat="0" applyAlignment="0" applyProtection="0"/>
    <xf numFmtId="0" fontId="37" fillId="13" borderId="89" applyNumberFormat="0" applyAlignment="0" applyProtection="0"/>
    <xf numFmtId="0" fontId="37" fillId="13" borderId="94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6" fillId="13" borderId="9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9" fillId="44" borderId="82" applyNumberFormat="0" applyAlignment="0" applyProtection="0"/>
    <xf numFmtId="0" fontId="26" fillId="13" borderId="87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39" borderId="83" applyNumberFormat="0" applyAlignment="0" applyProtection="0"/>
    <xf numFmtId="0" fontId="37" fillId="61" borderId="89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29" fillId="8" borderId="74" applyNumberFormat="0" applyAlignment="0" applyProtection="0"/>
    <xf numFmtId="0" fontId="44" fillId="0" borderId="90" applyNumberFormat="0" applyFill="0" applyAlignment="0" applyProtection="0"/>
    <xf numFmtId="0" fontId="29" fillId="8" borderId="74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37" fillId="13" borderId="76" applyNumberFormat="0" applyAlignment="0" applyProtection="0"/>
    <xf numFmtId="0" fontId="29" fillId="8" borderId="8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59" fillId="61" borderId="82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6" fillId="13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9" fillId="8" borderId="65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39" borderId="75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18" fillId="5" borderId="66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37" fillId="13" borderId="67" applyNumberFormat="0" applyAlignment="0" applyProtection="0"/>
    <xf numFmtId="0" fontId="18" fillId="39" borderId="83" applyNumberFormat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68" applyNumberFormat="0" applyFill="0" applyAlignment="0" applyProtection="0"/>
    <xf numFmtId="0" fontId="44" fillId="0" borderId="85" applyNumberFormat="0" applyFill="0" applyAlignment="0" applyProtection="0"/>
    <xf numFmtId="0" fontId="37" fillId="13" borderId="89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6" fillId="13" borderId="74" applyNumberFormat="0" applyAlignment="0" applyProtection="0"/>
    <xf numFmtId="0" fontId="18" fillId="39" borderId="88" applyNumberFormat="0" applyAlignment="0" applyProtection="0"/>
    <xf numFmtId="0" fontId="44" fillId="0" borderId="85" applyNumberFormat="0" applyFill="0" applyAlignment="0" applyProtection="0"/>
    <xf numFmtId="0" fontId="29" fillId="8" borderId="87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18" fillId="5" borderId="83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37" fillId="13" borderId="94" applyNumberFormat="0" applyAlignment="0" applyProtection="0"/>
    <xf numFmtId="0" fontId="37" fillId="13" borderId="103" applyNumberFormat="0" applyAlignment="0" applyProtection="0"/>
    <xf numFmtId="0" fontId="29" fillId="45" borderId="82" applyNumberFormat="0" applyAlignment="0" applyProtection="0"/>
    <xf numFmtId="0" fontId="37" fillId="13" borderId="103" applyNumberFormat="0" applyAlignment="0" applyProtection="0"/>
    <xf numFmtId="0" fontId="29" fillId="8" borderId="82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8" borderId="87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26" fillId="13" borderId="87" applyNumberFormat="0" applyAlignment="0" applyProtection="0"/>
    <xf numFmtId="0" fontId="44" fillId="0" borderId="95" applyNumberFormat="0" applyFill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37" fillId="13" borderId="84" applyNumberFormat="0" applyAlignment="0" applyProtection="0"/>
    <xf numFmtId="0" fontId="37" fillId="13" borderId="94" applyNumberFormat="0" applyAlignment="0" applyProtection="0"/>
    <xf numFmtId="0" fontId="37" fillId="61" borderId="89" applyNumberFormat="0" applyAlignment="0" applyProtection="0"/>
    <xf numFmtId="0" fontId="37" fillId="13" borderId="89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29" fillId="8" borderId="101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6" fillId="13" borderId="87" applyNumberFormat="0" applyAlignment="0" applyProtection="0"/>
    <xf numFmtId="0" fontId="18" fillId="5" borderId="93" applyNumberFormat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37" fillId="61" borderId="76" applyNumberFormat="0" applyAlignment="0" applyProtection="0"/>
    <xf numFmtId="0" fontId="44" fillId="0" borderId="104" applyNumberFormat="0" applyFill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26" fillId="13" borderId="87" applyNumberFormat="0" applyAlignment="0" applyProtection="0"/>
    <xf numFmtId="0" fontId="29" fillId="45" borderId="82" applyNumberFormat="0" applyAlignment="0" applyProtection="0"/>
    <xf numFmtId="0" fontId="37" fillId="13" borderId="84" applyNumberFormat="0" applyAlignment="0" applyProtection="0"/>
    <xf numFmtId="0" fontId="29" fillId="45" borderId="92" applyNumberFormat="0" applyAlignment="0" applyProtection="0"/>
    <xf numFmtId="0" fontId="37" fillId="13" borderId="84" applyNumberFormat="0" applyAlignment="0" applyProtection="0"/>
    <xf numFmtId="0" fontId="26" fillId="13" borderId="74" applyNumberFormat="0" applyAlignment="0" applyProtection="0"/>
    <xf numFmtId="0" fontId="18" fillId="5" borderId="83" applyNumberFormat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44" fillId="0" borderId="95" applyNumberFormat="0" applyFill="0" applyAlignment="0" applyProtection="0"/>
    <xf numFmtId="0" fontId="37" fillId="61" borderId="89" applyNumberFormat="0" applyAlignment="0" applyProtection="0"/>
    <xf numFmtId="0" fontId="29" fillId="8" borderId="87" applyNumberFormat="0" applyAlignment="0" applyProtection="0"/>
    <xf numFmtId="0" fontId="26" fillId="13" borderId="82" applyNumberFormat="0" applyAlignment="0" applyProtection="0"/>
    <xf numFmtId="0" fontId="29" fillId="45" borderId="87" applyNumberFormat="0" applyAlignment="0" applyProtection="0"/>
    <xf numFmtId="0" fontId="59" fillId="61" borderId="87" applyNumberFormat="0" applyAlignment="0" applyProtection="0"/>
    <xf numFmtId="0" fontId="44" fillId="0" borderId="95" applyNumberFormat="0" applyFill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18" fillId="5" borderId="83" applyNumberFormat="0" applyAlignment="0" applyProtection="0"/>
    <xf numFmtId="0" fontId="18" fillId="5" borderId="75" applyNumberFormat="0" applyAlignment="0" applyProtection="0"/>
    <xf numFmtId="0" fontId="29" fillId="44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18" fillId="39" borderId="83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26" fillId="13" borderId="92" applyNumberFormat="0" applyAlignment="0" applyProtection="0"/>
    <xf numFmtId="0" fontId="29" fillId="45" borderId="82" applyNumberFormat="0" applyAlignment="0" applyProtection="0"/>
    <xf numFmtId="0" fontId="44" fillId="0" borderId="85" applyNumberFormat="0" applyFill="0" applyAlignment="0" applyProtection="0"/>
    <xf numFmtId="0" fontId="26" fillId="13" borderId="87" applyNumberFormat="0" applyAlignment="0" applyProtection="0"/>
    <xf numFmtId="0" fontId="26" fillId="13" borderId="74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18" fillId="5" borderId="93" applyNumberFormat="0" applyAlignment="0" applyProtection="0"/>
    <xf numFmtId="0" fontId="29" fillId="44" borderId="82" applyNumberFormat="0" applyAlignment="0" applyProtection="0"/>
    <xf numFmtId="0" fontId="37" fillId="61" borderId="76" applyNumberFormat="0" applyAlignment="0" applyProtection="0"/>
    <xf numFmtId="0" fontId="44" fillId="0" borderId="77" applyNumberFormat="0" applyFill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59" fillId="61" borderId="87" applyNumberFormat="0" applyAlignment="0" applyProtection="0"/>
    <xf numFmtId="0" fontId="26" fillId="13" borderId="74" applyNumberFormat="0" applyAlignment="0" applyProtection="0"/>
    <xf numFmtId="0" fontId="29" fillId="45" borderId="74" applyNumberFormat="0" applyAlignment="0" applyProtection="0"/>
    <xf numFmtId="0" fontId="37" fillId="13" borderId="84" applyNumberFormat="0" applyAlignment="0" applyProtection="0"/>
    <xf numFmtId="0" fontId="18" fillId="39" borderId="88" applyNumberFormat="0" applyAlignment="0" applyProtection="0"/>
    <xf numFmtId="0" fontId="26" fillId="13" borderId="87" applyNumberFormat="0" applyAlignment="0" applyProtection="0"/>
    <xf numFmtId="0" fontId="37" fillId="13" borderId="103" applyNumberFormat="0" applyAlignment="0" applyProtection="0"/>
    <xf numFmtId="0" fontId="18" fillId="5" borderId="93" applyNumberFormat="0" applyAlignment="0" applyProtection="0"/>
    <xf numFmtId="0" fontId="26" fillId="13" borderId="82" applyNumberFormat="0" applyAlignment="0" applyProtection="0"/>
    <xf numFmtId="0" fontId="44" fillId="0" borderId="77" applyNumberFormat="0" applyFill="0" applyAlignment="0" applyProtection="0"/>
    <xf numFmtId="0" fontId="29" fillId="8" borderId="87" applyNumberFormat="0" applyAlignment="0" applyProtection="0"/>
    <xf numFmtId="0" fontId="26" fillId="13" borderId="101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18" fillId="5" borderId="88" applyNumberFormat="0" applyAlignment="0" applyProtection="0"/>
    <xf numFmtId="0" fontId="26" fillId="13" borderId="74" applyNumberFormat="0" applyAlignment="0" applyProtection="0"/>
    <xf numFmtId="0" fontId="44" fillId="0" borderId="86" applyNumberFormat="0" applyFill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44" fillId="0" borderId="95" applyNumberFormat="0" applyFill="0" applyAlignment="0" applyProtection="0"/>
    <xf numFmtId="0" fontId="44" fillId="0" borderId="85" applyNumberFormat="0" applyFill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90" applyNumberFormat="0" applyFill="0" applyAlignment="0" applyProtection="0"/>
    <xf numFmtId="0" fontId="18" fillId="39" borderId="83" applyNumberFormat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9" fillId="45" borderId="82" applyNumberFormat="0" applyAlignment="0" applyProtection="0"/>
    <xf numFmtId="0" fontId="37" fillId="13" borderId="94" applyNumberFormat="0" applyAlignment="0" applyProtection="0"/>
    <xf numFmtId="0" fontId="18" fillId="5" borderId="88" applyNumberFormat="0" applyAlignment="0" applyProtection="0"/>
    <xf numFmtId="0" fontId="29" fillId="8" borderId="92" applyNumberFormat="0" applyAlignment="0" applyProtection="0"/>
    <xf numFmtId="0" fontId="37" fillId="13" borderId="84" applyNumberFormat="0" applyAlignment="0" applyProtection="0"/>
    <xf numFmtId="0" fontId="44" fillId="0" borderId="77" applyNumberFormat="0" applyFill="0" applyAlignment="0" applyProtection="0"/>
    <xf numFmtId="0" fontId="26" fillId="13" borderId="87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9" fillId="8" borderId="82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37" fillId="13" borderId="94" applyNumberFormat="0" applyAlignment="0" applyProtection="0"/>
    <xf numFmtId="0" fontId="18" fillId="5" borderId="83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59" fillId="61" borderId="82" applyNumberFormat="0" applyAlignment="0" applyProtection="0"/>
    <xf numFmtId="0" fontId="18" fillId="39" borderId="93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44" fillId="0" borderId="85" applyNumberFormat="0" applyFill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18" fillId="5" borderId="88" applyNumberFormat="0" applyAlignment="0" applyProtection="0"/>
    <xf numFmtId="0" fontId="44" fillId="0" borderId="85" applyNumberFormat="0" applyFill="0" applyAlignment="0" applyProtection="0"/>
    <xf numFmtId="0" fontId="37" fillId="13" borderId="76" applyNumberFormat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18" fillId="39" borderId="83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18" fillId="39" borderId="93" applyNumberFormat="0" applyAlignment="0" applyProtection="0"/>
    <xf numFmtId="0" fontId="37" fillId="13" borderId="84" applyNumberFormat="0" applyAlignment="0" applyProtection="0"/>
    <xf numFmtId="0" fontId="37" fillId="13" borderId="76" applyNumberFormat="0" applyAlignment="0" applyProtection="0"/>
    <xf numFmtId="0" fontId="18" fillId="39" borderId="75" applyNumberFormat="0" applyAlignment="0" applyProtection="0"/>
    <xf numFmtId="0" fontId="37" fillId="13" borderId="103" applyNumberFormat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44" fillId="0" borderId="90" applyNumberFormat="0" applyFill="0" applyAlignment="0" applyProtection="0"/>
    <xf numFmtId="0" fontId="37" fillId="13" borderId="84" applyNumberFormat="0" applyAlignment="0" applyProtection="0"/>
    <xf numFmtId="0" fontId="44" fillId="0" borderId="90" applyNumberFormat="0" applyFill="0" applyAlignment="0" applyProtection="0"/>
    <xf numFmtId="0" fontId="44" fillId="0" borderId="85" applyNumberFormat="0" applyFill="0" applyAlignment="0" applyProtection="0"/>
    <xf numFmtId="0" fontId="44" fillId="0" borderId="77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0" applyNumberFormat="0" applyAlignment="0" applyProtection="0"/>
    <xf numFmtId="0" fontId="44" fillId="0" borderId="81" applyNumberFormat="0" applyFill="0" applyAlignment="0" applyProtection="0"/>
    <xf numFmtId="0" fontId="44" fillId="0" borderId="81" applyNumberFormat="0" applyFill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37" fillId="13" borderId="80" applyNumberFormat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18" fillId="5" borderId="79" applyNumberFormat="0" applyAlignment="0" applyProtection="0"/>
    <xf numFmtId="0" fontId="18" fillId="5" borderId="79" applyNumberFormat="0" applyAlignment="0" applyProtection="0"/>
    <xf numFmtId="0" fontId="26" fillId="13" borderId="82" applyNumberFormat="0" applyAlignment="0" applyProtection="0"/>
    <xf numFmtId="0" fontId="29" fillId="8" borderId="78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9" fillId="8" borderId="78" applyNumberFormat="0" applyAlignment="0" applyProtection="0"/>
    <xf numFmtId="0" fontId="37" fillId="13" borderId="89" applyNumberFormat="0" applyAlignment="0" applyProtection="0"/>
    <xf numFmtId="0" fontId="26" fillId="13" borderId="78" applyNumberFormat="0" applyAlignment="0" applyProtection="0"/>
    <xf numFmtId="0" fontId="26" fillId="13" borderId="78" applyNumberFormat="0" applyAlignment="0" applyProtection="0"/>
    <xf numFmtId="0" fontId="26" fillId="13" borderId="78" applyNumberFormat="0" applyAlignment="0" applyProtection="0"/>
    <xf numFmtId="0" fontId="59" fillId="61" borderId="101" applyNumberFormat="0" applyAlignment="0" applyProtection="0"/>
    <xf numFmtId="0" fontId="29" fillId="8" borderId="87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44" fillId="0" borderId="90" applyNumberFormat="0" applyFill="0" applyAlignment="0" applyProtection="0"/>
    <xf numFmtId="0" fontId="37" fillId="61" borderId="94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18" fillId="39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9" fillId="45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18" fillId="39" borderId="93" applyNumberFormat="0" applyAlignment="0" applyProtection="0"/>
    <xf numFmtId="0" fontId="44" fillId="0" borderId="90" applyNumberFormat="0" applyFill="0" applyAlignment="0" applyProtection="0"/>
    <xf numFmtId="0" fontId="37" fillId="13" borderId="94" applyNumberFormat="0" applyAlignment="0" applyProtection="0"/>
    <xf numFmtId="0" fontId="18" fillId="5" borderId="102" applyNumberFormat="0" applyAlignment="0" applyProtection="0"/>
    <xf numFmtId="0" fontId="44" fillId="0" borderId="95" applyNumberFormat="0" applyFill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6" fillId="13" borderId="92" applyNumberFormat="0" applyAlignment="0" applyProtection="0"/>
    <xf numFmtId="0" fontId="18" fillId="5" borderId="10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44" fillId="0" borderId="95" applyNumberFormat="0" applyFill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37" fillId="13" borderId="94" applyNumberFormat="0" applyAlignment="0" applyProtection="0"/>
    <xf numFmtId="0" fontId="44" fillId="0" borderId="90" applyNumberFormat="0" applyFill="0" applyAlignment="0" applyProtection="0"/>
    <xf numFmtId="0" fontId="29" fillId="8" borderId="101" applyNumberFormat="0" applyAlignment="0" applyProtection="0"/>
    <xf numFmtId="0" fontId="37" fillId="13" borderId="89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44" fillId="0" borderId="95" applyNumberFormat="0" applyFill="0" applyAlignment="0" applyProtection="0"/>
    <xf numFmtId="0" fontId="44" fillId="0" borderId="104" applyNumberFormat="0" applyFill="0" applyAlignment="0" applyProtection="0"/>
    <xf numFmtId="0" fontId="44" fillId="0" borderId="95" applyNumberFormat="0" applyFill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6" fillId="13" borderId="101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39" borderId="88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39" borderId="88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9" fillId="45" borderId="87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1" applyNumberFormat="0" applyFill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37" fillId="61" borderId="89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37" fillId="13" borderId="94" applyNumberFormat="0" applyAlignment="0" applyProtection="0"/>
    <xf numFmtId="0" fontId="18" fillId="5" borderId="88" applyNumberFormat="0" applyAlignment="0" applyProtection="0"/>
    <xf numFmtId="0" fontId="37" fillId="13" borderId="94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44" fillId="0" borderId="91" applyNumberFormat="0" applyFill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18" fillId="39" borderId="88" applyNumberFormat="0" applyAlignment="0" applyProtection="0"/>
    <xf numFmtId="0" fontId="26" fillId="13" borderId="101" applyNumberFormat="0" applyAlignment="0" applyProtection="0"/>
    <xf numFmtId="0" fontId="29" fillId="8" borderId="92" applyNumberFormat="0" applyAlignment="0" applyProtection="0"/>
    <xf numFmtId="0" fontId="29" fillId="8" borderId="101" applyNumberFormat="0" applyAlignment="0" applyProtection="0"/>
    <xf numFmtId="0" fontId="18" fillId="5" borderId="88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26" fillId="13" borderId="101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18" fillId="39" borderId="88" applyNumberFormat="0" applyAlignment="0" applyProtection="0"/>
    <xf numFmtId="0" fontId="59" fillId="61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44" borderId="87" applyNumberFormat="0" applyAlignment="0" applyProtection="0"/>
    <xf numFmtId="0" fontId="29" fillId="45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29" fillId="8" borderId="87" applyNumberFormat="0" applyAlignment="0" applyProtection="0"/>
    <xf numFmtId="0" fontId="18" fillId="5" borderId="83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44" fillId="0" borderId="91" applyNumberFormat="0" applyFill="0" applyAlignment="0" applyProtection="0"/>
    <xf numFmtId="0" fontId="44" fillId="0" borderId="104" applyNumberFormat="0" applyFill="0" applyAlignment="0" applyProtection="0"/>
    <xf numFmtId="0" fontId="18" fillId="39" borderId="83" applyNumberFormat="0" applyAlignment="0" applyProtection="0"/>
    <xf numFmtId="0" fontId="18" fillId="39" borderId="88" applyNumberFormat="0" applyAlignment="0" applyProtection="0"/>
    <xf numFmtId="0" fontId="18" fillId="5" borderId="83" applyNumberFormat="0" applyAlignment="0" applyProtection="0"/>
    <xf numFmtId="0" fontId="26" fillId="13" borderId="101" applyNumberFormat="0" applyAlignment="0" applyProtection="0"/>
    <xf numFmtId="0" fontId="18" fillId="39" borderId="83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29" fillId="8" borderId="87" applyNumberFormat="0" applyAlignment="0" applyProtection="0"/>
    <xf numFmtId="0" fontId="29" fillId="44" borderId="92" applyNumberFormat="0" applyAlignment="0" applyProtection="0"/>
    <xf numFmtId="0" fontId="44" fillId="0" borderId="95" applyNumberFormat="0" applyFill="0" applyAlignment="0" applyProtection="0"/>
    <xf numFmtId="0" fontId="29" fillId="45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29" fillId="45" borderId="87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6" fillId="13" borderId="87" applyNumberFormat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29" fillId="8" borderId="87" applyNumberFormat="0" applyAlignment="0" applyProtection="0"/>
    <xf numFmtId="0" fontId="18" fillId="5" borderId="93" applyNumberFormat="0" applyAlignment="0" applyProtection="0"/>
    <xf numFmtId="0" fontId="26" fillId="13" borderId="87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18" fillId="5" borderId="88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18" fillId="5" borderId="93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59" fillId="61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45" borderId="101" applyNumberFormat="0" applyAlignment="0" applyProtection="0"/>
    <xf numFmtId="0" fontId="26" fillId="13" borderId="92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92" applyNumberFormat="0" applyAlignment="0" applyProtection="0"/>
    <xf numFmtId="0" fontId="18" fillId="39" borderId="102" applyNumberFormat="0" applyAlignment="0" applyProtection="0"/>
    <xf numFmtId="0" fontId="18" fillId="5" borderId="88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9" fillId="45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26" fillId="13" borderId="101" applyNumberFormat="0" applyAlignment="0" applyProtection="0"/>
    <xf numFmtId="0" fontId="29" fillId="45" borderId="92" applyNumberFormat="0" applyAlignment="0" applyProtection="0"/>
    <xf numFmtId="0" fontId="44" fillId="0" borderId="95" applyNumberFormat="0" applyFill="0" applyAlignment="0" applyProtection="0"/>
    <xf numFmtId="0" fontId="44" fillId="0" borderId="104" applyNumberFormat="0" applyFill="0" applyAlignment="0" applyProtection="0"/>
    <xf numFmtId="0" fontId="37" fillId="13" borderId="94" applyNumberFormat="0" applyAlignment="0" applyProtection="0"/>
    <xf numFmtId="0" fontId="44" fillId="0" borderId="90" applyNumberFormat="0" applyFill="0" applyAlignment="0" applyProtection="0"/>
    <xf numFmtId="0" fontId="18" fillId="39" borderId="93" applyNumberFormat="0" applyAlignment="0" applyProtection="0"/>
    <xf numFmtId="0" fontId="29" fillId="8" borderId="101" applyNumberFormat="0" applyAlignment="0" applyProtection="0"/>
    <xf numFmtId="0" fontId="44" fillId="0" borderId="90" applyNumberFormat="0" applyFill="0" applyAlignment="0" applyProtection="0"/>
    <xf numFmtId="0" fontId="37" fillId="13" borderId="94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8" borderId="101" applyNumberFormat="0" applyAlignment="0" applyProtection="0"/>
    <xf numFmtId="0" fontId="18" fillId="5" borderId="93" applyNumberFormat="0" applyAlignment="0" applyProtection="0"/>
    <xf numFmtId="0" fontId="29" fillId="45" borderId="92" applyNumberFormat="0" applyAlignment="0" applyProtection="0"/>
    <xf numFmtId="0" fontId="44" fillId="0" borderId="104" applyNumberFormat="0" applyFill="0" applyAlignment="0" applyProtection="0"/>
    <xf numFmtId="0" fontId="26" fillId="13" borderId="87" applyNumberFormat="0" applyAlignment="0" applyProtection="0"/>
    <xf numFmtId="0" fontId="26" fillId="13" borderId="101" applyNumberFormat="0" applyAlignment="0" applyProtection="0"/>
    <xf numFmtId="0" fontId="44" fillId="0" borderId="95" applyNumberFormat="0" applyFill="0" applyAlignment="0" applyProtection="0"/>
    <xf numFmtId="0" fontId="26" fillId="13" borderId="101" applyNumberFormat="0" applyAlignment="0" applyProtection="0"/>
    <xf numFmtId="0" fontId="29" fillId="8" borderId="92" applyNumberFormat="0" applyAlignment="0" applyProtection="0"/>
    <xf numFmtId="0" fontId="44" fillId="0" borderId="85" applyNumberFormat="0" applyFill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44" fillId="0" borderId="91" applyNumberFormat="0" applyFill="0" applyAlignment="0" applyProtection="0"/>
    <xf numFmtId="0" fontId="44" fillId="0" borderId="85" applyNumberFormat="0" applyFill="0" applyAlignment="0" applyProtection="0"/>
    <xf numFmtId="0" fontId="26" fillId="13" borderId="92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6" applyNumberFormat="0" applyFill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9" fillId="8" borderId="87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6" fillId="13" borderId="101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37" fillId="61" borderId="103" applyNumberFormat="0" applyAlignment="0" applyProtection="0"/>
    <xf numFmtId="0" fontId="44" fillId="0" borderId="104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44" fillId="0" borderId="85" applyNumberFormat="0" applyFill="0" applyAlignment="0" applyProtection="0"/>
    <xf numFmtId="0" fontId="18" fillId="5" borderId="102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37" fillId="13" borderId="89" applyNumberFormat="0" applyAlignment="0" applyProtection="0"/>
    <xf numFmtId="0" fontId="26" fillId="13" borderId="92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44" fillId="0" borderId="95" applyNumberFormat="0" applyFill="0" applyAlignment="0" applyProtection="0"/>
    <xf numFmtId="0" fontId="37" fillId="13" borderId="84" applyNumberFormat="0" applyAlignment="0" applyProtection="0"/>
    <xf numFmtId="0" fontId="18" fillId="39" borderId="93" applyNumberFormat="0" applyAlignment="0" applyProtection="0"/>
    <xf numFmtId="0" fontId="29" fillId="8" borderId="87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37" fillId="61" borderId="89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6" fillId="13" borderId="92" applyNumberFormat="0" applyAlignment="0" applyProtection="0"/>
    <xf numFmtId="0" fontId="18" fillId="39" borderId="93" applyNumberFormat="0" applyAlignment="0" applyProtection="0"/>
    <xf numFmtId="0" fontId="29" fillId="8" borderId="101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26" fillId="13" borderId="92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29" fillId="44" borderId="87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29" fillId="44" borderId="101" applyNumberFormat="0" applyAlignment="0" applyProtection="0"/>
    <xf numFmtId="0" fontId="44" fillId="0" borderId="104" applyNumberFormat="0" applyFill="0" applyAlignment="0" applyProtection="0"/>
    <xf numFmtId="0" fontId="18" fillId="39" borderId="88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9" fillId="8" borderId="87" applyNumberFormat="0" applyAlignment="0" applyProtection="0"/>
    <xf numFmtId="0" fontId="26" fillId="13" borderId="101" applyNumberFormat="0" applyAlignment="0" applyProtection="0"/>
    <xf numFmtId="0" fontId="18" fillId="5" borderId="88" applyNumberFormat="0" applyAlignment="0" applyProtection="0"/>
    <xf numFmtId="0" fontId="29" fillId="8" borderId="92" applyNumberFormat="0" applyAlignment="0" applyProtection="0"/>
    <xf numFmtId="0" fontId="29" fillId="44" borderId="92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84" applyNumberFormat="0" applyAlignment="0" applyProtection="0"/>
    <xf numFmtId="0" fontId="18" fillId="39" borderId="93" applyNumberFormat="0" applyAlignment="0" applyProtection="0"/>
    <xf numFmtId="0" fontId="37" fillId="13" borderId="103" applyNumberFormat="0" applyAlignment="0" applyProtection="0"/>
    <xf numFmtId="0" fontId="37" fillId="13" borderId="94" applyNumberFormat="0" applyAlignment="0" applyProtection="0"/>
    <xf numFmtId="0" fontId="29" fillId="44" borderId="92" applyNumberFormat="0" applyAlignment="0" applyProtection="0"/>
    <xf numFmtId="0" fontId="29" fillId="8" borderId="92" applyNumberFormat="0" applyAlignment="0" applyProtection="0"/>
    <xf numFmtId="0" fontId="37" fillId="13" borderId="103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6" fillId="13" borderId="101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26" fillId="13" borderId="9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9" fillId="45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59" fillId="61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44" fillId="0" borderId="90" applyNumberFormat="0" applyFill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9" fillId="45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3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18" fillId="5" borderId="83" applyNumberFormat="0" applyAlignment="0" applyProtection="0"/>
    <xf numFmtId="0" fontId="29" fillId="8" borderId="87" applyNumberFormat="0" applyAlignment="0" applyProtection="0"/>
    <xf numFmtId="0" fontId="29" fillId="8" borderId="82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45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59" fillId="61" borderId="87" applyNumberFormat="0" applyAlignment="0" applyProtection="0"/>
    <xf numFmtId="0" fontId="29" fillId="8" borderId="82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26" fillId="13" borderId="92" applyNumberFormat="0" applyAlignment="0" applyProtection="0"/>
    <xf numFmtId="0" fontId="26" fillId="13" borderId="8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6" fillId="13" borderId="87" applyNumberFormat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18" fillId="5" borderId="93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59" fillId="61" borderId="87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37" fillId="13" borderId="103" applyNumberFormat="0" applyAlignment="0" applyProtection="0"/>
    <xf numFmtId="0" fontId="44" fillId="0" borderId="85" applyNumberFormat="0" applyFill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9" fillId="8" borderId="87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85" applyNumberFormat="0" applyFill="0" applyAlignment="0" applyProtection="0"/>
    <xf numFmtId="0" fontId="44" fillId="0" borderId="95" applyNumberFormat="0" applyFill="0" applyAlignment="0" applyProtection="0"/>
    <xf numFmtId="0" fontId="18" fillId="39" borderId="88" applyNumberFormat="0" applyAlignment="0" applyProtection="0"/>
    <xf numFmtId="0" fontId="18" fillId="5" borderId="102" applyNumberFormat="0" applyAlignment="0" applyProtection="0"/>
    <xf numFmtId="0" fontId="29" fillId="8" borderId="92" applyNumberFormat="0" applyAlignment="0" applyProtection="0"/>
    <xf numFmtId="0" fontId="44" fillId="0" borderId="85" applyNumberFormat="0" applyFill="0" applyAlignment="0" applyProtection="0"/>
    <xf numFmtId="0" fontId="29" fillId="8" borderId="92" applyNumberFormat="0" applyAlignment="0" applyProtection="0"/>
    <xf numFmtId="0" fontId="37" fillId="13" borderId="84" applyNumberFormat="0" applyAlignment="0" applyProtection="0"/>
    <xf numFmtId="0" fontId="44" fillId="0" borderId="86" applyNumberFormat="0" applyFill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44" fillId="0" borderId="104" applyNumberFormat="0" applyFill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9" fillId="8" borderId="8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84" applyNumberFormat="0" applyAlignment="0" applyProtection="0"/>
    <xf numFmtId="0" fontId="18" fillId="5" borderId="88" applyNumberFormat="0" applyAlignment="0" applyProtection="0"/>
    <xf numFmtId="0" fontId="26" fillId="13" borderId="92" applyNumberFormat="0" applyAlignment="0" applyProtection="0"/>
    <xf numFmtId="0" fontId="26" fillId="13" borderId="87" applyNumberFormat="0" applyAlignment="0" applyProtection="0"/>
    <xf numFmtId="0" fontId="37" fillId="13" borderId="103" applyNumberFormat="0" applyAlignment="0" applyProtection="0"/>
    <xf numFmtId="0" fontId="26" fillId="13" borderId="92" applyNumberFormat="0" applyAlignment="0" applyProtection="0"/>
    <xf numFmtId="0" fontId="26" fillId="13" borderId="87" applyNumberFormat="0" applyAlignment="0" applyProtection="0"/>
    <xf numFmtId="0" fontId="44" fillId="0" borderId="85" applyNumberFormat="0" applyFill="0" applyAlignment="0" applyProtection="0"/>
    <xf numFmtId="0" fontId="26" fillId="13" borderId="87" applyNumberFormat="0" applyAlignment="0" applyProtection="0"/>
    <xf numFmtId="0" fontId="44" fillId="0" borderId="95" applyNumberFormat="0" applyFill="0" applyAlignment="0" applyProtection="0"/>
    <xf numFmtId="0" fontId="37" fillId="13" borderId="84" applyNumberFormat="0" applyAlignment="0" applyProtection="0"/>
    <xf numFmtId="0" fontId="37" fillId="13" borderId="89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37" fillId="13" borderId="103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59" fillId="61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44" fillId="0" borderId="86" applyNumberFormat="0" applyFill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6" applyNumberFormat="0" applyFill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37" fillId="13" borderId="94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59" fillId="61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44" borderId="82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37" fillId="61" borderId="84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18" fillId="39" borderId="83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44" fillId="0" borderId="85" applyNumberFormat="0" applyFill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9" fillId="45" borderId="82" applyNumberFormat="0" applyAlignment="0" applyProtection="0"/>
    <xf numFmtId="0" fontId="18" fillId="39" borderId="83" applyNumberFormat="0" applyAlignment="0" applyProtection="0"/>
    <xf numFmtId="0" fontId="29" fillId="45" borderId="82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6" applyNumberFormat="0" applyFill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6" applyNumberFormat="0" applyFill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9" fillId="44" borderId="8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37" fillId="61" borderId="84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59" fillId="61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59" fillId="61" borderId="82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37" fillId="61" borderId="84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45" borderId="8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18" fillId="39" borderId="83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18" fillId="5" borderId="88" applyNumberFormat="0" applyAlignment="0" applyProtection="0"/>
    <xf numFmtId="0" fontId="44" fillId="0" borderId="96" applyNumberFormat="0" applyFill="0" applyAlignment="0" applyProtection="0"/>
    <xf numFmtId="0" fontId="29" fillId="8" borderId="87" applyNumberFormat="0" applyAlignment="0" applyProtection="0"/>
    <xf numFmtId="0" fontId="18" fillId="39" borderId="88" applyNumberFormat="0" applyAlignment="0" applyProtection="0"/>
    <xf numFmtId="0" fontId="29" fillId="44" borderId="87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59" fillId="61" borderId="87" applyNumberFormat="0" applyAlignment="0" applyProtection="0"/>
    <xf numFmtId="0" fontId="29" fillId="45" borderId="87" applyNumberFormat="0" applyAlignment="0" applyProtection="0"/>
    <xf numFmtId="0" fontId="18" fillId="39" borderId="88" applyNumberFormat="0" applyAlignment="0" applyProtection="0"/>
    <xf numFmtId="0" fontId="26" fillId="13" borderId="87" applyNumberFormat="0" applyAlignment="0" applyProtection="0"/>
    <xf numFmtId="0" fontId="44" fillId="0" borderId="91" applyNumberFormat="0" applyFill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45" borderId="87" applyNumberFormat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9" fillId="45" borderId="101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44" fillId="0" borderId="90" applyNumberFormat="0" applyFill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6" fillId="13" borderId="92" applyNumberFormat="0" applyAlignment="0" applyProtection="0"/>
    <xf numFmtId="0" fontId="44" fillId="0" borderId="91" applyNumberFormat="0" applyFill="0" applyAlignment="0" applyProtection="0"/>
    <xf numFmtId="0" fontId="44" fillId="0" borderId="90" applyNumberFormat="0" applyFill="0" applyAlignment="0" applyProtection="0"/>
    <xf numFmtId="0" fontId="29" fillId="44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59" fillId="61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3" applyNumberFormat="0" applyAlignment="0" applyProtection="0"/>
    <xf numFmtId="0" fontId="18" fillId="39" borderId="88" applyNumberFormat="0" applyAlignment="0" applyProtection="0"/>
    <xf numFmtId="0" fontId="18" fillId="5" borderId="83" applyNumberFormat="0" applyAlignment="0" applyProtection="0"/>
    <xf numFmtId="0" fontId="18" fillId="5" borderId="102" applyNumberFormat="0" applyAlignment="0" applyProtection="0"/>
    <xf numFmtId="0" fontId="18" fillId="5" borderId="83" applyNumberFormat="0" applyAlignment="0" applyProtection="0"/>
    <xf numFmtId="0" fontId="59" fillId="61" borderId="92" applyNumberFormat="0" applyAlignment="0" applyProtection="0"/>
    <xf numFmtId="0" fontId="37" fillId="13" borderId="89" applyNumberFormat="0" applyAlignment="0" applyProtection="0"/>
    <xf numFmtId="0" fontId="18" fillId="39" borderId="83" applyNumberFormat="0" applyAlignment="0" applyProtection="0"/>
    <xf numFmtId="0" fontId="37" fillId="13" borderId="89" applyNumberFormat="0" applyAlignment="0" applyProtection="0"/>
    <xf numFmtId="0" fontId="29" fillId="45" borderId="92" applyNumberFormat="0" applyAlignment="0" applyProtection="0"/>
    <xf numFmtId="0" fontId="44" fillId="0" borderId="96" applyNumberFormat="0" applyFill="0" applyAlignment="0" applyProtection="0"/>
    <xf numFmtId="0" fontId="29" fillId="8" borderId="87" applyNumberFormat="0" applyAlignment="0" applyProtection="0"/>
    <xf numFmtId="0" fontId="29" fillId="8" borderId="92" applyNumberFormat="0" applyAlignment="0" applyProtection="0"/>
    <xf numFmtId="0" fontId="18" fillId="39" borderId="88" applyNumberFormat="0" applyAlignment="0" applyProtection="0"/>
    <xf numFmtId="0" fontId="29" fillId="8" borderId="92" applyNumberFormat="0" applyAlignment="0" applyProtection="0"/>
    <xf numFmtId="0" fontId="37" fillId="13" borderId="84" applyNumberFormat="0" applyAlignment="0" applyProtection="0"/>
    <xf numFmtId="0" fontId="44" fillId="0" borderId="95" applyNumberFormat="0" applyFill="0" applyAlignment="0" applyProtection="0"/>
    <xf numFmtId="0" fontId="44" fillId="0" borderId="8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9" fillId="8" borderId="87" applyNumberFormat="0" applyAlignment="0" applyProtection="0"/>
    <xf numFmtId="0" fontId="44" fillId="0" borderId="95" applyNumberFormat="0" applyFill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18" fillId="39" borderId="102" applyNumberFormat="0" applyAlignment="0" applyProtection="0"/>
    <xf numFmtId="0" fontId="37" fillId="61" borderId="84" applyNumberFormat="0" applyAlignment="0" applyProtection="0"/>
    <xf numFmtId="0" fontId="44" fillId="0" borderId="95" applyNumberFormat="0" applyFill="0" applyAlignment="0" applyProtection="0"/>
    <xf numFmtId="0" fontId="37" fillId="13" borderId="84" applyNumberFormat="0" applyAlignment="0" applyProtection="0"/>
    <xf numFmtId="0" fontId="59" fillId="61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37" fillId="13" borderId="94" applyNumberFormat="0" applyAlignment="0" applyProtection="0"/>
    <xf numFmtId="0" fontId="18" fillId="39" borderId="83" applyNumberFormat="0" applyAlignment="0" applyProtection="0"/>
    <xf numFmtId="0" fontId="37" fillId="13" borderId="84" applyNumberFormat="0" applyAlignment="0" applyProtection="0"/>
    <xf numFmtId="0" fontId="18" fillId="39" borderId="83" applyNumberFormat="0" applyAlignment="0" applyProtection="0"/>
    <xf numFmtId="0" fontId="37" fillId="13" borderId="84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44" fillId="0" borderId="86" applyNumberFormat="0" applyFill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18" fillId="39" borderId="83" applyNumberFormat="0" applyAlignment="0" applyProtection="0"/>
    <xf numFmtId="0" fontId="29" fillId="44" borderId="82" applyNumberFormat="0" applyAlignment="0" applyProtection="0"/>
    <xf numFmtId="0" fontId="44" fillId="0" borderId="85" applyNumberFormat="0" applyFill="0" applyAlignment="0" applyProtection="0"/>
    <xf numFmtId="0" fontId="18" fillId="5" borderId="88" applyNumberFormat="0" applyAlignment="0" applyProtection="0"/>
    <xf numFmtId="0" fontId="37" fillId="13" borderId="84" applyNumberFormat="0" applyAlignment="0" applyProtection="0"/>
    <xf numFmtId="0" fontId="26" fillId="13" borderId="87" applyNumberFormat="0" applyAlignment="0" applyProtection="0"/>
    <xf numFmtId="0" fontId="37" fillId="13" borderId="103" applyNumberFormat="0" applyAlignment="0" applyProtection="0"/>
    <xf numFmtId="0" fontId="44" fillId="0" borderId="90" applyNumberFormat="0" applyFill="0" applyAlignment="0" applyProtection="0"/>
    <xf numFmtId="0" fontId="44" fillId="0" borderId="85" applyNumberFormat="0" applyFill="0" applyAlignment="0" applyProtection="0"/>
    <xf numFmtId="0" fontId="29" fillId="45" borderId="87" applyNumberFormat="0" applyAlignment="0" applyProtection="0"/>
    <xf numFmtId="0" fontId="29" fillId="45" borderId="9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18" fillId="39" borderId="93" applyNumberFormat="0" applyAlignment="0" applyProtection="0"/>
    <xf numFmtId="0" fontId="18" fillId="39" borderId="83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37" fillId="61" borderId="84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29" fillId="44" borderId="82" applyNumberFormat="0" applyAlignment="0" applyProtection="0"/>
    <xf numFmtId="0" fontId="44" fillId="0" borderId="85" applyNumberFormat="0" applyFill="0" applyAlignment="0" applyProtection="0"/>
    <xf numFmtId="0" fontId="44" fillId="0" borderId="86" applyNumberFormat="0" applyFill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45" borderId="82" applyNumberFormat="0" applyAlignment="0" applyProtection="0"/>
    <xf numFmtId="0" fontId="37" fillId="13" borderId="84" applyNumberFormat="0" applyAlignment="0" applyProtection="0"/>
    <xf numFmtId="0" fontId="18" fillId="39" borderId="83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29" fillId="44" borderId="87" applyNumberFormat="0" applyAlignment="0" applyProtection="0"/>
    <xf numFmtId="0" fontId="44" fillId="0" borderId="91" applyNumberFormat="0" applyFill="0" applyAlignment="0" applyProtection="0"/>
    <xf numFmtId="0" fontId="44" fillId="0" borderId="90" applyNumberFormat="0" applyFill="0" applyAlignment="0" applyProtection="0"/>
    <xf numFmtId="0" fontId="29" fillId="44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37" fillId="13" borderId="89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6" fillId="13" borderId="82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61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59" fillId="61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26" fillId="13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4" borderId="82" applyNumberFormat="0" applyAlignment="0" applyProtection="0"/>
    <xf numFmtId="0" fontId="29" fillId="44" borderId="82" applyNumberFormat="0" applyAlignment="0" applyProtection="0"/>
    <xf numFmtId="0" fontId="29" fillId="44" borderId="82" applyNumberFormat="0" applyAlignment="0" applyProtection="0"/>
    <xf numFmtId="0" fontId="29" fillId="44" borderId="82" applyNumberFormat="0" applyAlignment="0" applyProtection="0"/>
    <xf numFmtId="0" fontId="29" fillId="44" borderId="82" applyNumberFormat="0" applyAlignment="0" applyProtection="0"/>
    <xf numFmtId="0" fontId="29" fillId="44" borderId="82" applyNumberFormat="0" applyAlignment="0" applyProtection="0"/>
    <xf numFmtId="0" fontId="29" fillId="44" borderId="82" applyNumberFormat="0" applyAlignment="0" applyProtection="0"/>
    <xf numFmtId="0" fontId="29" fillId="44" borderId="82" applyNumberFormat="0" applyAlignment="0" applyProtection="0"/>
    <xf numFmtId="0" fontId="29" fillId="8" borderId="87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39" borderId="88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59" fillId="61" borderId="87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37" fillId="61" borderId="89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44" fillId="0" borderId="95" applyNumberFormat="0" applyFill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44" borderId="87" applyNumberFormat="0" applyAlignment="0" applyProtection="0"/>
    <xf numFmtId="0" fontId="37" fillId="13" borderId="94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8" borderId="101" applyNumberFormat="0" applyAlignment="0" applyProtection="0"/>
    <xf numFmtId="0" fontId="18" fillId="39" borderId="93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44" fillId="0" borderId="91" applyNumberFormat="0" applyFill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29" fillId="8" borderId="87" applyNumberFormat="0" applyAlignment="0" applyProtection="0"/>
    <xf numFmtId="0" fontId="44" fillId="0" borderId="91" applyNumberFormat="0" applyFill="0" applyAlignment="0" applyProtection="0"/>
    <xf numFmtId="0" fontId="44" fillId="0" borderId="90" applyNumberFormat="0" applyFill="0" applyAlignment="0" applyProtection="0"/>
    <xf numFmtId="0" fontId="37" fillId="61" borderId="89" applyNumberFormat="0" applyAlignment="0" applyProtection="0"/>
    <xf numFmtId="0" fontId="37" fillId="13" borderId="89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9" fillId="44" borderId="87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37" fillId="13" borderId="84" applyNumberFormat="0" applyAlignment="0" applyProtection="0"/>
    <xf numFmtId="0" fontId="44" fillId="0" borderId="90" applyNumberFormat="0" applyFill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37" fillId="61" borderId="76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18" fillId="39" borderId="75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37" fillId="61" borderId="76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59" fillId="61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39" borderId="75" applyNumberFormat="0" applyAlignment="0" applyProtection="0"/>
    <xf numFmtId="0" fontId="18" fillId="39" borderId="75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45" borderId="74" applyNumberFormat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18" fillId="39" borderId="75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9" fillId="45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44" borderId="7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5" borderId="93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61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39" borderId="75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59" fillId="61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44" borderId="74" applyNumberFormat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45" borderId="7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29" fillId="8" borderId="101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18" fillId="39" borderId="75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9" fillId="44" borderId="7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37" fillId="61" borderId="76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6" fillId="13" borderId="92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37" fillId="61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59" fillId="61" borderId="74" applyNumberFormat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9" fillId="44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29" fillId="45" borderId="74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29" fillId="8" borderId="74" applyNumberFormat="0" applyAlignment="0" applyProtection="0"/>
    <xf numFmtId="0" fontId="37" fillId="61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18" fillId="39" borderId="75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37" fillId="13" borderId="9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59" fillId="61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59" fillId="61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29" fillId="44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18" fillId="39" borderId="75" applyNumberFormat="0" applyAlignment="0" applyProtection="0"/>
    <xf numFmtId="0" fontId="29" fillId="45" borderId="74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37" fillId="61" borderId="76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18" fillId="39" borderId="75" applyNumberFormat="0" applyAlignment="0" applyProtection="0"/>
    <xf numFmtId="0" fontId="44" fillId="0" borderId="77" applyNumberFormat="0" applyFill="0" applyAlignment="0" applyProtection="0"/>
    <xf numFmtId="0" fontId="29" fillId="45" borderId="74" applyNumberFormat="0" applyAlignment="0" applyProtection="0"/>
    <xf numFmtId="0" fontId="29" fillId="44" borderId="74" applyNumberFormat="0" applyAlignment="0" applyProtection="0"/>
    <xf numFmtId="0" fontId="18" fillId="39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39" borderId="75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59" fillId="61" borderId="74" applyNumberFormat="0" applyAlignment="0" applyProtection="0"/>
    <xf numFmtId="0" fontId="37" fillId="61" borderId="76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18" fillId="5" borderId="93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61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18" fillId="39" borderId="75" applyNumberFormat="0" applyAlignment="0" applyProtection="0"/>
    <xf numFmtId="0" fontId="37" fillId="13" borderId="76" applyNumberFormat="0" applyAlignment="0" applyProtection="0"/>
    <xf numFmtId="0" fontId="18" fillId="39" borderId="75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9" fillId="45" borderId="74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44" fillId="0" borderId="77" applyNumberFormat="0" applyFill="0" applyAlignment="0" applyProtection="0"/>
    <xf numFmtId="0" fontId="44" fillId="0" borderId="86" applyNumberFormat="0" applyFill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37" fillId="13" borderId="76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2" applyNumberFormat="0" applyAlignment="0" applyProtection="0"/>
    <xf numFmtId="0" fontId="18" fillId="5" borderId="88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45" borderId="101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44" fillId="0" borderId="90" applyNumberFormat="0" applyFill="0" applyAlignment="0" applyProtection="0"/>
    <xf numFmtId="0" fontId="59" fillId="61" borderId="87" applyNumberFormat="0" applyAlignment="0" applyProtection="0"/>
    <xf numFmtId="0" fontId="18" fillId="5" borderId="88" applyNumberFormat="0" applyAlignment="0" applyProtection="0"/>
    <xf numFmtId="0" fontId="26" fillId="13" borderId="82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8" borderId="101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39" borderId="75" applyNumberFormat="0" applyAlignment="0" applyProtection="0"/>
    <xf numFmtId="0" fontId="18" fillId="39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59" fillId="61" borderId="7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9" fillId="45" borderId="74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37" fillId="61" borderId="76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18" fillId="39" borderId="75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18" fillId="39" borderId="75" applyNumberFormat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39" borderId="75" applyNumberFormat="0" applyAlignment="0" applyProtection="0"/>
    <xf numFmtId="0" fontId="26" fillId="13" borderId="74" applyNumberFormat="0" applyAlignment="0" applyProtection="0"/>
    <xf numFmtId="0" fontId="18" fillId="39" borderId="75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45" borderId="74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18" fillId="39" borderId="75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26" fillId="13" borderId="82" applyNumberFormat="0" applyAlignment="0" applyProtection="0"/>
    <xf numFmtId="0" fontId="29" fillId="44" borderId="74" applyNumberFormat="0" applyAlignment="0" applyProtection="0"/>
    <xf numFmtId="0" fontId="26" fillId="13" borderId="87" applyNumberFormat="0" applyAlignment="0" applyProtection="0"/>
    <xf numFmtId="0" fontId="37" fillId="61" borderId="89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9" fillId="44" borderId="87" applyNumberFormat="0" applyAlignment="0" applyProtection="0"/>
    <xf numFmtId="0" fontId="29" fillId="8" borderId="82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9" fillId="8" borderId="87" applyNumberFormat="0" applyAlignment="0" applyProtection="0"/>
    <xf numFmtId="0" fontId="29" fillId="45" borderId="101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37" fillId="61" borderId="89" applyNumberFormat="0" applyAlignment="0" applyProtection="0"/>
    <xf numFmtId="0" fontId="44" fillId="0" borderId="95" applyNumberFormat="0" applyFill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18" fillId="5" borderId="93" applyNumberFormat="0" applyAlignment="0" applyProtection="0"/>
    <xf numFmtId="0" fontId="37" fillId="13" borderId="103" applyNumberFormat="0" applyAlignment="0" applyProtection="0"/>
    <xf numFmtId="0" fontId="44" fillId="0" borderId="90" applyNumberFormat="0" applyFill="0" applyAlignment="0" applyProtection="0"/>
    <xf numFmtId="0" fontId="37" fillId="13" borderId="103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59" fillId="61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37" fillId="61" borderId="94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6" fillId="13" borderId="87" applyNumberFormat="0" applyAlignment="0" applyProtection="0"/>
    <xf numFmtId="0" fontId="44" fillId="0" borderId="91" applyNumberFormat="0" applyFill="0" applyAlignment="0" applyProtection="0"/>
    <xf numFmtId="0" fontId="37" fillId="61" borderId="76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85" applyNumberFormat="0" applyFill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5" borderId="88" applyNumberFormat="0" applyAlignment="0" applyProtection="0"/>
    <xf numFmtId="0" fontId="59" fillId="61" borderId="82" applyNumberFormat="0" applyAlignment="0" applyProtection="0"/>
    <xf numFmtId="0" fontId="18" fillId="39" borderId="83" applyNumberFormat="0" applyAlignment="0" applyProtection="0"/>
    <xf numFmtId="0" fontId="18" fillId="39" borderId="93" applyNumberFormat="0" applyAlignment="0" applyProtection="0"/>
    <xf numFmtId="0" fontId="18" fillId="5" borderId="88" applyNumberFormat="0" applyAlignment="0" applyProtection="0"/>
    <xf numFmtId="0" fontId="26" fillId="13" borderId="92" applyNumberFormat="0" applyAlignment="0" applyProtection="0"/>
    <xf numFmtId="0" fontId="26" fillId="13" borderId="87" applyNumberFormat="0" applyAlignment="0" applyProtection="0"/>
    <xf numFmtId="0" fontId="59" fillId="61" borderId="87" applyNumberFormat="0" applyAlignment="0" applyProtection="0"/>
    <xf numFmtId="0" fontId="29" fillId="8" borderId="87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18" fillId="5" borderId="75" applyNumberFormat="0" applyAlignment="0" applyProtection="0"/>
    <xf numFmtId="0" fontId="37" fillId="13" borderId="84" applyNumberFormat="0" applyAlignment="0" applyProtection="0"/>
    <xf numFmtId="0" fontId="37" fillId="61" borderId="94" applyNumberFormat="0" applyAlignment="0" applyProtection="0"/>
    <xf numFmtId="0" fontId="26" fillId="13" borderId="82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44" fillId="0" borderId="85" applyNumberFormat="0" applyFill="0" applyAlignment="0" applyProtection="0"/>
    <xf numFmtId="0" fontId="18" fillId="5" borderId="75" applyNumberFormat="0" applyAlignment="0" applyProtection="0"/>
    <xf numFmtId="0" fontId="18" fillId="5" borderId="83" applyNumberFormat="0" applyAlignment="0" applyProtection="0"/>
    <xf numFmtId="0" fontId="18" fillId="39" borderId="75" applyNumberFormat="0" applyAlignment="0" applyProtection="0"/>
    <xf numFmtId="0" fontId="59" fillId="61" borderId="82" applyNumberFormat="0" applyAlignment="0" applyProtection="0"/>
    <xf numFmtId="0" fontId="18" fillId="5" borderId="75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18" fillId="39" borderId="83" applyNumberFormat="0" applyAlignment="0" applyProtection="0"/>
    <xf numFmtId="0" fontId="37" fillId="13" borderId="84" applyNumberFormat="0" applyAlignment="0" applyProtection="0"/>
    <xf numFmtId="0" fontId="18" fillId="39" borderId="83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18" fillId="39" borderId="83" applyNumberFormat="0" applyAlignment="0" applyProtection="0"/>
    <xf numFmtId="0" fontId="29" fillId="45" borderId="82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18" fillId="5" borderId="83" applyNumberFormat="0" applyAlignment="0" applyProtection="0"/>
    <xf numFmtId="0" fontId="29" fillId="8" borderId="87" applyNumberFormat="0" applyAlignment="0" applyProtection="0"/>
    <xf numFmtId="0" fontId="44" fillId="0" borderId="91" applyNumberFormat="0" applyFill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29" fillId="44" borderId="92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37" fillId="13" borderId="94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6" fillId="13" borderId="101" applyNumberFormat="0" applyAlignment="0" applyProtection="0"/>
    <xf numFmtId="0" fontId="18" fillId="5" borderId="88" applyNumberFormat="0" applyAlignment="0" applyProtection="0"/>
    <xf numFmtId="0" fontId="18" fillId="39" borderId="83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44" fillId="0" borderId="86" applyNumberFormat="0" applyFill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59" fillId="61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37" fillId="13" borderId="89" applyNumberFormat="0" applyAlignment="0" applyProtection="0"/>
    <xf numFmtId="0" fontId="44" fillId="0" borderId="95" applyNumberFormat="0" applyFill="0" applyAlignment="0" applyProtection="0"/>
    <xf numFmtId="0" fontId="18" fillId="5" borderId="83" applyNumberFormat="0" applyAlignment="0" applyProtection="0"/>
    <xf numFmtId="0" fontId="37" fillId="13" borderId="89" applyNumberFormat="0" applyAlignment="0" applyProtection="0"/>
    <xf numFmtId="0" fontId="18" fillId="39" borderId="83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18" fillId="39" borderId="83" applyNumberFormat="0" applyAlignment="0" applyProtection="0"/>
    <xf numFmtId="0" fontId="44" fillId="0" borderId="85" applyNumberFormat="0" applyFill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29" fillId="44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44" fillId="0" borderId="86" applyNumberFormat="0" applyFill="0" applyAlignment="0" applyProtection="0"/>
    <xf numFmtId="0" fontId="26" fillId="13" borderId="82" applyNumberFormat="0" applyAlignment="0" applyProtection="0"/>
    <xf numFmtId="0" fontId="29" fillId="45" borderId="74" applyNumberFormat="0" applyAlignment="0" applyProtection="0"/>
    <xf numFmtId="0" fontId="29" fillId="44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59" fillId="61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44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44" borderId="82" applyNumberFormat="0" applyAlignment="0" applyProtection="0"/>
    <xf numFmtId="0" fontId="29" fillId="44" borderId="82" applyNumberFormat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6" fillId="13" borderId="92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29" fillId="45" borderId="87" applyNumberFormat="0" applyAlignment="0" applyProtection="0"/>
    <xf numFmtId="0" fontId="37" fillId="13" borderId="84" applyNumberFormat="0" applyAlignment="0" applyProtection="0"/>
    <xf numFmtId="0" fontId="44" fillId="0" borderId="91" applyNumberFormat="0" applyFill="0" applyAlignment="0" applyProtection="0"/>
    <xf numFmtId="0" fontId="26" fillId="13" borderId="82" applyNumberFormat="0" applyAlignment="0" applyProtection="0"/>
    <xf numFmtId="0" fontId="29" fillId="8" borderId="101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37" fillId="61" borderId="84" applyNumberFormat="0" applyAlignment="0" applyProtection="0"/>
    <xf numFmtId="0" fontId="44" fillId="0" borderId="85" applyNumberFormat="0" applyFill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18" fillId="39" borderId="75" applyNumberFormat="0" applyAlignment="0" applyProtection="0"/>
    <xf numFmtId="0" fontId="29" fillId="8" borderId="74" applyNumberFormat="0" applyAlignment="0" applyProtection="0"/>
    <xf numFmtId="0" fontId="29" fillId="44" borderId="74" applyNumberFormat="0" applyAlignment="0" applyProtection="0"/>
    <xf numFmtId="0" fontId="37" fillId="61" borderId="76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37" fillId="61" borderId="76" applyNumberFormat="0" applyAlignment="0" applyProtection="0"/>
    <xf numFmtId="0" fontId="18" fillId="5" borderId="75" applyNumberFormat="0" applyAlignment="0" applyProtection="0"/>
    <xf numFmtId="0" fontId="29" fillId="44" borderId="74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59" fillId="61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37" fillId="61" borderId="76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18" fillId="39" borderId="75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45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29" fillId="45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39" borderId="75" applyNumberFormat="0" applyAlignment="0" applyProtection="0"/>
    <xf numFmtId="0" fontId="18" fillId="39" borderId="75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59" fillId="61" borderId="74" applyNumberFormat="0" applyAlignment="0" applyProtection="0"/>
    <xf numFmtId="0" fontId="29" fillId="45" borderId="74" applyNumberFormat="0" applyAlignment="0" applyProtection="0"/>
    <xf numFmtId="0" fontId="29" fillId="45" borderId="74" applyNumberFormat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59" fillId="61" borderId="74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59" fillId="61" borderId="74" applyNumberFormat="0" applyAlignment="0" applyProtection="0"/>
    <xf numFmtId="0" fontId="18" fillId="39" borderId="75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18" fillId="39" borderId="75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18" fillId="39" borderId="75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59" fillId="61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29" fillId="44" borderId="74" applyNumberFormat="0" applyAlignment="0" applyProtection="0"/>
    <xf numFmtId="0" fontId="59" fillId="61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29" fillId="44" borderId="74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61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45" borderId="74" applyNumberFormat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44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8" borderId="87" applyNumberFormat="0" applyAlignment="0" applyProtection="0"/>
    <xf numFmtId="0" fontId="29" fillId="8" borderId="74" applyNumberFormat="0" applyAlignment="0" applyProtection="0"/>
    <xf numFmtId="0" fontId="18" fillId="39" borderId="75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18" fillId="5" borderId="75" applyNumberFormat="0" applyAlignment="0" applyProtection="0"/>
    <xf numFmtId="0" fontId="29" fillId="8" borderId="92" applyNumberFormat="0" applyAlignment="0" applyProtection="0"/>
    <xf numFmtId="0" fontId="44" fillId="0" borderId="90" applyNumberFormat="0" applyFill="0" applyAlignment="0" applyProtection="0"/>
    <xf numFmtId="0" fontId="44" fillId="0" borderId="95" applyNumberFormat="0" applyFill="0" applyAlignment="0" applyProtection="0"/>
    <xf numFmtId="0" fontId="18" fillId="5" borderId="83" applyNumberFormat="0" applyAlignment="0" applyProtection="0"/>
    <xf numFmtId="0" fontId="44" fillId="0" borderId="91" applyNumberFormat="0" applyFill="0" applyAlignment="0" applyProtection="0"/>
    <xf numFmtId="0" fontId="44" fillId="0" borderId="90" applyNumberFormat="0" applyFill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18" fillId="39" borderId="75" applyNumberFormat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26" fillId="13" borderId="74" applyNumberFormat="0" applyAlignment="0" applyProtection="0"/>
    <xf numFmtId="0" fontId="29" fillId="8" borderId="87" applyNumberFormat="0" applyAlignment="0" applyProtection="0"/>
    <xf numFmtId="0" fontId="37" fillId="61" borderId="89" applyNumberFormat="0" applyAlignment="0" applyProtection="0"/>
    <xf numFmtId="0" fontId="18" fillId="5" borderId="88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37" fillId="13" borderId="94" applyNumberFormat="0" applyAlignment="0" applyProtection="0"/>
    <xf numFmtId="0" fontId="26" fillId="13" borderId="82" applyNumberFormat="0" applyAlignment="0" applyProtection="0"/>
    <xf numFmtId="0" fontId="29" fillId="8" borderId="92" applyNumberFormat="0" applyAlignment="0" applyProtection="0"/>
    <xf numFmtId="0" fontId="44" fillId="0" borderId="104" applyNumberFormat="0" applyFill="0" applyAlignment="0" applyProtection="0"/>
    <xf numFmtId="0" fontId="18" fillId="39" borderId="88" applyNumberFormat="0" applyAlignment="0" applyProtection="0"/>
    <xf numFmtId="0" fontId="18" fillId="5" borderId="75" applyNumberFormat="0" applyAlignment="0" applyProtection="0"/>
    <xf numFmtId="0" fontId="18" fillId="5" borderId="102" applyNumberFormat="0" applyAlignment="0" applyProtection="0"/>
    <xf numFmtId="0" fontId="29" fillId="8" borderId="92" applyNumberFormat="0" applyAlignment="0" applyProtection="0"/>
    <xf numFmtId="0" fontId="44" fillId="0" borderId="77" applyNumberFormat="0" applyFill="0" applyAlignment="0" applyProtection="0"/>
    <xf numFmtId="0" fontId="44" fillId="0" borderId="95" applyNumberFormat="0" applyFill="0" applyAlignment="0" applyProtection="0"/>
    <xf numFmtId="0" fontId="44" fillId="0" borderId="77" applyNumberFormat="0" applyFill="0" applyAlignment="0" applyProtection="0"/>
    <xf numFmtId="0" fontId="18" fillId="5" borderId="93" applyNumberFormat="0" applyAlignment="0" applyProtection="0"/>
    <xf numFmtId="0" fontId="37" fillId="13" borderId="84" applyNumberFormat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18" fillId="39" borderId="83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44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18" fillId="39" borderId="83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9" fillId="44" borderId="92" applyNumberFormat="0" applyAlignment="0" applyProtection="0"/>
    <xf numFmtId="0" fontId="29" fillId="8" borderId="82" applyNumberFormat="0" applyAlignment="0" applyProtection="0"/>
    <xf numFmtId="0" fontId="59" fillId="61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9" fillId="44" borderId="82" applyNumberFormat="0" applyAlignment="0" applyProtection="0"/>
    <xf numFmtId="0" fontId="37" fillId="13" borderId="94" applyNumberFormat="0" applyAlignment="0" applyProtection="0"/>
    <xf numFmtId="0" fontId="44" fillId="0" borderId="85" applyNumberFormat="0" applyFill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6" fillId="13" borderId="82" applyNumberFormat="0" applyAlignment="0" applyProtection="0"/>
    <xf numFmtId="0" fontId="44" fillId="0" borderId="90" applyNumberFormat="0" applyFill="0" applyAlignment="0" applyProtection="0"/>
    <xf numFmtId="0" fontId="18" fillId="39" borderId="88" applyNumberFormat="0" applyAlignment="0" applyProtection="0"/>
    <xf numFmtId="0" fontId="26" fillId="13" borderId="101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9" fillId="45" borderId="87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18" fillId="39" borderId="83" applyNumberFormat="0" applyAlignment="0" applyProtection="0"/>
    <xf numFmtId="0" fontId="29" fillId="8" borderId="92" applyNumberFormat="0" applyAlignment="0" applyProtection="0"/>
    <xf numFmtId="0" fontId="44" fillId="0" borderId="85" applyNumberFormat="0" applyFill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9" fillId="8" borderId="101" applyNumberFormat="0" applyAlignment="0" applyProtection="0"/>
    <xf numFmtId="0" fontId="44" fillId="0" borderId="95" applyNumberFormat="0" applyFill="0" applyAlignment="0" applyProtection="0"/>
    <xf numFmtId="0" fontId="29" fillId="8" borderId="87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18" fillId="39" borderId="88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9" fillId="45" borderId="82" applyNumberFormat="0" applyAlignment="0" applyProtection="0"/>
    <xf numFmtId="0" fontId="37" fillId="13" borderId="84" applyNumberFormat="0" applyAlignment="0" applyProtection="0"/>
    <xf numFmtId="0" fontId="18" fillId="39" borderId="83" applyNumberFormat="0" applyAlignment="0" applyProtection="0"/>
    <xf numFmtId="0" fontId="26" fillId="13" borderId="92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44" fillId="0" borderId="77" applyNumberFormat="0" applyFill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9" fillId="8" borderId="74" applyNumberFormat="0" applyAlignment="0" applyProtection="0"/>
    <xf numFmtId="0" fontId="26" fillId="13" borderId="82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29" fillId="8" borderId="74" applyNumberFormat="0" applyAlignment="0" applyProtection="0"/>
    <xf numFmtId="0" fontId="18" fillId="5" borderId="83" applyNumberFormat="0" applyAlignment="0" applyProtection="0"/>
    <xf numFmtId="0" fontId="29" fillId="44" borderId="74" applyNumberFormat="0" applyAlignment="0" applyProtection="0"/>
    <xf numFmtId="0" fontId="18" fillId="5" borderId="83" applyNumberFormat="0" applyAlignment="0" applyProtection="0"/>
    <xf numFmtId="0" fontId="29" fillId="8" borderId="74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9" fillId="8" borderId="74" applyNumberFormat="0" applyAlignment="0" applyProtection="0"/>
    <xf numFmtId="0" fontId="18" fillId="39" borderId="83" applyNumberFormat="0" applyAlignment="0" applyProtection="0"/>
    <xf numFmtId="0" fontId="44" fillId="0" borderId="86" applyNumberFormat="0" applyFill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9" fillId="8" borderId="74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18" fillId="5" borderId="83" applyNumberFormat="0" applyAlignment="0" applyProtection="0"/>
    <xf numFmtId="0" fontId="26" fillId="13" borderId="74" applyNumberFormat="0" applyAlignment="0" applyProtection="0"/>
    <xf numFmtId="0" fontId="44" fillId="0" borderId="85" applyNumberFormat="0" applyFill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18" fillId="5" borderId="75" applyNumberFormat="0" applyAlignment="0" applyProtection="0"/>
    <xf numFmtId="0" fontId="29" fillId="45" borderId="74" applyNumberFormat="0" applyAlignment="0" applyProtection="0"/>
    <xf numFmtId="0" fontId="37" fillId="61" borderId="76" applyNumberFormat="0" applyAlignment="0" applyProtection="0"/>
    <xf numFmtId="0" fontId="18" fillId="39" borderId="75" applyNumberFormat="0" applyAlignment="0" applyProtection="0"/>
    <xf numFmtId="0" fontId="37" fillId="13" borderId="84" applyNumberFormat="0" applyAlignment="0" applyProtection="0"/>
    <xf numFmtId="0" fontId="18" fillId="5" borderId="75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44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4" borderId="82" applyNumberFormat="0" applyAlignment="0" applyProtection="0"/>
    <xf numFmtId="0" fontId="18" fillId="39" borderId="88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4" borderId="87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29" fillId="45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9" fillId="8" borderId="74" applyNumberFormat="0" applyAlignment="0" applyProtection="0"/>
    <xf numFmtId="0" fontId="29" fillId="8" borderId="101" applyNumberFormat="0" applyAlignment="0" applyProtection="0"/>
    <xf numFmtId="0" fontId="37" fillId="13" borderId="84" applyNumberFormat="0" applyAlignment="0" applyProtection="0"/>
    <xf numFmtId="0" fontId="29" fillId="45" borderId="74" applyNumberFormat="0" applyAlignment="0" applyProtection="0"/>
    <xf numFmtId="0" fontId="26" fillId="13" borderId="74" applyNumberFormat="0" applyAlignment="0" applyProtection="0"/>
    <xf numFmtId="0" fontId="18" fillId="5" borderId="75" applyNumberFormat="0" applyAlignment="0" applyProtection="0"/>
    <xf numFmtId="0" fontId="26" fillId="13" borderId="82" applyNumberFormat="0" applyAlignment="0" applyProtection="0"/>
    <xf numFmtId="0" fontId="29" fillId="44" borderId="74" applyNumberFormat="0" applyAlignment="0" applyProtection="0"/>
    <xf numFmtId="0" fontId="37" fillId="13" borderId="76" applyNumberFormat="0" applyAlignment="0" applyProtection="0"/>
    <xf numFmtId="0" fontId="18" fillId="5" borderId="102" applyNumberFormat="0" applyAlignment="0" applyProtection="0"/>
    <xf numFmtId="0" fontId="18" fillId="5" borderId="75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37" fillId="61" borderId="76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26" fillId="13" borderId="82" applyNumberFormat="0" applyAlignment="0" applyProtection="0"/>
    <xf numFmtId="0" fontId="29" fillId="8" borderId="74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61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45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8" borderId="74" applyNumberFormat="0" applyAlignment="0" applyProtection="0"/>
    <xf numFmtId="0" fontId="59" fillId="61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44" fillId="0" borderId="77" applyNumberFormat="0" applyFill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37" fillId="13" borderId="76" applyNumberFormat="0" applyAlignment="0" applyProtection="0"/>
    <xf numFmtId="0" fontId="44" fillId="0" borderId="77" applyNumberFormat="0" applyFill="0" applyAlignment="0" applyProtection="0"/>
    <xf numFmtId="0" fontId="37" fillId="13" borderId="89" applyNumberFormat="0" applyAlignment="0" applyProtection="0"/>
    <xf numFmtId="0" fontId="26" fillId="13" borderId="74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37" fillId="13" borderId="94" applyNumberFormat="0" applyAlignment="0" applyProtection="0"/>
    <xf numFmtId="0" fontId="44" fillId="0" borderId="90" applyNumberFormat="0" applyFill="0" applyAlignment="0" applyProtection="0"/>
    <xf numFmtId="0" fontId="44" fillId="0" borderId="104" applyNumberFormat="0" applyFill="0" applyAlignment="0" applyProtection="0"/>
    <xf numFmtId="0" fontId="44" fillId="0" borderId="95" applyNumberFormat="0" applyFill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44" fillId="0" borderId="90" applyNumberFormat="0" applyFill="0" applyAlignment="0" applyProtection="0"/>
    <xf numFmtId="0" fontId="18" fillId="39" borderId="88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37" fillId="13" borderId="84" applyNumberFormat="0" applyAlignment="0" applyProtection="0"/>
    <xf numFmtId="0" fontId="26" fillId="13" borderId="87" applyNumberFormat="0" applyAlignment="0" applyProtection="0"/>
    <xf numFmtId="0" fontId="18" fillId="39" borderId="102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37" fillId="61" borderId="84" applyNumberFormat="0" applyAlignment="0" applyProtection="0"/>
    <xf numFmtId="0" fontId="37" fillId="13" borderId="76" applyNumberFormat="0" applyAlignment="0" applyProtection="0"/>
    <xf numFmtId="0" fontId="29" fillId="45" borderId="82" applyNumberFormat="0" applyAlignment="0" applyProtection="0"/>
    <xf numFmtId="0" fontId="37" fillId="61" borderId="84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18" fillId="39" borderId="102" applyNumberFormat="0" applyAlignment="0" applyProtection="0"/>
    <xf numFmtId="0" fontId="29" fillId="45" borderId="92" applyNumberFormat="0" applyAlignment="0" applyProtection="0"/>
    <xf numFmtId="0" fontId="26" fillId="13" borderId="92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18" fillId="5" borderId="75" applyNumberFormat="0" applyAlignment="0" applyProtection="0"/>
    <xf numFmtId="0" fontId="59" fillId="61" borderId="87" applyNumberFormat="0" applyAlignment="0" applyProtection="0"/>
    <xf numFmtId="0" fontId="18" fillId="5" borderId="83" applyNumberFormat="0" applyAlignment="0" applyProtection="0"/>
    <xf numFmtId="0" fontId="29" fillId="44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29" fillId="44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44" borderId="82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44" fillId="0" borderId="86" applyNumberFormat="0" applyFill="0" applyAlignment="0" applyProtection="0"/>
    <xf numFmtId="0" fontId="26" fillId="13" borderId="82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37" fillId="13" borderId="89" applyNumberFormat="0" applyAlignment="0" applyProtection="0"/>
    <xf numFmtId="0" fontId="26" fillId="13" borderId="82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44" fillId="0" borderId="105" applyNumberFormat="0" applyFill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18" fillId="5" borderId="93" applyNumberFormat="0" applyAlignment="0" applyProtection="0"/>
    <xf numFmtId="0" fontId="37" fillId="13" borderId="103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9" fillId="45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44" fillId="0" borderId="85" applyNumberFormat="0" applyFill="0" applyAlignment="0" applyProtection="0"/>
    <xf numFmtId="0" fontId="29" fillId="44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61" borderId="84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18" fillId="39" borderId="83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6" fillId="13" borderId="87" applyNumberFormat="0" applyAlignment="0" applyProtection="0"/>
    <xf numFmtId="0" fontId="18" fillId="5" borderId="83" applyNumberFormat="0" applyAlignment="0" applyProtection="0"/>
    <xf numFmtId="0" fontId="29" fillId="8" borderId="92" applyNumberFormat="0" applyAlignment="0" applyProtection="0"/>
    <xf numFmtId="0" fontId="18" fillId="39" borderId="88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9" fillId="44" borderId="82" applyNumberFormat="0" applyAlignment="0" applyProtection="0"/>
    <xf numFmtId="0" fontId="37" fillId="13" borderId="84" applyNumberFormat="0" applyAlignment="0" applyProtection="0"/>
    <xf numFmtId="0" fontId="59" fillId="61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9" fillId="45" borderId="82" applyNumberFormat="0" applyAlignment="0" applyProtection="0"/>
    <xf numFmtId="0" fontId="29" fillId="8" borderId="74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44" borderId="82" applyNumberFormat="0" applyAlignment="0" applyProtection="0"/>
    <xf numFmtId="0" fontId="29" fillId="44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18" fillId="5" borderId="93" applyNumberFormat="0" applyAlignment="0" applyProtection="0"/>
    <xf numFmtId="0" fontId="44" fillId="0" borderId="90" applyNumberFormat="0" applyFill="0" applyAlignment="0" applyProtection="0"/>
    <xf numFmtId="0" fontId="18" fillId="39" borderId="88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18" fillId="39" borderId="83" applyNumberFormat="0" applyAlignment="0" applyProtection="0"/>
    <xf numFmtId="0" fontId="37" fillId="13" borderId="103" applyNumberFormat="0" applyAlignment="0" applyProtection="0"/>
    <xf numFmtId="0" fontId="29" fillId="8" borderId="87" applyNumberFormat="0" applyAlignment="0" applyProtection="0"/>
    <xf numFmtId="0" fontId="18" fillId="39" borderId="88" applyNumberFormat="0" applyAlignment="0" applyProtection="0"/>
    <xf numFmtId="0" fontId="44" fillId="0" borderId="90" applyNumberFormat="0" applyFill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59" fillId="61" borderId="101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9" fillId="8" borderId="87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59" fillId="61" borderId="82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29" fillId="45" borderId="87" applyNumberFormat="0" applyAlignment="0" applyProtection="0"/>
    <xf numFmtId="0" fontId="44" fillId="0" borderId="86" applyNumberFormat="0" applyFill="0" applyAlignment="0" applyProtection="0"/>
    <xf numFmtId="0" fontId="29" fillId="8" borderId="82" applyNumberFormat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44" fillId="0" borderId="91" applyNumberFormat="0" applyFill="0" applyAlignment="0" applyProtection="0"/>
    <xf numFmtId="0" fontId="18" fillId="39" borderId="83" applyNumberFormat="0" applyAlignment="0" applyProtection="0"/>
    <xf numFmtId="0" fontId="29" fillId="8" borderId="87" applyNumberFormat="0" applyAlignment="0" applyProtection="0"/>
    <xf numFmtId="0" fontId="37" fillId="13" borderId="84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18" fillId="5" borderId="83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44" fillId="0" borderId="95" applyNumberFormat="0" applyFill="0" applyAlignment="0" applyProtection="0"/>
    <xf numFmtId="0" fontId="18" fillId="39" borderId="93" applyNumberFormat="0" applyAlignment="0" applyProtection="0"/>
    <xf numFmtId="0" fontId="29" fillId="8" borderId="87" applyNumberFormat="0" applyAlignment="0" applyProtection="0"/>
    <xf numFmtId="0" fontId="44" fillId="0" borderId="95" applyNumberFormat="0" applyFill="0" applyAlignment="0" applyProtection="0"/>
    <xf numFmtId="0" fontId="44" fillId="0" borderId="104" applyNumberFormat="0" applyFill="0" applyAlignment="0" applyProtection="0"/>
    <xf numFmtId="0" fontId="29" fillId="8" borderId="92" applyNumberFormat="0" applyAlignment="0" applyProtection="0"/>
    <xf numFmtId="0" fontId="26" fillId="13" borderId="101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44" fillId="0" borderId="91" applyNumberFormat="0" applyFill="0" applyAlignment="0" applyProtection="0"/>
    <xf numFmtId="0" fontId="37" fillId="13" borderId="89" applyNumberFormat="0" applyAlignment="0" applyProtection="0"/>
    <xf numFmtId="0" fontId="29" fillId="8" borderId="92" applyNumberFormat="0" applyAlignment="0" applyProtection="0"/>
    <xf numFmtId="0" fontId="18" fillId="5" borderId="88" applyNumberFormat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44" fillId="0" borderId="77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29" fillId="8" borderId="87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18" fillId="39" borderId="88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9" fillId="8" borderId="82" applyNumberFormat="0" applyAlignment="0" applyProtection="0"/>
    <xf numFmtId="0" fontId="44" fillId="0" borderId="90" applyNumberFormat="0" applyFill="0" applyAlignment="0" applyProtection="0"/>
    <xf numFmtId="0" fontId="44" fillId="0" borderId="104" applyNumberFormat="0" applyFill="0" applyAlignment="0" applyProtection="0"/>
    <xf numFmtId="0" fontId="18" fillId="5" borderId="88" applyNumberFormat="0" applyAlignment="0" applyProtection="0"/>
    <xf numFmtId="0" fontId="59" fillId="61" borderId="87" applyNumberFormat="0" applyAlignment="0" applyProtection="0"/>
    <xf numFmtId="0" fontId="29" fillId="8" borderId="87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6" fillId="13" borderId="92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26" fillId="13" borderId="92" applyNumberFormat="0" applyAlignment="0" applyProtection="0"/>
    <xf numFmtId="0" fontId="18" fillId="39" borderId="88" applyNumberFormat="0" applyAlignment="0" applyProtection="0"/>
    <xf numFmtId="0" fontId="26" fillId="13" borderId="87" applyNumberFormat="0" applyAlignment="0" applyProtection="0"/>
    <xf numFmtId="0" fontId="29" fillId="44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87" applyNumberFormat="0" applyAlignment="0" applyProtection="0"/>
    <xf numFmtId="0" fontId="29" fillId="45" borderId="92" applyNumberFormat="0" applyAlignment="0" applyProtection="0"/>
    <xf numFmtId="0" fontId="44" fillId="0" borderId="105" applyNumberFormat="0" applyFill="0" applyAlignment="0" applyProtection="0"/>
    <xf numFmtId="0" fontId="37" fillId="13" borderId="94" applyNumberFormat="0" applyAlignment="0" applyProtection="0"/>
    <xf numFmtId="0" fontId="26" fillId="13" borderId="101" applyNumberFormat="0" applyAlignment="0" applyProtection="0"/>
    <xf numFmtId="0" fontId="44" fillId="0" borderId="95" applyNumberFormat="0" applyFill="0" applyAlignment="0" applyProtection="0"/>
    <xf numFmtId="0" fontId="29" fillId="8" borderId="101" applyNumberFormat="0" applyAlignment="0" applyProtection="0"/>
    <xf numFmtId="0" fontId="29" fillId="8" borderId="92" applyNumberFormat="0" applyAlignment="0" applyProtection="0"/>
    <xf numFmtId="0" fontId="44" fillId="0" borderId="90" applyNumberFormat="0" applyFill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18" fillId="5" borderId="10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9" fillId="45" borderId="87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18" fillId="5" borderId="83" applyNumberFormat="0" applyAlignment="0" applyProtection="0"/>
    <xf numFmtId="0" fontId="29" fillId="8" borderId="101" applyNumberFormat="0" applyAlignment="0" applyProtection="0"/>
    <xf numFmtId="0" fontId="29" fillId="44" borderId="101" applyNumberFormat="0" applyAlignment="0" applyProtection="0"/>
    <xf numFmtId="0" fontId="18" fillId="5" borderId="93" applyNumberFormat="0" applyAlignment="0" applyProtection="0"/>
    <xf numFmtId="0" fontId="26" fillId="13" borderId="82" applyNumberFormat="0" applyAlignment="0" applyProtection="0"/>
    <xf numFmtId="0" fontId="29" fillId="45" borderId="82" applyNumberFormat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59" fillId="61" borderId="82" applyNumberFormat="0" applyAlignment="0" applyProtection="0"/>
    <xf numFmtId="0" fontId="37" fillId="13" borderId="76" applyNumberFormat="0" applyAlignment="0" applyProtection="0"/>
    <xf numFmtId="0" fontId="29" fillId="8" borderId="82" applyNumberFormat="0" applyAlignment="0" applyProtection="0"/>
    <xf numFmtId="0" fontId="29" fillId="44" borderId="82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37" fillId="61" borderId="76" applyNumberFormat="0" applyAlignment="0" applyProtection="0"/>
    <xf numFmtId="0" fontId="26" fillId="13" borderId="82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29" fillId="8" borderId="92" applyNumberFormat="0" applyAlignment="0" applyProtection="0"/>
    <xf numFmtId="0" fontId="18" fillId="5" borderId="88" applyNumberFormat="0" applyAlignment="0" applyProtection="0"/>
    <xf numFmtId="0" fontId="29" fillId="44" borderId="82" applyNumberFormat="0" applyAlignment="0" applyProtection="0"/>
    <xf numFmtId="0" fontId="18" fillId="39" borderId="83" applyNumberFormat="0" applyAlignment="0" applyProtection="0"/>
    <xf numFmtId="0" fontId="18" fillId="5" borderId="93" applyNumberFormat="0" applyAlignment="0" applyProtection="0"/>
    <xf numFmtId="0" fontId="29" fillId="8" borderId="87" applyNumberFormat="0" applyAlignment="0" applyProtection="0"/>
    <xf numFmtId="0" fontId="44" fillId="0" borderId="85" applyNumberFormat="0" applyFill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9" fillId="8" borderId="101" applyNumberFormat="0" applyAlignment="0" applyProtection="0"/>
    <xf numFmtId="0" fontId="29" fillId="8" borderId="8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44" fillId="0" borderId="90" applyNumberFormat="0" applyFill="0" applyAlignment="0" applyProtection="0"/>
    <xf numFmtId="0" fontId="18" fillId="39" borderId="102" applyNumberFormat="0" applyAlignment="0" applyProtection="0"/>
    <xf numFmtId="0" fontId="44" fillId="0" borderId="90" applyNumberFormat="0" applyFill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44" fillId="0" borderId="86" applyNumberFormat="0" applyFill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37" fillId="61" borderId="103" applyNumberFormat="0" applyAlignment="0" applyProtection="0"/>
    <xf numFmtId="0" fontId="44" fillId="0" borderId="85" applyNumberFormat="0" applyFill="0" applyAlignment="0" applyProtection="0"/>
    <xf numFmtId="0" fontId="26" fillId="13" borderId="92" applyNumberFormat="0" applyAlignment="0" applyProtection="0"/>
    <xf numFmtId="0" fontId="18" fillId="5" borderId="88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18" fillId="39" borderId="93" applyNumberFormat="0" applyAlignment="0" applyProtection="0"/>
    <xf numFmtId="0" fontId="26" fillId="13" borderId="92" applyNumberFormat="0" applyAlignment="0" applyProtection="0"/>
    <xf numFmtId="0" fontId="18" fillId="5" borderId="83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18" fillId="39" borderId="75" applyNumberFormat="0" applyAlignment="0" applyProtection="0"/>
    <xf numFmtId="0" fontId="18" fillId="5" borderId="75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18" fillId="5" borderId="75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18" fillId="39" borderId="83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7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18" fillId="39" borderId="93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9" fillId="8" borderId="82" applyNumberFormat="0" applyAlignment="0" applyProtection="0"/>
    <xf numFmtId="0" fontId="26" fillId="13" borderId="92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37" fillId="13" borderId="94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44" fillId="0" borderId="91" applyNumberFormat="0" applyFill="0" applyAlignment="0" applyProtection="0"/>
    <xf numFmtId="0" fontId="44" fillId="0" borderId="91" applyNumberFormat="0" applyFill="0" applyAlignment="0" applyProtection="0"/>
    <xf numFmtId="0" fontId="59" fillId="61" borderId="87" applyNumberFormat="0" applyAlignment="0" applyProtection="0"/>
    <xf numFmtId="0" fontId="18" fillId="5" borderId="88" applyNumberFormat="0" applyAlignment="0" applyProtection="0"/>
    <xf numFmtId="0" fontId="29" fillId="8" borderId="92" applyNumberFormat="0" applyAlignment="0" applyProtection="0"/>
    <xf numFmtId="0" fontId="18" fillId="5" borderId="83" applyNumberFormat="0" applyAlignment="0" applyProtection="0"/>
    <xf numFmtId="0" fontId="29" fillId="8" borderId="101" applyNumberFormat="0" applyAlignment="0" applyProtection="0"/>
    <xf numFmtId="0" fontId="26" fillId="13" borderId="92" applyNumberFormat="0" applyAlignment="0" applyProtection="0"/>
    <xf numFmtId="0" fontId="37" fillId="13" borderId="84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37" fillId="13" borderId="103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37" fillId="61" borderId="84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44" borderId="82" applyNumberFormat="0" applyAlignment="0" applyProtection="0"/>
    <xf numFmtId="0" fontId="26" fillId="13" borderId="82" applyNumberFormat="0" applyAlignment="0" applyProtection="0"/>
    <xf numFmtId="0" fontId="37" fillId="61" borderId="84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37" fillId="13" borderId="84" applyNumberFormat="0" applyAlignment="0" applyProtection="0"/>
    <xf numFmtId="0" fontId="59" fillId="61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44" fillId="0" borderId="86" applyNumberFormat="0" applyFill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59" fillId="61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18" fillId="39" borderId="83" applyNumberFormat="0" applyAlignment="0" applyProtection="0"/>
    <xf numFmtId="0" fontId="29" fillId="45" borderId="82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59" fillId="61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37" fillId="13" borderId="84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37" fillId="61" borderId="84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44" fillId="0" borderId="85" applyNumberFormat="0" applyFill="0" applyAlignment="0" applyProtection="0"/>
    <xf numFmtId="0" fontId="18" fillId="5" borderId="83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9" fillId="8" borderId="74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44" fillId="0" borderId="85" applyNumberFormat="0" applyFill="0" applyAlignment="0" applyProtection="0"/>
    <xf numFmtId="0" fontId="37" fillId="13" borderId="84" applyNumberFormat="0" applyAlignment="0" applyProtection="0"/>
    <xf numFmtId="0" fontId="26" fillId="13" borderId="82" applyNumberFormat="0" applyAlignment="0" applyProtection="0"/>
    <xf numFmtId="0" fontId="29" fillId="44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9" fillId="8" borderId="74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6" fillId="13" borderId="74" applyNumberFormat="0" applyAlignment="0" applyProtection="0"/>
    <xf numFmtId="0" fontId="29" fillId="8" borderId="82" applyNumberFormat="0" applyAlignment="0" applyProtection="0"/>
    <xf numFmtId="0" fontId="26" fillId="13" borderId="74" applyNumberFormat="0" applyAlignment="0" applyProtection="0"/>
    <xf numFmtId="0" fontId="29" fillId="8" borderId="82" applyNumberFormat="0" applyAlignment="0" applyProtection="0"/>
    <xf numFmtId="0" fontId="29" fillId="45" borderId="87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44" fillId="0" borderId="91" applyNumberFormat="0" applyFill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18" fillId="39" borderId="88" applyNumberFormat="0" applyAlignment="0" applyProtection="0"/>
    <xf numFmtId="0" fontId="29" fillId="44" borderId="82" applyNumberFormat="0" applyAlignment="0" applyProtection="0"/>
    <xf numFmtId="0" fontId="29" fillId="8" borderId="82" applyNumberFormat="0" applyAlignment="0" applyProtection="0"/>
    <xf numFmtId="0" fontId="29" fillId="44" borderId="82" applyNumberFormat="0" applyAlignment="0" applyProtection="0"/>
    <xf numFmtId="0" fontId="29" fillId="44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9" fillId="45" borderId="87" applyNumberFormat="0" applyAlignment="0" applyProtection="0"/>
    <xf numFmtId="0" fontId="59" fillId="61" borderId="87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44" fillId="0" borderId="104" applyNumberFormat="0" applyFill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77" applyNumberFormat="0" applyFill="0" applyAlignment="0" applyProtection="0"/>
    <xf numFmtId="0" fontId="29" fillId="8" borderId="82" applyNumberFormat="0" applyAlignment="0" applyProtection="0"/>
    <xf numFmtId="0" fontId="26" fillId="13" borderId="101" applyNumberFormat="0" applyAlignment="0" applyProtection="0"/>
    <xf numFmtId="0" fontId="44" fillId="0" borderId="90" applyNumberFormat="0" applyFill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18" fillId="5" borderId="83" applyNumberFormat="0" applyAlignment="0" applyProtection="0"/>
    <xf numFmtId="0" fontId="18" fillId="5" borderId="88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5" borderId="88" applyNumberFormat="0" applyAlignment="0" applyProtection="0"/>
    <xf numFmtId="0" fontId="37" fillId="13" borderId="94" applyNumberFormat="0" applyAlignment="0" applyProtection="0"/>
    <xf numFmtId="0" fontId="37" fillId="61" borderId="94" applyNumberFormat="0" applyAlignment="0" applyProtection="0"/>
    <xf numFmtId="0" fontId="44" fillId="0" borderId="104" applyNumberFormat="0" applyFill="0" applyAlignment="0" applyProtection="0"/>
    <xf numFmtId="0" fontId="44" fillId="0" borderId="90" applyNumberFormat="0" applyFill="0" applyAlignment="0" applyProtection="0"/>
    <xf numFmtId="0" fontId="44" fillId="0" borderId="85" applyNumberFormat="0" applyFill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18" fillId="39" borderId="88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29" fillId="8" borderId="92" applyNumberFormat="0" applyAlignment="0" applyProtection="0"/>
    <xf numFmtId="0" fontId="18" fillId="5" borderId="83" applyNumberFormat="0" applyAlignment="0" applyProtection="0"/>
    <xf numFmtId="0" fontId="18" fillId="5" borderId="93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18" fillId="39" borderId="88" applyNumberFormat="0" applyAlignment="0" applyProtection="0"/>
    <xf numFmtId="0" fontId="18" fillId="5" borderId="93" applyNumberFormat="0" applyAlignment="0" applyProtection="0"/>
    <xf numFmtId="0" fontId="44" fillId="0" borderId="86" applyNumberFormat="0" applyFill="0" applyAlignment="0" applyProtection="0"/>
    <xf numFmtId="0" fontId="37" fillId="61" borderId="89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18" fillId="39" borderId="93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18" fillId="5" borderId="83" applyNumberFormat="0" applyAlignment="0" applyProtection="0"/>
    <xf numFmtId="0" fontId="29" fillId="45" borderId="82" applyNumberFormat="0" applyAlignment="0" applyProtection="0"/>
    <xf numFmtId="0" fontId="18" fillId="5" borderId="83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44" fillId="0" borderId="86" applyNumberFormat="0" applyFill="0" applyAlignment="0" applyProtection="0"/>
    <xf numFmtId="0" fontId="29" fillId="45" borderId="82" applyNumberFormat="0" applyAlignment="0" applyProtection="0"/>
    <xf numFmtId="0" fontId="37" fillId="13" borderId="84" applyNumberFormat="0" applyAlignment="0" applyProtection="0"/>
    <xf numFmtId="0" fontId="37" fillId="61" borderId="84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18" fillId="39" borderId="83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37" fillId="13" borderId="84" applyNumberFormat="0" applyAlignment="0" applyProtection="0"/>
    <xf numFmtId="0" fontId="26" fillId="13" borderId="74" applyNumberFormat="0" applyAlignment="0" applyProtection="0"/>
    <xf numFmtId="0" fontId="37" fillId="13" borderId="89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9" fillId="45" borderId="87" applyNumberFormat="0" applyAlignment="0" applyProtection="0"/>
    <xf numFmtId="0" fontId="18" fillId="5" borderId="88" applyNumberFormat="0" applyAlignment="0" applyProtection="0"/>
    <xf numFmtId="0" fontId="29" fillId="8" borderId="82" applyNumberFormat="0" applyAlignment="0" applyProtection="0"/>
    <xf numFmtId="0" fontId="37" fillId="13" borderId="89" applyNumberFormat="0" applyAlignment="0" applyProtection="0"/>
    <xf numFmtId="0" fontId="18" fillId="5" borderId="83" applyNumberFormat="0" applyAlignment="0" applyProtection="0"/>
    <xf numFmtId="0" fontId="37" fillId="13" borderId="94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29" fillId="45" borderId="82" applyNumberFormat="0" applyAlignment="0" applyProtection="0"/>
    <xf numFmtId="0" fontId="44" fillId="0" borderId="85" applyNumberFormat="0" applyFill="0" applyAlignment="0" applyProtection="0"/>
    <xf numFmtId="0" fontId="37" fillId="61" borderId="76" applyNumberFormat="0" applyAlignment="0" applyProtection="0"/>
    <xf numFmtId="0" fontId="29" fillId="45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37" fillId="13" borderId="84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37" fillId="13" borderId="84" applyNumberFormat="0" applyAlignment="0" applyProtection="0"/>
    <xf numFmtId="0" fontId="18" fillId="5" borderId="83" applyNumberFormat="0" applyAlignment="0" applyProtection="0"/>
    <xf numFmtId="0" fontId="29" fillId="44" borderId="82" applyNumberFormat="0" applyAlignment="0" applyProtection="0"/>
    <xf numFmtId="0" fontId="29" fillId="45" borderId="82" applyNumberFormat="0" applyAlignment="0" applyProtection="0"/>
    <xf numFmtId="0" fontId="59" fillId="61" borderId="82" applyNumberFormat="0" applyAlignment="0" applyProtection="0"/>
    <xf numFmtId="0" fontId="18" fillId="5" borderId="83" applyNumberFormat="0" applyAlignment="0" applyProtection="0"/>
    <xf numFmtId="0" fontId="37" fillId="13" borderId="84" applyNumberFormat="0" applyAlignment="0" applyProtection="0"/>
    <xf numFmtId="0" fontId="37" fillId="61" borderId="84" applyNumberFormat="0" applyAlignment="0" applyProtection="0"/>
    <xf numFmtId="0" fontId="26" fillId="13" borderId="82" applyNumberFormat="0" applyAlignment="0" applyProtection="0"/>
    <xf numFmtId="0" fontId="26" fillId="13" borderId="82" applyNumberFormat="0" applyAlignment="0" applyProtection="0"/>
    <xf numFmtId="0" fontId="29" fillId="8" borderId="82" applyNumberFormat="0" applyAlignment="0" applyProtection="0"/>
    <xf numFmtId="0" fontId="18" fillId="5" borderId="83" applyNumberFormat="0" applyAlignment="0" applyProtection="0"/>
    <xf numFmtId="0" fontId="29" fillId="8" borderId="82" applyNumberFormat="0" applyAlignment="0" applyProtection="0"/>
    <xf numFmtId="0" fontId="29" fillId="8" borderId="82" applyNumberFormat="0" applyAlignment="0" applyProtection="0"/>
    <xf numFmtId="0" fontId="29" fillId="45" borderId="82" applyNumberFormat="0" applyAlignment="0" applyProtection="0"/>
    <xf numFmtId="0" fontId="18" fillId="5" borderId="75" applyNumberFormat="0" applyAlignment="0" applyProtection="0"/>
    <xf numFmtId="0" fontId="37" fillId="13" borderId="76" applyNumberFormat="0" applyAlignment="0" applyProtection="0"/>
    <xf numFmtId="0" fontId="18" fillId="5" borderId="75" applyNumberFormat="0" applyAlignment="0" applyProtection="0"/>
    <xf numFmtId="0" fontId="18" fillId="5" borderId="75" applyNumberFormat="0" applyAlignment="0" applyProtection="0"/>
    <xf numFmtId="0" fontId="29" fillId="8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6" fillId="13" borderId="74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37" fillId="13" borderId="76" applyNumberFormat="0" applyAlignment="0" applyProtection="0"/>
    <xf numFmtId="0" fontId="29" fillId="45" borderId="87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59" fillId="61" borderId="92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26" fillId="13" borderId="82" applyNumberFormat="0" applyAlignment="0" applyProtection="0"/>
    <xf numFmtId="0" fontId="44" fillId="0" borderId="85" applyNumberFormat="0" applyFill="0" applyAlignment="0" applyProtection="0"/>
    <xf numFmtId="0" fontId="26" fillId="13" borderId="82" applyNumberFormat="0" applyAlignment="0" applyProtection="0"/>
    <xf numFmtId="0" fontId="29" fillId="45" borderId="82" applyNumberFormat="0" applyAlignment="0" applyProtection="0"/>
    <xf numFmtId="0" fontId="18" fillId="39" borderId="83" applyNumberFormat="0" applyAlignment="0" applyProtection="0"/>
    <xf numFmtId="0" fontId="37" fillId="13" borderId="84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39" borderId="88" applyNumberFormat="0" applyAlignment="0" applyProtection="0"/>
    <xf numFmtId="0" fontId="29" fillId="8" borderId="87" applyNumberFormat="0" applyAlignment="0" applyProtection="0"/>
    <xf numFmtId="0" fontId="37" fillId="61" borderId="89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44" fillId="0" borderId="90" applyNumberFormat="0" applyFill="0" applyAlignment="0" applyProtection="0"/>
    <xf numFmtId="0" fontId="18" fillId="39" borderId="93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37" fillId="13" borderId="89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18" fillId="39" borderId="102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18" fillId="39" borderId="102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9" fillId="44" borderId="92" applyNumberFormat="0" applyAlignment="0" applyProtection="0"/>
    <xf numFmtId="0" fontId="18" fillId="5" borderId="9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93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18" fillId="39" borderId="102" applyNumberFormat="0" applyAlignment="0" applyProtection="0"/>
    <xf numFmtId="0" fontId="18" fillId="5" borderId="88" applyNumberFormat="0" applyAlignment="0" applyProtection="0"/>
    <xf numFmtId="0" fontId="29" fillId="45" borderId="101" applyNumberFormat="0" applyAlignment="0" applyProtection="0"/>
    <xf numFmtId="0" fontId="26" fillId="13" borderId="101" applyNumberFormat="0" applyAlignment="0" applyProtection="0"/>
    <xf numFmtId="0" fontId="44" fillId="0" borderId="95" applyNumberFormat="0" applyFill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39" borderId="88" applyNumberFormat="0" applyAlignment="0" applyProtection="0"/>
    <xf numFmtId="0" fontId="18" fillId="39" borderId="93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37" fillId="61" borderId="94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44" fillId="0" borderId="95" applyNumberFormat="0" applyFill="0" applyAlignment="0" applyProtection="0"/>
    <xf numFmtId="0" fontId="44" fillId="0" borderId="96" applyNumberFormat="0" applyFill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44" fillId="0" borderId="96" applyNumberFormat="0" applyFill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29" fillId="44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9" fillId="45" borderId="92" applyNumberFormat="0" applyAlignment="0" applyProtection="0"/>
    <xf numFmtId="0" fontId="44" fillId="0" borderId="104" applyNumberFormat="0" applyFill="0" applyAlignment="0" applyProtection="0"/>
    <xf numFmtId="0" fontId="29" fillId="8" borderId="92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9" fillId="45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18" fillId="5" borderId="93" applyNumberFormat="0" applyAlignment="0" applyProtection="0"/>
    <xf numFmtId="0" fontId="29" fillId="8" borderId="101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44" fillId="0" borderId="95" applyNumberFormat="0" applyFill="0" applyAlignment="0" applyProtection="0"/>
    <xf numFmtId="0" fontId="37" fillId="13" borderId="103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29" fillId="45" borderId="87" applyNumberFormat="0" applyAlignment="0" applyProtection="0"/>
    <xf numFmtId="0" fontId="29" fillId="44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6" fillId="13" borderId="92" applyNumberFormat="0" applyAlignment="0" applyProtection="0"/>
    <xf numFmtId="0" fontId="44" fillId="0" borderId="104" applyNumberFormat="0" applyFill="0" applyAlignment="0" applyProtection="0"/>
    <xf numFmtId="0" fontId="37" fillId="13" borderId="94" applyNumberFormat="0" applyAlignment="0" applyProtection="0"/>
    <xf numFmtId="0" fontId="37" fillId="61" borderId="103" applyNumberFormat="0" applyAlignment="0" applyProtection="0"/>
    <xf numFmtId="0" fontId="26" fillId="13" borderId="92" applyNumberFormat="0" applyAlignment="0" applyProtection="0"/>
    <xf numFmtId="0" fontId="26" fillId="13" borderId="101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29" fillId="44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18" fillId="39" borderId="88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37" fillId="61" borderId="89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29" fillId="45" borderId="87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29" fillId="45" borderId="87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59" fillId="61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59" fillId="61" borderId="87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44" borderId="87" applyNumberFormat="0" applyAlignment="0" applyProtection="0"/>
    <xf numFmtId="0" fontId="59" fillId="61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29" fillId="44" borderId="87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59" fillId="61" borderId="87" applyNumberFormat="0" applyAlignment="0" applyProtection="0"/>
    <xf numFmtId="0" fontId="18" fillId="39" borderId="88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45" borderId="87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9" fillId="45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18" fillId="39" borderId="88" applyNumberFormat="0" applyAlignment="0" applyProtection="0"/>
    <xf numFmtId="0" fontId="26" fillId="13" borderId="87" applyNumberFormat="0" applyAlignment="0" applyProtection="0"/>
    <xf numFmtId="0" fontId="59" fillId="61" borderId="87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9" fillId="44" borderId="87" applyNumberFormat="0" applyAlignment="0" applyProtection="0"/>
    <xf numFmtId="0" fontId="26" fillId="13" borderId="87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37" fillId="61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44" fillId="0" borderId="91" applyNumberFormat="0" applyFill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9" fillId="45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59" fillId="61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29" fillId="45" borderId="87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44" fillId="0" borderId="91" applyNumberFormat="0" applyFill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9" fillId="45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29" fillId="44" borderId="87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45" borderId="87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18" fillId="39" borderId="88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37" fillId="61" borderId="89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1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44" fillId="0" borderId="91" applyNumberFormat="0" applyFill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1" applyNumberFormat="0" applyFill="0" applyAlignment="0" applyProtection="0"/>
    <xf numFmtId="0" fontId="29" fillId="8" borderId="87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37" fillId="61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59" fillId="61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44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18" fillId="39" borderId="88" applyNumberFormat="0" applyAlignment="0" applyProtection="0"/>
    <xf numFmtId="0" fontId="44" fillId="0" borderId="90" applyNumberFormat="0" applyFill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18" fillId="5" borderId="102" applyNumberFormat="0" applyAlignment="0" applyProtection="0"/>
    <xf numFmtId="0" fontId="29" fillId="8" borderId="92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26" fillId="13" borderId="92" applyNumberFormat="0" applyAlignment="0" applyProtection="0"/>
    <xf numFmtId="0" fontId="18" fillId="5" borderId="88" applyNumberFormat="0" applyAlignment="0" applyProtection="0"/>
    <xf numFmtId="0" fontId="44" fillId="0" borderId="95" applyNumberFormat="0" applyFill="0" applyAlignment="0" applyProtection="0"/>
    <xf numFmtId="0" fontId="18" fillId="39" borderId="93" applyNumberFormat="0" applyAlignment="0" applyProtection="0"/>
    <xf numFmtId="0" fontId="37" fillId="13" borderId="89" applyNumberFormat="0" applyAlignment="0" applyProtection="0"/>
    <xf numFmtId="0" fontId="37" fillId="13" borderId="103" applyNumberFormat="0" applyAlignment="0" applyProtection="0"/>
    <xf numFmtId="0" fontId="18" fillId="5" borderId="93" applyNumberFormat="0" applyAlignment="0" applyProtection="0"/>
    <xf numFmtId="0" fontId="37" fillId="13" borderId="103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26" fillId="13" borderId="101" applyNumberFormat="0" applyAlignment="0" applyProtection="0"/>
    <xf numFmtId="0" fontId="44" fillId="0" borderId="90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37" fillId="13" borderId="94" applyNumberFormat="0" applyAlignment="0" applyProtection="0"/>
    <xf numFmtId="0" fontId="29" fillId="8" borderId="87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44" fillId="0" borderId="105" applyNumberFormat="0" applyFill="0" applyAlignment="0" applyProtection="0"/>
    <xf numFmtId="0" fontId="44" fillId="0" borderId="104" applyNumberFormat="0" applyFill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44" fillId="0" borderId="90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39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18" fillId="5" borderId="83" applyNumberFormat="0" applyAlignment="0" applyProtection="0"/>
    <xf numFmtId="0" fontId="26" fillId="13" borderId="101" applyNumberFormat="0" applyAlignment="0" applyProtection="0"/>
    <xf numFmtId="0" fontId="44" fillId="0" borderId="90" applyNumberFormat="0" applyFill="0" applyAlignment="0" applyProtection="0"/>
    <xf numFmtId="0" fontId="44" fillId="0" borderId="104" applyNumberFormat="0" applyFill="0" applyAlignment="0" applyProtection="0"/>
    <xf numFmtId="0" fontId="26" fillId="13" borderId="92" applyNumberFormat="0" applyAlignment="0" applyProtection="0"/>
    <xf numFmtId="0" fontId="44" fillId="0" borderId="90" applyNumberFormat="0" applyFill="0" applyAlignment="0" applyProtection="0"/>
    <xf numFmtId="0" fontId="37" fillId="13" borderId="103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26" fillId="13" borderId="92" applyNumberFormat="0" applyAlignment="0" applyProtection="0"/>
    <xf numFmtId="0" fontId="18" fillId="39" borderId="102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59" fillId="61" borderId="101" applyNumberFormat="0" applyAlignment="0" applyProtection="0"/>
    <xf numFmtId="0" fontId="29" fillId="8" borderId="101" applyNumberFormat="0" applyAlignment="0" applyProtection="0"/>
    <xf numFmtId="0" fontId="18" fillId="5" borderId="88" applyNumberFormat="0" applyAlignment="0" applyProtection="0"/>
    <xf numFmtId="0" fontId="18" fillId="39" borderId="102" applyNumberFormat="0" applyAlignment="0" applyProtection="0"/>
    <xf numFmtId="0" fontId="44" fillId="0" borderId="91" applyNumberFormat="0" applyFill="0" applyAlignment="0" applyProtection="0"/>
    <xf numFmtId="0" fontId="37" fillId="13" borderId="103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9" fillId="8" borderId="101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59" fillId="61" borderId="92" applyNumberFormat="0" applyAlignment="0" applyProtection="0"/>
    <xf numFmtId="0" fontId="18" fillId="39" borderId="93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37" fillId="61" borderId="94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6" fillId="13" borderId="87" applyNumberFormat="0" applyAlignment="0" applyProtection="0"/>
    <xf numFmtId="0" fontId="44" fillId="0" borderId="95" applyNumberFormat="0" applyFill="0" applyAlignment="0" applyProtection="0"/>
    <xf numFmtId="0" fontId="26" fillId="13" borderId="101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39" borderId="102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92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44" fillId="0" borderId="96" applyNumberFormat="0" applyFill="0" applyAlignment="0" applyProtection="0"/>
    <xf numFmtId="0" fontId="29" fillId="8" borderId="101" applyNumberFormat="0" applyAlignment="0" applyProtection="0"/>
    <xf numFmtId="0" fontId="29" fillId="8" borderId="87" applyNumberFormat="0" applyAlignment="0" applyProtection="0"/>
    <xf numFmtId="0" fontId="59" fillId="61" borderId="92" applyNumberFormat="0" applyAlignment="0" applyProtection="0"/>
    <xf numFmtId="0" fontId="37" fillId="13" borderId="94" applyNumberFormat="0" applyAlignment="0" applyProtection="0"/>
    <xf numFmtId="0" fontId="29" fillId="8" borderId="87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44" fillId="0" borderId="95" applyNumberFormat="0" applyFill="0" applyAlignment="0" applyProtection="0"/>
    <xf numFmtId="0" fontId="29" fillId="8" borderId="87" applyNumberFormat="0" applyAlignment="0" applyProtection="0"/>
    <xf numFmtId="0" fontId="37" fillId="61" borderId="94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9" fillId="45" borderId="92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18" fillId="39" borderId="93" applyNumberFormat="0" applyAlignment="0" applyProtection="0"/>
    <xf numFmtId="0" fontId="29" fillId="45" borderId="92" applyNumberFormat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8" borderId="87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29" fillId="45" borderId="87" applyNumberFormat="0" applyAlignment="0" applyProtection="0"/>
    <xf numFmtId="0" fontId="37" fillId="61" borderId="89" applyNumberFormat="0" applyAlignment="0" applyProtection="0"/>
    <xf numFmtId="0" fontId="18" fillId="5" borderId="93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101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18" fillId="39" borderId="88" applyNumberFormat="0" applyAlignment="0" applyProtection="0"/>
    <xf numFmtId="0" fontId="29" fillId="45" borderId="87" applyNumberFormat="0" applyAlignment="0" applyProtection="0"/>
    <xf numFmtId="0" fontId="18" fillId="5" borderId="102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44" borderId="87" applyNumberFormat="0" applyAlignment="0" applyProtection="0"/>
    <xf numFmtId="0" fontId="37" fillId="13" borderId="103" applyNumberFormat="0" applyAlignment="0" applyProtection="0"/>
    <xf numFmtId="0" fontId="18" fillId="39" borderId="88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37" fillId="61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37" fillId="13" borderId="89" applyNumberFormat="0" applyAlignment="0" applyProtection="0"/>
    <xf numFmtId="0" fontId="37" fillId="61" borderId="89" applyNumberFormat="0" applyAlignment="0" applyProtection="0"/>
    <xf numFmtId="0" fontId="29" fillId="45" borderId="87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44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90" applyNumberFormat="0" applyFill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39" borderId="9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37" fillId="13" borderId="89" applyNumberFormat="0" applyAlignment="0" applyProtection="0"/>
    <xf numFmtId="0" fontId="26" fillId="13" borderId="92" applyNumberFormat="0" applyAlignment="0" applyProtection="0"/>
    <xf numFmtId="0" fontId="29" fillId="45" borderId="92" applyNumberFormat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37" fillId="13" borderId="103" applyNumberFormat="0" applyAlignment="0" applyProtection="0"/>
    <xf numFmtId="0" fontId="18" fillId="39" borderId="93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8" borderId="92" applyNumberFormat="0" applyAlignment="0" applyProtection="0"/>
    <xf numFmtId="0" fontId="18" fillId="5" borderId="10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18" fillId="39" borderId="102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44" fillId="0" borderId="95" applyNumberFormat="0" applyFill="0" applyAlignment="0" applyProtection="0"/>
    <xf numFmtId="0" fontId="18" fillId="5" borderId="10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18" fillId="39" borderId="93" applyNumberFormat="0" applyAlignment="0" applyProtection="0"/>
    <xf numFmtId="0" fontId="44" fillId="0" borderId="104" applyNumberFormat="0" applyFill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37" fillId="61" borderId="94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59" fillId="61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9" fillId="45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44" fillId="0" borderId="96" applyNumberFormat="0" applyFill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37" fillId="13" borderId="103" applyNumberFormat="0" applyAlignment="0" applyProtection="0"/>
    <xf numFmtId="0" fontId="26" fillId="13" borderId="92" applyNumberFormat="0" applyAlignment="0" applyProtection="0"/>
    <xf numFmtId="0" fontId="59" fillId="61" borderId="92" applyNumberFormat="0" applyAlignment="0" applyProtection="0"/>
    <xf numFmtId="0" fontId="44" fillId="0" borderId="95" applyNumberFormat="0" applyFill="0" applyAlignment="0" applyProtection="0"/>
    <xf numFmtId="0" fontId="29" fillId="45" borderId="92" applyNumberFormat="0" applyAlignment="0" applyProtection="0"/>
    <xf numFmtId="0" fontId="37" fillId="13" borderId="103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37" fillId="13" borderId="103" applyNumberFormat="0" applyAlignment="0" applyProtection="0"/>
    <xf numFmtId="0" fontId="44" fillId="0" borderId="95" applyNumberFormat="0" applyFill="0" applyAlignment="0" applyProtection="0"/>
    <xf numFmtId="0" fontId="29" fillId="44" borderId="92" applyNumberFormat="0" applyAlignment="0" applyProtection="0"/>
    <xf numFmtId="0" fontId="26" fillId="13" borderId="92" applyNumberFormat="0" applyAlignment="0" applyProtection="0"/>
    <xf numFmtId="0" fontId="29" fillId="8" borderId="101" applyNumberFormat="0" applyAlignment="0" applyProtection="0"/>
    <xf numFmtId="0" fontId="29" fillId="8" borderId="92" applyNumberFormat="0" applyAlignment="0" applyProtection="0"/>
    <xf numFmtId="0" fontId="37" fillId="13" borderId="103" applyNumberFormat="0" applyAlignment="0" applyProtection="0"/>
    <xf numFmtId="0" fontId="29" fillId="8" borderId="92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5" borderId="93" applyNumberFormat="0" applyAlignment="0" applyProtection="0"/>
    <xf numFmtId="0" fontId="44" fillId="0" borderId="104" applyNumberFormat="0" applyFill="0" applyAlignment="0" applyProtection="0"/>
    <xf numFmtId="0" fontId="44" fillId="0" borderId="105" applyNumberFormat="0" applyFill="0" applyAlignment="0" applyProtection="0"/>
    <xf numFmtId="0" fontId="37" fillId="61" borderId="103" applyNumberFormat="0" applyAlignment="0" applyProtection="0"/>
    <xf numFmtId="0" fontId="44" fillId="0" borderId="104" applyNumberFormat="0" applyFill="0" applyAlignment="0" applyProtection="0"/>
    <xf numFmtId="0" fontId="18" fillId="5" borderId="93" applyNumberFormat="0" applyAlignment="0" applyProtection="0"/>
    <xf numFmtId="0" fontId="18" fillId="39" borderId="102" applyNumberFormat="0" applyAlignment="0" applyProtection="0"/>
    <xf numFmtId="0" fontId="37" fillId="61" borderId="103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44" fillId="0" borderId="96" applyNumberFormat="0" applyFill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59" fillId="61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59" fillId="61" borderId="92" applyNumberFormat="0" applyAlignment="0" applyProtection="0"/>
    <xf numFmtId="0" fontId="26" fillId="13" borderId="92" applyNumberFormat="0" applyAlignment="0" applyProtection="0"/>
    <xf numFmtId="0" fontId="18" fillId="39" borderId="93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44" fillId="0" borderId="96" applyNumberFormat="0" applyFill="0" applyAlignment="0" applyProtection="0"/>
    <xf numFmtId="0" fontId="44" fillId="0" borderId="90" applyNumberFormat="0" applyFill="0" applyAlignment="0" applyProtection="0"/>
    <xf numFmtId="0" fontId="18" fillId="5" borderId="102" applyNumberFormat="0" applyAlignment="0" applyProtection="0"/>
    <xf numFmtId="0" fontId="59" fillId="61" borderId="101" applyNumberFormat="0" applyAlignment="0" applyProtection="0"/>
    <xf numFmtId="0" fontId="44" fillId="0" borderId="90" applyNumberFormat="0" applyFill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9" fillId="45" borderId="92" applyNumberFormat="0" applyAlignment="0" applyProtection="0"/>
    <xf numFmtId="0" fontId="44" fillId="0" borderId="95" applyNumberFormat="0" applyFill="0" applyAlignment="0" applyProtection="0"/>
    <xf numFmtId="0" fontId="18" fillId="5" borderId="88" applyNumberFormat="0" applyAlignment="0" applyProtection="0"/>
    <xf numFmtId="0" fontId="29" fillId="44" borderId="101" applyNumberFormat="0" applyAlignment="0" applyProtection="0"/>
    <xf numFmtId="0" fontId="29" fillId="8" borderId="101" applyNumberFormat="0" applyAlignment="0" applyProtection="0"/>
    <xf numFmtId="0" fontId="18" fillId="5" borderId="88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44" fillId="0" borderId="95" applyNumberFormat="0" applyFill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44" fillId="0" borderId="95" applyNumberFormat="0" applyFill="0" applyAlignment="0" applyProtection="0"/>
    <xf numFmtId="0" fontId="29" fillId="8" borderId="101" applyNumberFormat="0" applyAlignment="0" applyProtection="0"/>
    <xf numFmtId="0" fontId="29" fillId="45" borderId="92" applyNumberFormat="0" applyAlignment="0" applyProtection="0"/>
    <xf numFmtId="0" fontId="26" fillId="13" borderId="101" applyNumberFormat="0" applyAlignment="0" applyProtection="0"/>
    <xf numFmtId="0" fontId="29" fillId="8" borderId="92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44" fillId="0" borderId="105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9" fillId="45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9" fillId="8" borderId="101" applyNumberFormat="0" applyAlignment="0" applyProtection="0"/>
    <xf numFmtId="0" fontId="44" fillId="0" borderId="95" applyNumberFormat="0" applyFill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44" fillId="0" borderId="104" applyNumberFormat="0" applyFill="0" applyAlignment="0" applyProtection="0"/>
    <xf numFmtId="0" fontId="18" fillId="5" borderId="93" applyNumberFormat="0" applyAlignment="0" applyProtection="0"/>
    <xf numFmtId="0" fontId="44" fillId="0" borderId="104" applyNumberFormat="0" applyFill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18" fillId="5" borderId="102" applyNumberFormat="0" applyAlignment="0" applyProtection="0"/>
    <xf numFmtId="0" fontId="29" fillId="45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59" fillId="61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61" borderId="103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44" fillId="0" borderId="95" applyNumberFormat="0" applyFill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8" borderId="92" applyNumberFormat="0" applyAlignment="0" applyProtection="0"/>
    <xf numFmtId="0" fontId="37" fillId="13" borderId="89" applyNumberFormat="0" applyAlignment="0" applyProtection="0"/>
    <xf numFmtId="0" fontId="37" fillId="61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59" fillId="61" borderId="92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61" borderId="94" applyNumberFormat="0" applyAlignment="0" applyProtection="0"/>
    <xf numFmtId="0" fontId="29" fillId="8" borderId="92" applyNumberFormat="0" applyAlignment="0" applyProtection="0"/>
    <xf numFmtId="0" fontId="59" fillId="61" borderId="92" applyNumberFormat="0" applyAlignment="0" applyProtection="0"/>
    <xf numFmtId="0" fontId="26" fillId="13" borderId="92" applyNumberFormat="0" applyAlignment="0" applyProtection="0"/>
    <xf numFmtId="0" fontId="29" fillId="44" borderId="92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5" applyNumberFormat="0" applyFill="0" applyAlignment="0" applyProtection="0"/>
    <xf numFmtId="0" fontId="29" fillId="8" borderId="9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29" fillId="44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9" fillId="8" borderId="92" applyNumberFormat="0" applyAlignment="0" applyProtection="0"/>
    <xf numFmtId="0" fontId="44" fillId="0" borderId="104" applyNumberFormat="0" applyFill="0" applyAlignment="0" applyProtection="0"/>
    <xf numFmtId="0" fontId="29" fillId="8" borderId="92" applyNumberFormat="0" applyAlignment="0" applyProtection="0"/>
    <xf numFmtId="0" fontId="29" fillId="8" borderId="101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6" fillId="13" borderId="9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59" fillId="61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37" fillId="61" borderId="103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9" fillId="45" borderId="92" applyNumberFormat="0" applyAlignment="0" applyProtection="0"/>
    <xf numFmtId="0" fontId="44" fillId="0" borderId="104" applyNumberFormat="0" applyFill="0" applyAlignment="0" applyProtection="0"/>
    <xf numFmtId="0" fontId="37" fillId="13" borderId="94" applyNumberFormat="0" applyAlignment="0" applyProtection="0"/>
    <xf numFmtId="0" fontId="18" fillId="39" borderId="88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44" fillId="0" borderId="95" applyNumberFormat="0" applyFill="0" applyAlignment="0" applyProtection="0"/>
    <xf numFmtId="0" fontId="18" fillId="39" borderId="93" applyNumberFormat="0" applyAlignment="0" applyProtection="0"/>
    <xf numFmtId="0" fontId="26" fillId="13" borderId="101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29" fillId="44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59" fillId="61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9" fillId="44" borderId="92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29" fillId="45" borderId="92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39" borderId="93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101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6" fillId="13" borderId="9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39" borderId="93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9" fillId="44" borderId="101" applyNumberFormat="0" applyAlignment="0" applyProtection="0"/>
    <xf numFmtId="0" fontId="26" fillId="13" borderId="101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44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37" fillId="61" borderId="94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9" fillId="44" borderId="92" applyNumberFormat="0" applyAlignment="0" applyProtection="0"/>
    <xf numFmtId="0" fontId="29" fillId="45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6" applyNumberFormat="0" applyFill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44" fillId="0" borderId="104" applyNumberFormat="0" applyFill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59" fillId="61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9" fillId="44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9" fillId="45" borderId="92" applyNumberFormat="0" applyAlignment="0" applyProtection="0"/>
    <xf numFmtId="0" fontId="37" fillId="61" borderId="94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37" fillId="61" borderId="94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9" fillId="44" borderId="92" applyNumberFormat="0" applyAlignment="0" applyProtection="0"/>
    <xf numFmtId="0" fontId="29" fillId="45" borderId="92" applyNumberFormat="0" applyAlignment="0" applyProtection="0"/>
    <xf numFmtId="0" fontId="37" fillId="13" borderId="94" applyNumberFormat="0" applyAlignment="0" applyProtection="0"/>
    <xf numFmtId="0" fontId="59" fillId="61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37" fillId="61" borderId="94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8" borderId="87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29" fillId="44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37" fillId="13" borderId="94" applyNumberFormat="0" applyAlignment="0" applyProtection="0"/>
    <xf numFmtId="0" fontId="26" fillId="13" borderId="87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44" fillId="0" borderId="96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9" fillId="45" borderId="92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37" fillId="13" borderId="94" applyNumberFormat="0" applyAlignment="0" applyProtection="0"/>
    <xf numFmtId="0" fontId="44" fillId="0" borderId="96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37" fillId="13" borderId="103" applyNumberFormat="0" applyAlignment="0" applyProtection="0"/>
    <xf numFmtId="0" fontId="18" fillId="39" borderId="93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44" fillId="0" borderId="90" applyNumberFormat="0" applyFill="0" applyAlignment="0" applyProtection="0"/>
    <xf numFmtId="0" fontId="18" fillId="39" borderId="102" applyNumberFormat="0" applyAlignment="0" applyProtection="0"/>
    <xf numFmtId="0" fontId="44" fillId="0" borderId="104" applyNumberFormat="0" applyFill="0" applyAlignment="0" applyProtection="0"/>
    <xf numFmtId="0" fontId="44" fillId="0" borderId="95" applyNumberFormat="0" applyFill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26" fillId="13" borderId="92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26" fillId="13" borderId="92" applyNumberFormat="0" applyAlignment="0" applyProtection="0"/>
    <xf numFmtId="0" fontId="37" fillId="61" borderId="103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39" borderId="93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37" fillId="13" borderId="103" applyNumberFormat="0" applyAlignment="0" applyProtection="0"/>
    <xf numFmtId="0" fontId="37" fillId="13" borderId="94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59" fillId="61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87" applyNumberFormat="0" applyAlignment="0" applyProtection="0"/>
    <xf numFmtId="0" fontId="18" fillId="39" borderId="93" applyNumberFormat="0" applyAlignment="0" applyProtection="0"/>
    <xf numFmtId="0" fontId="29" fillId="8" borderId="92" applyNumberFormat="0" applyAlignment="0" applyProtection="0"/>
    <xf numFmtId="0" fontId="44" fillId="0" borderId="96" applyNumberFormat="0" applyFill="0" applyAlignment="0" applyProtection="0"/>
    <xf numFmtId="0" fontId="29" fillId="44" borderId="92" applyNumberFormat="0" applyAlignment="0" applyProtection="0"/>
    <xf numFmtId="0" fontId="37" fillId="61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5" borderId="102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37" fillId="61" borderId="103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45" borderId="87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29" fillId="45" borderId="87" applyNumberFormat="0" applyAlignment="0" applyProtection="0"/>
    <xf numFmtId="0" fontId="29" fillId="8" borderId="92" applyNumberFormat="0" applyAlignment="0" applyProtection="0"/>
    <xf numFmtId="0" fontId="18" fillId="5" borderId="88" applyNumberFormat="0" applyAlignment="0" applyProtection="0"/>
    <xf numFmtId="0" fontId="29" fillId="8" borderId="101" applyNumberFormat="0" applyAlignment="0" applyProtection="0"/>
    <xf numFmtId="0" fontId="29" fillId="8" borderId="92" applyNumberFormat="0" applyAlignment="0" applyProtection="0"/>
    <xf numFmtId="0" fontId="44" fillId="0" borderId="91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18" fillId="39" borderId="88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39" borderId="93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37" fillId="13" borderId="89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105" applyNumberFormat="0" applyFill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9" fillId="44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59" fillId="61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61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1" applyNumberFormat="0" applyFill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1" applyNumberFormat="0" applyFill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29" fillId="44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61" borderId="89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18" fillId="5" borderId="88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18" fillId="5" borderId="88" applyNumberFormat="0" applyAlignment="0" applyProtection="0"/>
    <xf numFmtId="0" fontId="37" fillId="13" borderId="89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18" fillId="5" borderId="88" applyNumberFormat="0" applyAlignment="0" applyProtection="0"/>
    <xf numFmtId="0" fontId="29" fillId="8" borderId="87" applyNumberFormat="0" applyAlignment="0" applyProtection="0"/>
    <xf numFmtId="0" fontId="26" fillId="13" borderId="87" applyNumberFormat="0" applyAlignment="0" applyProtection="0"/>
    <xf numFmtId="0" fontId="44" fillId="0" borderId="90" applyNumberFormat="0" applyFill="0" applyAlignment="0" applyProtection="0"/>
    <xf numFmtId="0" fontId="37" fillId="13" borderId="103" applyNumberFormat="0" applyAlignment="0" applyProtection="0"/>
    <xf numFmtId="0" fontId="26" fillId="13" borderId="92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9" fillId="45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37" fillId="61" borderId="94" applyNumberFormat="0" applyAlignment="0" applyProtection="0"/>
    <xf numFmtId="0" fontId="18" fillId="39" borderId="93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9" fillId="44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44" fillId="0" borderId="96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61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39" borderId="93" applyNumberFormat="0" applyAlignment="0" applyProtection="0"/>
    <xf numFmtId="0" fontId="37" fillId="61" borderId="94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44" fillId="0" borderId="96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45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44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37" fillId="61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9" fillId="45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44" borderId="92" applyNumberFormat="0" applyAlignment="0" applyProtection="0"/>
    <xf numFmtId="0" fontId="29" fillId="45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44" fillId="0" borderId="95" applyNumberFormat="0" applyFill="0" applyAlignment="0" applyProtection="0"/>
    <xf numFmtId="0" fontId="29" fillId="44" borderId="92" applyNumberFormat="0" applyAlignment="0" applyProtection="0"/>
    <xf numFmtId="0" fontId="26" fillId="13" borderId="92" applyNumberFormat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59" fillId="61" borderId="92" applyNumberFormat="0" applyAlignment="0" applyProtection="0"/>
    <xf numFmtId="0" fontId="37" fillId="61" borderId="94" applyNumberFormat="0" applyAlignment="0" applyProtection="0"/>
    <xf numFmtId="0" fontId="37" fillId="13" borderId="94" applyNumberFormat="0" applyAlignment="0" applyProtection="0"/>
    <xf numFmtId="0" fontId="59" fillId="61" borderId="92" applyNumberFormat="0" applyAlignment="0" applyProtection="0"/>
    <xf numFmtId="0" fontId="29" fillId="45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29" fillId="45" borderId="92" applyNumberFormat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37" fillId="13" borderId="103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44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44" fillId="0" borderId="104" applyNumberFormat="0" applyFill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9" fillId="44" borderId="101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18" fillId="39" borderId="102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9" fillId="45" borderId="92" applyNumberFormat="0" applyAlignment="0" applyProtection="0"/>
    <xf numFmtId="0" fontId="29" fillId="8" borderId="101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9" fillId="44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44" fillId="0" borderId="96" applyNumberFormat="0" applyFill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59" fillId="61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44" fillId="0" borderId="96" applyNumberFormat="0" applyFill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18" fillId="39" borderId="93" applyNumberFormat="0" applyAlignment="0" applyProtection="0"/>
    <xf numFmtId="0" fontId="44" fillId="0" borderId="95" applyNumberFormat="0" applyFill="0" applyAlignment="0" applyProtection="0"/>
    <xf numFmtId="0" fontId="37" fillId="61" borderId="94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18" fillId="39" borderId="93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29" fillId="45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18" fillId="39" borderId="93" applyNumberFormat="0" applyAlignment="0" applyProtection="0"/>
    <xf numFmtId="0" fontId="44" fillId="0" borderId="95" applyNumberFormat="0" applyFill="0" applyAlignment="0" applyProtection="0"/>
    <xf numFmtId="0" fontId="29" fillId="45" borderId="92" applyNumberFormat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29" fillId="8" borderId="92" applyNumberFormat="0" applyAlignment="0" applyProtection="0"/>
    <xf numFmtId="0" fontId="37" fillId="61" borderId="94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59" fillId="61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29" fillId="8" borderId="101" applyNumberFormat="0" applyAlignment="0" applyProtection="0"/>
    <xf numFmtId="0" fontId="37" fillId="61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18" fillId="39" borderId="93" applyNumberFormat="0" applyAlignment="0" applyProtection="0"/>
    <xf numFmtId="0" fontId="44" fillId="0" borderId="104" applyNumberFormat="0" applyFill="0" applyAlignment="0" applyProtection="0"/>
    <xf numFmtId="0" fontId="18" fillId="39" borderId="102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39" borderId="102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44" fillId="0" borderId="105" applyNumberFormat="0" applyFill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29" fillId="44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39" borderId="102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59" fillId="61" borderId="92" applyNumberFormat="0" applyAlignment="0" applyProtection="0"/>
    <xf numFmtId="0" fontId="29" fillId="45" borderId="92" applyNumberFormat="0" applyAlignment="0" applyProtection="0"/>
    <xf numFmtId="0" fontId="29" fillId="44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18" fillId="5" borderId="93" applyNumberFormat="0" applyAlignment="0" applyProtection="0"/>
    <xf numFmtId="0" fontId="37" fillId="61" borderId="94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29" fillId="45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37" fillId="61" borderId="94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37" fillId="61" borderId="94" applyNumberFormat="0" applyAlignment="0" applyProtection="0"/>
    <xf numFmtId="0" fontId="37" fillId="13" borderId="94" applyNumberFormat="0" applyAlignment="0" applyProtection="0"/>
    <xf numFmtId="0" fontId="29" fillId="45" borderId="92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44" fillId="0" borderId="96" applyNumberFormat="0" applyFill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29" fillId="45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59" fillId="61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59" fillId="61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44" borderId="92" applyNumberFormat="0" applyAlignment="0" applyProtection="0"/>
    <xf numFmtId="0" fontId="26" fillId="13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29" fillId="45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9" fillId="44" borderId="92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59" fillId="61" borderId="92" applyNumberFormat="0" applyAlignment="0" applyProtection="0"/>
    <xf numFmtId="0" fontId="18" fillId="39" borderId="93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29" fillId="45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39" borderId="93" applyNumberFormat="0" applyAlignment="0" applyProtection="0"/>
    <xf numFmtId="0" fontId="26" fillId="13" borderId="92" applyNumberFormat="0" applyAlignment="0" applyProtection="0"/>
    <xf numFmtId="0" fontId="59" fillId="61" borderId="92" applyNumberFormat="0" applyAlignment="0" applyProtection="0"/>
    <xf numFmtId="0" fontId="29" fillId="44" borderId="92" applyNumberFormat="0" applyAlignment="0" applyProtection="0"/>
    <xf numFmtId="0" fontId="37" fillId="13" borderId="94" applyNumberFormat="0" applyAlignment="0" applyProtection="0"/>
    <xf numFmtId="0" fontId="44" fillId="0" borderId="96" applyNumberFormat="0" applyFill="0" applyAlignment="0" applyProtection="0"/>
    <xf numFmtId="0" fontId="37" fillId="13" borderId="94" applyNumberFormat="0" applyAlignment="0" applyProtection="0"/>
    <xf numFmtId="0" fontId="59" fillId="61" borderId="92" applyNumberFormat="0" applyAlignment="0" applyProtection="0"/>
    <xf numFmtId="0" fontId="44" fillId="0" borderId="96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37" fillId="61" borderId="94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29" fillId="44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37" fillId="61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59" fillId="61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9" fillId="45" borderId="92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9" fillId="45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29" fillId="44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59" fillId="61" borderId="92" applyNumberFormat="0" applyAlignment="0" applyProtection="0"/>
    <xf numFmtId="0" fontId="29" fillId="44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9" fillId="45" borderId="92" applyNumberFormat="0" applyAlignment="0" applyProtection="0"/>
    <xf numFmtId="0" fontId="37" fillId="13" borderId="94" applyNumberFormat="0" applyAlignment="0" applyProtection="0"/>
    <xf numFmtId="0" fontId="44" fillId="0" borderId="96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61" borderId="94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6" applyNumberFormat="0" applyFill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44" fillId="0" borderId="96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59" fillId="61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29" fillId="8" borderId="92" applyNumberFormat="0" applyAlignment="0" applyProtection="0"/>
    <xf numFmtId="0" fontId="29" fillId="44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18" fillId="39" borderId="93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6" fillId="13" borderId="101" applyNumberFormat="0" applyAlignment="0" applyProtection="0"/>
    <xf numFmtId="0" fontId="26" fillId="13" borderId="92" applyNumberFormat="0" applyAlignment="0" applyProtection="0"/>
    <xf numFmtId="0" fontId="26" fillId="13" borderId="101" applyNumberFormat="0" applyAlignment="0" applyProtection="0"/>
    <xf numFmtId="0" fontId="37" fillId="13" borderId="94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37" fillId="13" borderId="94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6" fillId="13" borderId="92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44" fillId="0" borderId="96" applyNumberFormat="0" applyFill="0" applyAlignment="0" applyProtection="0"/>
    <xf numFmtId="0" fontId="37" fillId="13" borderId="94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37" fillId="13" borderId="94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39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26" fillId="13" borderId="101" applyNumberFormat="0" applyAlignment="0" applyProtection="0"/>
    <xf numFmtId="0" fontId="29" fillId="45" borderId="101" applyNumberFormat="0" applyAlignment="0" applyProtection="0"/>
    <xf numFmtId="0" fontId="26" fillId="13" borderId="92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44" fillId="0" borderId="96" applyNumberFormat="0" applyFill="0" applyAlignment="0" applyProtection="0"/>
    <xf numFmtId="0" fontId="44" fillId="0" borderId="95" applyNumberFormat="0" applyFill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44" fillId="0" borderId="95" applyNumberFormat="0" applyFill="0" applyAlignment="0" applyProtection="0"/>
    <xf numFmtId="0" fontId="18" fillId="5" borderId="102" applyNumberFormat="0" applyAlignment="0" applyProtection="0"/>
    <xf numFmtId="0" fontId="26" fillId="13" borderId="9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59" fillId="61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9" fillId="45" borderId="92" applyNumberFormat="0" applyAlignment="0" applyProtection="0"/>
    <xf numFmtId="0" fontId="18" fillId="5" borderId="102" applyNumberFormat="0" applyAlignment="0" applyProtection="0"/>
    <xf numFmtId="0" fontId="29" fillId="8" borderId="92" applyNumberFormat="0" applyAlignment="0" applyProtection="0"/>
    <xf numFmtId="0" fontId="44" fillId="0" borderId="104" applyNumberFormat="0" applyFill="0" applyAlignment="0" applyProtection="0"/>
    <xf numFmtId="0" fontId="29" fillId="8" borderId="92" applyNumberFormat="0" applyAlignment="0" applyProtection="0"/>
    <xf numFmtId="0" fontId="44" fillId="0" borderId="104" applyNumberFormat="0" applyFill="0" applyAlignment="0" applyProtection="0"/>
    <xf numFmtId="0" fontId="59" fillId="61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44" fillId="0" borderId="95" applyNumberFormat="0" applyFill="0" applyAlignment="0" applyProtection="0"/>
    <xf numFmtId="0" fontId="29" fillId="45" borderId="101" applyNumberFormat="0" applyAlignment="0" applyProtection="0"/>
    <xf numFmtId="0" fontId="26" fillId="13" borderId="101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9" fillId="45" borderId="9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9" fillId="8" borderId="92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8" borderId="92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5" borderId="93" applyNumberFormat="0" applyAlignment="0" applyProtection="0"/>
    <xf numFmtId="0" fontId="29" fillId="8" borderId="101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9" fillId="44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29" fillId="45" borderId="92" applyNumberFormat="0" applyAlignment="0" applyProtection="0"/>
    <xf numFmtId="0" fontId="44" fillId="0" borderId="104" applyNumberFormat="0" applyFill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59" fillId="61" borderId="92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18" fillId="5" borderId="102" applyNumberFormat="0" applyAlignment="0" applyProtection="0"/>
    <xf numFmtId="0" fontId="26" fillId="13" borderId="92" applyNumberFormat="0" applyAlignment="0" applyProtection="0"/>
    <xf numFmtId="0" fontId="59" fillId="61" borderId="92" applyNumberFormat="0" applyAlignment="0" applyProtection="0"/>
    <xf numFmtId="0" fontId="37" fillId="61" borderId="94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44" fillId="0" borderId="96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44" fillId="0" borderId="95" applyNumberFormat="0" applyFill="0" applyAlignment="0" applyProtection="0"/>
    <xf numFmtId="0" fontId="18" fillId="5" borderId="93" applyNumberFormat="0" applyAlignment="0" applyProtection="0"/>
    <xf numFmtId="0" fontId="37" fillId="13" borderId="103" applyNumberFormat="0" applyAlignment="0" applyProtection="0"/>
    <xf numFmtId="0" fontId="37" fillId="13" borderId="94" applyNumberFormat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18" fillId="5" borderId="9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44" fillId="0" borderId="105" applyNumberFormat="0" applyFill="0" applyAlignment="0" applyProtection="0"/>
    <xf numFmtId="0" fontId="44" fillId="0" borderId="104" applyNumberFormat="0" applyFill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44" fillId="0" borderId="105" applyNumberFormat="0" applyFill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59" fillId="61" borderId="101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9" fillId="44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44" fillId="0" borderId="105" applyNumberFormat="0" applyFill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44" fillId="0" borderId="105" applyNumberFormat="0" applyFill="0" applyAlignment="0" applyProtection="0"/>
    <xf numFmtId="0" fontId="18" fillId="5" borderId="102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59" fillId="61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6" fillId="13" borderId="9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59" fillId="61" borderId="101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44" fillId="0" borderId="105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44" fillId="0" borderId="105" applyNumberFormat="0" applyFill="0" applyAlignment="0" applyProtection="0"/>
    <xf numFmtId="0" fontId="59" fillId="61" borderId="101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44" fillId="0" borderId="104" applyNumberFormat="0" applyFill="0" applyAlignment="0" applyProtection="0"/>
    <xf numFmtId="0" fontId="29" fillId="45" borderId="101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44" fillId="0" borderId="104" applyNumberFormat="0" applyFill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5" borderId="102" applyNumberFormat="0" applyAlignment="0" applyProtection="0"/>
    <xf numFmtId="0" fontId="44" fillId="0" borderId="96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61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59" fillId="61" borderId="101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61" borderId="103" applyNumberFormat="0" applyAlignment="0" applyProtection="0"/>
    <xf numFmtId="0" fontId="59" fillId="61" borderId="101" applyNumberFormat="0" applyAlignment="0" applyProtection="0"/>
    <xf numFmtId="0" fontId="26" fillId="13" borderId="101" applyNumberFormat="0" applyAlignment="0" applyProtection="0"/>
    <xf numFmtId="0" fontId="29" fillId="44" borderId="101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9" fillId="44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44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59" fillId="61" borderId="101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9" fillId="44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18" fillId="39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9" fillId="44" borderId="101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9" fillId="44" borderId="101" applyNumberFormat="0" applyAlignment="0" applyProtection="0"/>
    <xf numFmtId="0" fontId="29" fillId="45" borderId="101" applyNumberFormat="0" applyAlignment="0" applyProtection="0"/>
    <xf numFmtId="0" fontId="37" fillId="61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5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59" fillId="61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9" fillId="44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37" fillId="61" borderId="103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37" fillId="61" borderId="103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9" fillId="44" borderId="101" applyNumberFormat="0" applyAlignment="0" applyProtection="0"/>
    <xf numFmtId="0" fontId="29" fillId="45" borderId="101" applyNumberFormat="0" applyAlignment="0" applyProtection="0"/>
    <xf numFmtId="0" fontId="37" fillId="13" borderId="103" applyNumberFormat="0" applyAlignment="0" applyProtection="0"/>
    <xf numFmtId="0" fontId="59" fillId="61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37" fillId="61" borderId="103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8" borderId="9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29" fillId="44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37" fillId="13" borderId="103" applyNumberFormat="0" applyAlignment="0" applyProtection="0"/>
    <xf numFmtId="0" fontId="26" fillId="13" borderId="9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44" fillId="0" borderId="105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37" fillId="13" borderId="103" applyNumberFormat="0" applyAlignment="0" applyProtection="0"/>
    <xf numFmtId="0" fontId="44" fillId="0" borderId="105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44" fillId="0" borderId="95" applyNumberFormat="0" applyFill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59" fillId="61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92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44" fillId="0" borderId="105" applyNumberFormat="0" applyFill="0" applyAlignment="0" applyProtection="0"/>
    <xf numFmtId="0" fontId="29" fillId="44" borderId="101" applyNumberFormat="0" applyAlignment="0" applyProtection="0"/>
    <xf numFmtId="0" fontId="37" fillId="61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37" fillId="13" borderId="94" applyNumberFormat="0" applyAlignment="0" applyProtection="0"/>
    <xf numFmtId="0" fontId="44" fillId="0" borderId="104" applyNumberFormat="0" applyFill="0" applyAlignment="0" applyProtection="0"/>
    <xf numFmtId="0" fontId="29" fillId="8" borderId="92" applyNumberFormat="0" applyAlignment="0" applyProtection="0"/>
    <xf numFmtId="0" fontId="44" fillId="0" borderId="104" applyNumberFormat="0" applyFill="0" applyAlignment="0" applyProtection="0"/>
    <xf numFmtId="0" fontId="44" fillId="0" borderId="95" applyNumberFormat="0" applyFill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6" fillId="13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29" fillId="8" borderId="87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18" fillId="5" borderId="88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37" fillId="13" borderId="89" applyNumberFormat="0" applyAlignment="0" applyProtection="0"/>
    <xf numFmtId="0" fontId="29" fillId="8" borderId="101" applyNumberFormat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29" fillId="44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59" fillId="61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61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6" applyNumberFormat="0" applyFill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44" fillId="0" borderId="96" applyNumberFormat="0" applyFill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29" fillId="44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37" fillId="61" borderId="94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18" fillId="5" borderId="93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18" fillId="5" borderId="93" applyNumberFormat="0" applyAlignment="0" applyProtection="0"/>
    <xf numFmtId="0" fontId="37" fillId="13" borderId="94" applyNumberFormat="0" applyAlignment="0" applyProtection="0"/>
    <xf numFmtId="0" fontId="44" fillId="0" borderId="95" applyNumberFormat="0" applyFill="0" applyAlignment="0" applyProtection="0"/>
    <xf numFmtId="0" fontId="44" fillId="0" borderId="95" applyNumberFormat="0" applyFill="0" applyAlignment="0" applyProtection="0"/>
    <xf numFmtId="0" fontId="37" fillId="13" borderId="94" applyNumberFormat="0" applyAlignment="0" applyProtection="0"/>
    <xf numFmtId="0" fontId="37" fillId="13" borderId="94" applyNumberFormat="0" applyAlignment="0" applyProtection="0"/>
    <xf numFmtId="0" fontId="18" fillId="5" borderId="93" applyNumberFormat="0" applyAlignment="0" applyProtection="0"/>
    <xf numFmtId="0" fontId="29" fillId="8" borderId="92" applyNumberFormat="0" applyAlignment="0" applyProtection="0"/>
    <xf numFmtId="0" fontId="26" fillId="13" borderId="92" applyNumberFormat="0" applyAlignment="0" applyProtection="0"/>
    <xf numFmtId="0" fontId="44" fillId="0" borderId="95" applyNumberFormat="0" applyFill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9" fillId="45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37" fillId="61" borderId="103" applyNumberFormat="0" applyAlignment="0" applyProtection="0"/>
    <xf numFmtId="0" fontId="18" fillId="39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44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44" fillId="0" borderId="105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61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37" fillId="61" borderId="103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44" fillId="0" borderId="105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6" fillId="13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45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44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92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37" fillId="61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44" borderId="101" applyNumberFormat="0" applyAlignment="0" applyProtection="0"/>
    <xf numFmtId="0" fontId="29" fillId="45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44" fillId="0" borderId="104" applyNumberFormat="0" applyFill="0" applyAlignment="0" applyProtection="0"/>
    <xf numFmtId="0" fontId="29" fillId="44" borderId="101" applyNumberFormat="0" applyAlignment="0" applyProtection="0"/>
    <xf numFmtId="0" fontId="26" fillId="13" borderId="101" applyNumberFormat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59" fillId="61" borderId="101" applyNumberFormat="0" applyAlignment="0" applyProtection="0"/>
    <xf numFmtId="0" fontId="37" fillId="61" borderId="103" applyNumberFormat="0" applyAlignment="0" applyProtection="0"/>
    <xf numFmtId="0" fontId="37" fillId="13" borderId="103" applyNumberFormat="0" applyAlignment="0" applyProtection="0"/>
    <xf numFmtId="0" fontId="59" fillId="61" borderId="101" applyNumberFormat="0" applyAlignment="0" applyProtection="0"/>
    <xf numFmtId="0" fontId="29" fillId="45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9" fillId="45" borderId="101" applyNumberFormat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44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9" fillId="44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44" fillId="0" borderId="105" applyNumberFormat="0" applyFill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59" fillId="61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5" applyNumberFormat="0" applyFill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44" fillId="0" borderId="104" applyNumberFormat="0" applyFill="0" applyAlignment="0" applyProtection="0"/>
    <xf numFmtId="0" fontId="37" fillId="61" borderId="103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9" fillId="45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18" fillId="39" borderId="102" applyNumberFormat="0" applyAlignment="0" applyProtection="0"/>
    <xf numFmtId="0" fontId="44" fillId="0" borderId="104" applyNumberFormat="0" applyFill="0" applyAlignment="0" applyProtection="0"/>
    <xf numFmtId="0" fontId="29" fillId="45" borderId="101" applyNumberFormat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37" fillId="61" borderId="10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59" fillId="61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61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59" fillId="61" borderId="101" applyNumberFormat="0" applyAlignment="0" applyProtection="0"/>
    <xf numFmtId="0" fontId="29" fillId="45" borderId="101" applyNumberFormat="0" applyAlignment="0" applyProtection="0"/>
    <xf numFmtId="0" fontId="29" fillId="44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37" fillId="61" borderId="103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37" fillId="61" borderId="103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37" fillId="61" borderId="103" applyNumberFormat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44" fillId="0" borderId="105" applyNumberFormat="0" applyFill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29" fillId="45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59" fillId="61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59" fillId="61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44" borderId="101" applyNumberFormat="0" applyAlignment="0" applyProtection="0"/>
    <xf numFmtId="0" fontId="26" fillId="13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9" fillId="45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44" borderId="101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59" fillId="61" borderId="101" applyNumberFormat="0" applyAlignment="0" applyProtection="0"/>
    <xf numFmtId="0" fontId="18" fillId="39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9" fillId="45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26" fillId="13" borderId="101" applyNumberFormat="0" applyAlignment="0" applyProtection="0"/>
    <xf numFmtId="0" fontId="59" fillId="61" borderId="101" applyNumberFormat="0" applyAlignment="0" applyProtection="0"/>
    <xf numFmtId="0" fontId="29" fillId="44" borderId="101" applyNumberFormat="0" applyAlignment="0" applyProtection="0"/>
    <xf numFmtId="0" fontId="37" fillId="13" borderId="103" applyNumberFormat="0" applyAlignment="0" applyProtection="0"/>
    <xf numFmtId="0" fontId="44" fillId="0" borderId="105" applyNumberFormat="0" applyFill="0" applyAlignment="0" applyProtection="0"/>
    <xf numFmtId="0" fontId="37" fillId="13" borderId="103" applyNumberFormat="0" applyAlignment="0" applyProtection="0"/>
    <xf numFmtId="0" fontId="59" fillId="61" borderId="101" applyNumberFormat="0" applyAlignment="0" applyProtection="0"/>
    <xf numFmtId="0" fontId="44" fillId="0" borderId="105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37" fillId="61" borderId="103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9" fillId="44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37" fillId="61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59" fillId="61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9" fillId="45" borderId="101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9" fillId="45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29" fillId="44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59" fillId="61" borderId="101" applyNumberFormat="0" applyAlignment="0" applyProtection="0"/>
    <xf numFmtId="0" fontId="29" fillId="44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9" fillId="45" borderId="101" applyNumberFormat="0" applyAlignment="0" applyProtection="0"/>
    <xf numFmtId="0" fontId="37" fillId="13" borderId="103" applyNumberFormat="0" applyAlignment="0" applyProtection="0"/>
    <xf numFmtId="0" fontId="44" fillId="0" borderId="105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61" borderId="103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5" applyNumberFormat="0" applyFill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44" fillId="0" borderId="105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59" fillId="61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29" fillId="44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18" fillId="39" borderId="102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44" fillId="0" borderId="105" applyNumberFormat="0" applyFill="0" applyAlignment="0" applyProtection="0"/>
    <xf numFmtId="0" fontId="37" fillId="13" borderId="10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37" fillId="13" borderId="10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39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18" fillId="5" borderId="9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44" fillId="0" borderId="105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9" fillId="45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59" fillId="61" borderId="101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59" fillId="61" borderId="101" applyNumberFormat="0" applyAlignment="0" applyProtection="0"/>
    <xf numFmtId="0" fontId="37" fillId="61" borderId="103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44" fillId="0" borderId="105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44" fillId="0" borderId="104" applyNumberFormat="0" applyFill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44" fillId="0" borderId="105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61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9" fillId="44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29" fillId="8" borderId="101" applyNumberFormat="0" applyAlignment="0" applyProtection="0"/>
    <xf numFmtId="0" fontId="44" fillId="0" borderId="104" applyNumberFormat="0" applyFill="0" applyAlignment="0" applyProtection="0"/>
    <xf numFmtId="0" fontId="26" fillId="13" borderId="97" applyNumberFormat="0" applyAlignment="0" applyProtection="0"/>
    <xf numFmtId="0" fontId="26" fillId="13" borderId="97" applyNumberFormat="0" applyAlignment="0" applyProtection="0"/>
    <xf numFmtId="0" fontId="26" fillId="13" borderId="97" applyNumberFormat="0" applyAlignment="0" applyProtection="0"/>
    <xf numFmtId="0" fontId="26" fillId="13" borderId="97" applyNumberFormat="0" applyAlignment="0" applyProtection="0"/>
    <xf numFmtId="0" fontId="26" fillId="13" borderId="97" applyNumberFormat="0" applyAlignment="0" applyProtection="0"/>
    <xf numFmtId="0" fontId="29" fillId="8" borderId="97" applyNumberFormat="0" applyAlignment="0" applyProtection="0"/>
    <xf numFmtId="0" fontId="29" fillId="8" borderId="97" applyNumberFormat="0" applyAlignment="0" applyProtection="0"/>
    <xf numFmtId="0" fontId="29" fillId="8" borderId="97" applyNumberFormat="0" applyAlignment="0" applyProtection="0"/>
    <xf numFmtId="0" fontId="29" fillId="8" borderId="97" applyNumberFormat="0" applyAlignment="0" applyProtection="0"/>
    <xf numFmtId="0" fontId="29" fillId="8" borderId="97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18" fillId="5" borderId="98" applyNumberFormat="0" applyAlignment="0" applyProtection="0"/>
    <xf numFmtId="0" fontId="18" fillId="5" borderId="98" applyNumberFormat="0" applyAlignment="0" applyProtection="0"/>
    <xf numFmtId="0" fontId="18" fillId="5" borderId="98" applyNumberFormat="0" applyAlignment="0" applyProtection="0"/>
    <xf numFmtId="0" fontId="18" fillId="5" borderId="98" applyNumberFormat="0" applyAlignment="0" applyProtection="0"/>
    <xf numFmtId="0" fontId="18" fillId="5" borderId="98" applyNumberFormat="0" applyAlignment="0" applyProtection="0"/>
    <xf numFmtId="0" fontId="37" fillId="13" borderId="99" applyNumberFormat="0" applyAlignment="0" applyProtection="0"/>
    <xf numFmtId="0" fontId="37" fillId="13" borderId="99" applyNumberFormat="0" applyAlignment="0" applyProtection="0"/>
    <xf numFmtId="0" fontId="37" fillId="13" borderId="99" applyNumberFormat="0" applyAlignment="0" applyProtection="0"/>
    <xf numFmtId="0" fontId="37" fillId="13" borderId="99" applyNumberFormat="0" applyAlignment="0" applyProtection="0"/>
    <xf numFmtId="0" fontId="37" fillId="13" borderId="99" applyNumberFormat="0" applyAlignment="0" applyProtection="0"/>
    <xf numFmtId="0" fontId="44" fillId="0" borderId="100" applyNumberFormat="0" applyFill="0" applyAlignment="0" applyProtection="0"/>
    <xf numFmtId="0" fontId="44" fillId="0" borderId="100" applyNumberFormat="0" applyFill="0" applyAlignment="0" applyProtection="0"/>
    <xf numFmtId="0" fontId="44" fillId="0" borderId="100" applyNumberFormat="0" applyFill="0" applyAlignment="0" applyProtection="0"/>
    <xf numFmtId="0" fontId="44" fillId="0" borderId="100" applyNumberFormat="0" applyFill="0" applyAlignment="0" applyProtection="0"/>
    <xf numFmtId="0" fontId="44" fillId="0" borderId="100" applyNumberFormat="0" applyFill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29" fillId="44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59" fillId="61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61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5" applyNumberFormat="0" applyFill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44" fillId="0" borderId="105" applyNumberFormat="0" applyFill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29" fillId="44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37" fillId="61" borderId="103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18" fillId="5" borderId="102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37" fillId="13" borderId="103" applyNumberFormat="0" applyAlignment="0" applyProtection="0"/>
    <xf numFmtId="0" fontId="44" fillId="0" borderId="104" applyNumberFormat="0" applyFill="0" applyAlignment="0" applyProtection="0"/>
    <xf numFmtId="0" fontId="44" fillId="0" borderId="104" applyNumberFormat="0" applyFill="0" applyAlignment="0" applyProtection="0"/>
    <xf numFmtId="0" fontId="37" fillId="13" borderId="103" applyNumberFormat="0" applyAlignment="0" applyProtection="0"/>
    <xf numFmtId="0" fontId="37" fillId="13" borderId="103" applyNumberFormat="0" applyAlignment="0" applyProtection="0"/>
    <xf numFmtId="0" fontId="18" fillId="5" borderId="102" applyNumberFormat="0" applyAlignment="0" applyProtection="0"/>
    <xf numFmtId="0" fontId="29" fillId="8" borderId="101" applyNumberFormat="0" applyAlignment="0" applyProtection="0"/>
    <xf numFmtId="0" fontId="26" fillId="13" borderId="101" applyNumberFormat="0" applyAlignment="0" applyProtection="0"/>
    <xf numFmtId="0" fontId="44" fillId="0" borderId="104" applyNumberFormat="0" applyFill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6" fillId="13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45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44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29" fillId="8" borderId="101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39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8" fillId="5" borderId="102" applyNumberFormat="0" applyAlignment="0" applyProtection="0"/>
    <xf numFmtId="0" fontId="110" fillId="0" borderId="0"/>
    <xf numFmtId="168" fontId="107" fillId="0" borderId="0" applyFont="0" applyFill="0" applyBorder="0" applyAlignment="0" applyProtection="0"/>
    <xf numFmtId="0" fontId="73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115" fillId="0" borderId="0"/>
    <xf numFmtId="0" fontId="6" fillId="0" borderId="0"/>
    <xf numFmtId="44" fontId="6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5" fillId="0" borderId="0"/>
    <xf numFmtId="44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60">
    <xf numFmtId="0" fontId="0" fillId="0" borderId="0" xfId="0"/>
    <xf numFmtId="0" fontId="48" fillId="0" borderId="0" xfId="3" applyFont="1" applyAlignment="1">
      <alignment horizontal="left" vertical="center"/>
    </xf>
    <xf numFmtId="0" fontId="49" fillId="0" borderId="0" xfId="107" applyFont="1" applyAlignment="1">
      <alignment vertical="center"/>
    </xf>
    <xf numFmtId="0" fontId="51" fillId="0" borderId="0" xfId="3" applyFont="1" applyAlignment="1">
      <alignment vertical="center"/>
    </xf>
    <xf numFmtId="0" fontId="50" fillId="0" borderId="0" xfId="3" applyFont="1" applyAlignment="1">
      <alignment vertical="center"/>
    </xf>
    <xf numFmtId="0" fontId="49" fillId="0" borderId="0" xfId="3" applyFont="1" applyAlignment="1">
      <alignment vertical="center"/>
    </xf>
    <xf numFmtId="0" fontId="51" fillId="0" borderId="0" xfId="3" applyFont="1" applyAlignment="1">
      <alignment horizontal="right" vertical="center"/>
    </xf>
    <xf numFmtId="0" fontId="51" fillId="0" borderId="0" xfId="3" applyFont="1" applyAlignment="1">
      <alignment horizontal="center" vertical="center"/>
    </xf>
    <xf numFmtId="0" fontId="65" fillId="0" borderId="0" xfId="113" applyFont="1" applyAlignment="1">
      <alignment vertical="center"/>
    </xf>
    <xf numFmtId="0" fontId="58" fillId="0" borderId="0" xfId="113" applyFont="1" applyAlignment="1">
      <alignment horizontal="center" vertical="center"/>
    </xf>
    <xf numFmtId="0" fontId="65" fillId="0" borderId="0" xfId="113" applyFont="1" applyAlignment="1">
      <alignment horizontal="right" vertical="center"/>
    </xf>
    <xf numFmtId="0" fontId="58" fillId="0" borderId="0" xfId="113" applyFont="1" applyAlignment="1">
      <alignment vertical="center"/>
    </xf>
    <xf numFmtId="0" fontId="67" fillId="0" borderId="0" xfId="113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8" fillId="0" borderId="0" xfId="113" applyFont="1" applyAlignment="1">
      <alignment horizontal="right" vertical="center"/>
    </xf>
    <xf numFmtId="0" fontId="66" fillId="0" borderId="0" xfId="113" applyFont="1" applyAlignment="1">
      <alignment vertical="center"/>
    </xf>
    <xf numFmtId="0" fontId="66" fillId="0" borderId="0" xfId="113" applyFont="1" applyAlignment="1">
      <alignment horizontal="center" vertical="center"/>
    </xf>
    <xf numFmtId="0" fontId="57" fillId="0" borderId="0" xfId="113" applyFont="1" applyAlignment="1">
      <alignment vertical="center"/>
    </xf>
    <xf numFmtId="207" fontId="51" fillId="0" borderId="0" xfId="113" applyNumberFormat="1" applyFont="1" applyAlignment="1">
      <alignment vertical="center"/>
    </xf>
    <xf numFmtId="0" fontId="51" fillId="0" borderId="0" xfId="113" applyFont="1" applyAlignment="1">
      <alignment vertical="center"/>
    </xf>
    <xf numFmtId="4" fontId="65" fillId="0" borderId="0" xfId="113" applyNumberFormat="1" applyFont="1" applyAlignment="1">
      <alignment horizontal="center" vertical="center"/>
    </xf>
    <xf numFmtId="0" fontId="57" fillId="0" borderId="0" xfId="113" applyFont="1" applyAlignment="1">
      <alignment horizontal="right" vertical="center"/>
    </xf>
    <xf numFmtId="210" fontId="58" fillId="0" borderId="0" xfId="113" applyNumberFormat="1" applyFont="1" applyAlignment="1">
      <alignment vertical="center"/>
    </xf>
    <xf numFmtId="10" fontId="65" fillId="0" borderId="0" xfId="113" applyNumberFormat="1" applyFont="1" applyAlignment="1">
      <alignment vertical="center"/>
    </xf>
    <xf numFmtId="8" fontId="65" fillId="0" borderId="0" xfId="113" applyNumberFormat="1" applyFont="1" applyAlignment="1">
      <alignment vertical="center"/>
    </xf>
    <xf numFmtId="0" fontId="51" fillId="0" borderId="0" xfId="99" applyFont="1" applyAlignment="1">
      <alignment vertical="center"/>
    </xf>
    <xf numFmtId="0" fontId="66" fillId="0" borderId="0" xfId="97" applyFont="1" applyAlignment="1">
      <alignment vertical="center"/>
    </xf>
    <xf numFmtId="0" fontId="66" fillId="0" borderId="0" xfId="97" applyFont="1" applyAlignment="1">
      <alignment horizontal="center" vertical="center"/>
    </xf>
    <xf numFmtId="168" fontId="66" fillId="0" borderId="0" xfId="49" applyFont="1" applyFill="1" applyBorder="1" applyAlignment="1" applyProtection="1">
      <alignment vertical="center"/>
    </xf>
    <xf numFmtId="0" fontId="72" fillId="0" borderId="0" xfId="97" applyFont="1" applyAlignment="1">
      <alignment vertical="center"/>
    </xf>
    <xf numFmtId="0" fontId="72" fillId="0" borderId="0" xfId="97" applyFont="1" applyAlignment="1">
      <alignment horizontal="center" vertical="center"/>
    </xf>
    <xf numFmtId="168" fontId="72" fillId="0" borderId="0" xfId="49" applyFont="1" applyFill="1" applyAlignment="1" applyProtection="1">
      <alignment vertical="center"/>
    </xf>
    <xf numFmtId="0" fontId="51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right" vertical="center"/>
    </xf>
    <xf numFmtId="9" fontId="51" fillId="0" borderId="0" xfId="0" applyNumberFormat="1" applyFont="1" applyAlignment="1">
      <alignment horizontal="left" vertical="center"/>
    </xf>
    <xf numFmtId="0" fontId="51" fillId="0" borderId="0" xfId="0" applyFont="1" applyAlignment="1">
      <alignment horizontal="left" vertical="center"/>
    </xf>
    <xf numFmtId="10" fontId="51" fillId="0" borderId="0" xfId="1168" applyNumberFormat="1" applyFont="1" applyBorder="1" applyAlignment="1" applyProtection="1">
      <alignment horizontal="center" vertical="center"/>
    </xf>
    <xf numFmtId="205" fontId="51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4" fontId="54" fillId="0" borderId="0" xfId="0" applyNumberFormat="1" applyFont="1" applyAlignment="1">
      <alignment horizontal="center" vertical="center"/>
    </xf>
    <xf numFmtId="3" fontId="54" fillId="0" borderId="0" xfId="0" applyNumberFormat="1" applyFont="1" applyAlignment="1">
      <alignment horizontal="center" vertical="center"/>
    </xf>
    <xf numFmtId="0" fontId="58" fillId="0" borderId="0" xfId="3" applyFont="1" applyAlignment="1">
      <alignment vertical="center"/>
    </xf>
    <xf numFmtId="0" fontId="70" fillId="0" borderId="0" xfId="3" applyFont="1" applyAlignment="1">
      <alignment vertical="center"/>
    </xf>
    <xf numFmtId="0" fontId="54" fillId="0" borderId="0" xfId="3" applyFont="1" applyAlignment="1">
      <alignment horizontal="right" vertical="center"/>
    </xf>
    <xf numFmtId="0" fontId="51" fillId="0" borderId="0" xfId="546" applyFont="1" applyAlignment="1">
      <alignment vertical="center"/>
    </xf>
    <xf numFmtId="0" fontId="72" fillId="0" borderId="0" xfId="97" applyFont="1" applyAlignment="1">
      <alignment horizontal="left" vertical="center"/>
    </xf>
    <xf numFmtId="0" fontId="81" fillId="0" borderId="0" xfId="487" applyFont="1" applyAlignment="1">
      <alignment vertical="center"/>
    </xf>
    <xf numFmtId="0" fontId="80" fillId="0" borderId="0" xfId="487" applyFont="1" applyAlignment="1">
      <alignment vertical="center"/>
    </xf>
    <xf numFmtId="0" fontId="88" fillId="0" borderId="0" xfId="487" applyFont="1" applyAlignment="1">
      <alignment vertical="center"/>
    </xf>
    <xf numFmtId="207" fontId="65" fillId="0" borderId="0" xfId="113" applyNumberFormat="1" applyFont="1" applyAlignment="1">
      <alignment vertical="center"/>
    </xf>
    <xf numFmtId="207" fontId="58" fillId="0" borderId="0" xfId="113" applyNumberFormat="1" applyFont="1" applyAlignment="1">
      <alignment vertical="center"/>
    </xf>
    <xf numFmtId="0" fontId="70" fillId="0" borderId="0" xfId="113" applyFont="1" applyAlignment="1">
      <alignment vertical="center"/>
    </xf>
    <xf numFmtId="0" fontId="66" fillId="0" borderId="0" xfId="97" applyFont="1" applyAlignment="1">
      <alignment horizontal="right" vertical="center"/>
    </xf>
    <xf numFmtId="206" fontId="58" fillId="0" borderId="0" xfId="1097" applyNumberFormat="1" applyFont="1" applyFill="1" applyBorder="1" applyAlignment="1" applyProtection="1">
      <alignment horizontal="center" vertical="center"/>
    </xf>
    <xf numFmtId="0" fontId="70" fillId="0" borderId="0" xfId="113" applyFont="1" applyAlignment="1">
      <alignment horizontal="left" vertical="center"/>
    </xf>
    <xf numFmtId="0" fontId="87" fillId="0" borderId="0" xfId="570" applyFont="1" applyAlignment="1">
      <alignment vertical="center"/>
    </xf>
    <xf numFmtId="0" fontId="76" fillId="0" borderId="0" xfId="1112" applyFont="1" applyAlignment="1">
      <alignment horizontal="center" vertical="center"/>
    </xf>
    <xf numFmtId="0" fontId="74" fillId="0" borderId="0" xfId="1112" applyFont="1" applyAlignment="1">
      <alignment horizontal="center" vertical="center"/>
    </xf>
    <xf numFmtId="0" fontId="51" fillId="0" borderId="30" xfId="0" applyFont="1" applyBorder="1" applyAlignment="1">
      <alignment horizontal="left" vertical="center"/>
    </xf>
    <xf numFmtId="0" fontId="51" fillId="0" borderId="18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0" fillId="0" borderId="0" xfId="0" applyFont="1" applyAlignment="1">
      <alignment horizontal="right" vertical="center"/>
    </xf>
    <xf numFmtId="164" fontId="51" fillId="0" borderId="33" xfId="50" applyFont="1" applyFill="1" applyBorder="1" applyAlignment="1" applyProtection="1">
      <alignment vertical="center"/>
    </xf>
    <xf numFmtId="0" fontId="82" fillId="0" borderId="0" xfId="3" applyFont="1" applyAlignment="1">
      <alignment vertical="center"/>
    </xf>
    <xf numFmtId="0" fontId="58" fillId="0" borderId="0" xfId="97" applyFont="1" applyAlignment="1">
      <alignment horizontal="right" vertical="center"/>
    </xf>
    <xf numFmtId="0" fontId="52" fillId="0" borderId="33" xfId="0" applyFont="1" applyBorder="1" applyAlignment="1">
      <alignment horizontal="center" vertical="center"/>
    </xf>
    <xf numFmtId="215" fontId="51" fillId="0" borderId="33" xfId="50" applyNumberFormat="1" applyFont="1" applyFill="1" applyBorder="1" applyAlignment="1" applyProtection="1">
      <alignment vertical="center"/>
    </xf>
    <xf numFmtId="0" fontId="51" fillId="0" borderId="33" xfId="0" applyFont="1" applyBorder="1" applyAlignment="1">
      <alignment vertical="center"/>
    </xf>
    <xf numFmtId="209" fontId="51" fillId="0" borderId="33" xfId="50" applyNumberFormat="1" applyFont="1" applyFill="1" applyBorder="1" applyAlignment="1" applyProtection="1">
      <alignment vertical="center"/>
    </xf>
    <xf numFmtId="10" fontId="51" fillId="0" borderId="33" xfId="1168" applyNumberFormat="1" applyFont="1" applyFill="1" applyBorder="1" applyAlignment="1" applyProtection="1">
      <alignment horizontal="center" vertical="center"/>
    </xf>
    <xf numFmtId="205" fontId="51" fillId="0" borderId="33" xfId="1168" applyNumberFormat="1" applyFont="1" applyFill="1" applyBorder="1" applyAlignment="1" applyProtection="1">
      <alignment horizontal="center" vertical="center"/>
    </xf>
    <xf numFmtId="0" fontId="52" fillId="0" borderId="0" xfId="3" applyFont="1" applyAlignment="1">
      <alignment vertical="center"/>
    </xf>
    <xf numFmtId="0" fontId="9" fillId="0" borderId="0" xfId="113" applyFont="1" applyAlignment="1">
      <alignment vertical="center"/>
    </xf>
    <xf numFmtId="10" fontId="58" fillId="0" borderId="0" xfId="113" applyNumberFormat="1" applyFont="1" applyAlignment="1">
      <alignment horizontal="center" vertical="center"/>
    </xf>
    <xf numFmtId="0" fontId="70" fillId="0" borderId="0" xfId="113" applyFont="1" applyAlignment="1">
      <alignment horizontal="right" vertical="center"/>
    </xf>
    <xf numFmtId="0" fontId="71" fillId="0" borderId="0" xfId="113" applyFont="1" applyAlignment="1">
      <alignment horizontal="center" vertical="center"/>
    </xf>
    <xf numFmtId="208" fontId="58" fillId="0" borderId="0" xfId="107" applyNumberFormat="1" applyFont="1" applyAlignment="1">
      <alignment horizontal="center" vertical="center"/>
    </xf>
    <xf numFmtId="208" fontId="58" fillId="0" borderId="34" xfId="107" applyNumberFormat="1" applyFont="1" applyBorder="1" applyAlignment="1">
      <alignment horizontal="center" vertical="center"/>
    </xf>
    <xf numFmtId="9" fontId="70" fillId="0" borderId="0" xfId="113" applyNumberFormat="1" applyFont="1" applyAlignment="1">
      <alignment horizontal="center" vertical="center"/>
    </xf>
    <xf numFmtId="4" fontId="57" fillId="0" borderId="33" xfId="113" applyNumberFormat="1" applyFont="1" applyBorder="1" applyAlignment="1">
      <alignment vertical="center"/>
    </xf>
    <xf numFmtId="4" fontId="70" fillId="0" borderId="0" xfId="113" applyNumberFormat="1" applyFont="1" applyAlignment="1">
      <alignment vertical="center"/>
    </xf>
    <xf numFmtId="2" fontId="65" fillId="0" borderId="0" xfId="113" applyNumberFormat="1" applyFont="1" applyAlignment="1">
      <alignment vertical="center"/>
    </xf>
    <xf numFmtId="209" fontId="50" fillId="0" borderId="15" xfId="50" applyNumberFormat="1" applyFont="1" applyFill="1" applyBorder="1" applyAlignment="1" applyProtection="1">
      <alignment vertical="center"/>
    </xf>
    <xf numFmtId="209" fontId="50" fillId="0" borderId="36" xfId="50" applyNumberFormat="1" applyFont="1" applyFill="1" applyBorder="1" applyAlignment="1" applyProtection="1">
      <alignment vertical="center"/>
    </xf>
    <xf numFmtId="43" fontId="70" fillId="0" borderId="0" xfId="3" applyNumberFormat="1" applyFont="1" applyAlignment="1">
      <alignment vertical="center"/>
    </xf>
    <xf numFmtId="215" fontId="50" fillId="0" borderId="42" xfId="50" applyNumberFormat="1" applyFont="1" applyFill="1" applyBorder="1" applyAlignment="1" applyProtection="1">
      <alignment vertical="center"/>
    </xf>
    <xf numFmtId="164" fontId="50" fillId="0" borderId="36" xfId="50" applyFont="1" applyFill="1" applyBorder="1" applyAlignment="1" applyProtection="1">
      <alignment vertical="center"/>
    </xf>
    <xf numFmtId="3" fontId="52" fillId="0" borderId="15" xfId="214" applyNumberFormat="1" applyFont="1" applyFill="1" applyBorder="1" applyAlignment="1" applyProtection="1">
      <alignment horizontal="right" vertical="center" indent="1"/>
    </xf>
    <xf numFmtId="164" fontId="50" fillId="0" borderId="15" xfId="50" applyFont="1" applyFill="1" applyBorder="1" applyAlignment="1" applyProtection="1">
      <alignment vertical="center"/>
    </xf>
    <xf numFmtId="0" fontId="54" fillId="0" borderId="0" xfId="3" applyFont="1" applyAlignment="1">
      <alignment vertical="center"/>
    </xf>
    <xf numFmtId="0" fontId="58" fillId="33" borderId="43" xfId="1134" applyFont="1" applyFill="1" applyBorder="1" applyAlignment="1" applyProtection="1">
      <alignment horizontal="right" vertical="center"/>
    </xf>
    <xf numFmtId="0" fontId="58" fillId="0" borderId="14" xfId="97" applyFont="1" applyBorder="1" applyAlignment="1">
      <alignment horizontal="right" vertical="center"/>
    </xf>
    <xf numFmtId="215" fontId="51" fillId="0" borderId="44" xfId="50" applyNumberFormat="1" applyFont="1" applyFill="1" applyBorder="1" applyAlignment="1" applyProtection="1">
      <alignment vertical="center"/>
    </xf>
    <xf numFmtId="0" fontId="52" fillId="0" borderId="0" xfId="0" applyFont="1" applyAlignment="1">
      <alignment vertical="center"/>
    </xf>
    <xf numFmtId="205" fontId="72" fillId="68" borderId="33" xfId="777" applyNumberFormat="1" applyFont="1" applyFill="1" applyBorder="1" applyAlignment="1" applyProtection="1">
      <alignment horizontal="center" vertical="center"/>
    </xf>
    <xf numFmtId="10" fontId="51" fillId="0" borderId="41" xfId="1168" applyNumberFormat="1" applyFont="1" applyFill="1" applyBorder="1" applyAlignment="1" applyProtection="1">
      <alignment horizontal="center" vertical="center"/>
    </xf>
    <xf numFmtId="205" fontId="72" fillId="68" borderId="41" xfId="777" applyNumberFormat="1" applyFont="1" applyFill="1" applyBorder="1" applyAlignment="1" applyProtection="1">
      <alignment horizontal="center" vertical="center"/>
    </xf>
    <xf numFmtId="209" fontId="51" fillId="0" borderId="41" xfId="50" applyNumberFormat="1" applyFont="1" applyFill="1" applyBorder="1" applyAlignment="1" applyProtection="1">
      <alignment vertical="center"/>
    </xf>
    <xf numFmtId="215" fontId="51" fillId="0" borderId="42" xfId="50" applyNumberFormat="1" applyFont="1" applyFill="1" applyBorder="1" applyAlignment="1" applyProtection="1">
      <alignment vertical="center"/>
    </xf>
    <xf numFmtId="43" fontId="51" fillId="0" borderId="0" xfId="214" applyFont="1" applyAlignment="1" applyProtection="1">
      <alignment vertical="center"/>
    </xf>
    <xf numFmtId="207" fontId="94" fillId="0" borderId="0" xfId="113" applyNumberFormat="1" applyFont="1" applyAlignment="1">
      <alignment vertical="center"/>
    </xf>
    <xf numFmtId="212" fontId="67" fillId="0" borderId="0" xfId="777" applyNumberFormat="1" applyFont="1" applyFill="1" applyBorder="1" applyAlignment="1" applyProtection="1">
      <alignment vertical="center"/>
    </xf>
    <xf numFmtId="0" fontId="99" fillId="0" borderId="0" xfId="9109" applyFont="1" applyAlignment="1" applyProtection="1">
      <alignment vertical="center"/>
    </xf>
    <xf numFmtId="10" fontId="91" fillId="0" borderId="0" xfId="9109" applyNumberFormat="1" applyAlignment="1" applyProtection="1">
      <alignment vertical="center"/>
    </xf>
    <xf numFmtId="10" fontId="65" fillId="0" borderId="33" xfId="777" applyNumberFormat="1" applyFont="1" applyFill="1" applyBorder="1" applyAlignment="1" applyProtection="1">
      <alignment horizontal="center" vertical="center"/>
    </xf>
    <xf numFmtId="0" fontId="91" fillId="0" borderId="0" xfId="9109" applyAlignment="1" applyProtection="1">
      <alignment vertical="center"/>
    </xf>
    <xf numFmtId="10" fontId="65" fillId="0" borderId="47" xfId="777" applyNumberFormat="1" applyFont="1" applyFill="1" applyBorder="1" applyAlignment="1" applyProtection="1">
      <alignment horizontal="center" vertical="center"/>
    </xf>
    <xf numFmtId="10" fontId="67" fillId="0" borderId="48" xfId="777" applyNumberFormat="1" applyFont="1" applyFill="1" applyBorder="1" applyAlignment="1" applyProtection="1">
      <alignment horizontal="center" vertical="center"/>
    </xf>
    <xf numFmtId="212" fontId="65" fillId="0" borderId="0" xfId="777" applyNumberFormat="1" applyFont="1" applyFill="1" applyBorder="1" applyAlignment="1" applyProtection="1">
      <alignment horizontal="center" vertical="center" wrapText="1"/>
    </xf>
    <xf numFmtId="10" fontId="65" fillId="0" borderId="0" xfId="777" applyNumberFormat="1" applyFont="1" applyFill="1" applyBorder="1" applyAlignment="1" applyProtection="1">
      <alignment horizontal="center" vertical="center"/>
    </xf>
    <xf numFmtId="10" fontId="67" fillId="0" borderId="15" xfId="777" applyNumberFormat="1" applyFont="1" applyFill="1" applyBorder="1" applyAlignment="1" applyProtection="1">
      <alignment horizontal="center" vertical="center"/>
    </xf>
    <xf numFmtId="10" fontId="67" fillId="0" borderId="36" xfId="777" applyNumberFormat="1" applyFont="1" applyFill="1" applyBorder="1" applyAlignment="1" applyProtection="1">
      <alignment horizontal="center" vertical="center"/>
    </xf>
    <xf numFmtId="10" fontId="58" fillId="0" borderId="33" xfId="777" applyNumberFormat="1" applyFont="1" applyFill="1" applyBorder="1" applyAlignment="1" applyProtection="1">
      <alignment horizontal="center" vertical="center"/>
    </xf>
    <xf numFmtId="10" fontId="65" fillId="0" borderId="34" xfId="777" applyNumberFormat="1" applyFont="1" applyFill="1" applyBorder="1" applyAlignment="1" applyProtection="1">
      <alignment horizontal="center" vertical="center"/>
    </xf>
    <xf numFmtId="10" fontId="67" fillId="0" borderId="0" xfId="777" applyNumberFormat="1" applyFont="1" applyFill="1" applyBorder="1" applyAlignment="1" applyProtection="1">
      <alignment horizontal="center" vertical="center"/>
    </xf>
    <xf numFmtId="10" fontId="58" fillId="0" borderId="0" xfId="777" applyNumberFormat="1" applyFont="1" applyFill="1" applyBorder="1" applyAlignment="1" applyProtection="1">
      <alignment horizontal="center" vertical="center"/>
    </xf>
    <xf numFmtId="10" fontId="84" fillId="0" borderId="15" xfId="777" applyNumberFormat="1" applyFont="1" applyFill="1" applyBorder="1" applyAlignment="1" applyProtection="1">
      <alignment horizontal="center" vertical="center"/>
    </xf>
    <xf numFmtId="0" fontId="100" fillId="0" borderId="0" xfId="9109" applyFont="1" applyAlignment="1" applyProtection="1">
      <alignment horizontal="left" vertical="center"/>
    </xf>
    <xf numFmtId="43" fontId="51" fillId="0" borderId="0" xfId="3" applyNumberFormat="1" applyFont="1" applyAlignment="1">
      <alignment vertical="center"/>
    </xf>
    <xf numFmtId="0" fontId="52" fillId="0" borderId="0" xfId="3" applyFont="1" applyAlignment="1">
      <alignment horizontal="center" vertical="center"/>
    </xf>
    <xf numFmtId="0" fontId="72" fillId="0" borderId="70" xfId="97" applyFont="1" applyBorder="1" applyAlignment="1">
      <alignment vertical="center"/>
    </xf>
    <xf numFmtId="164" fontId="51" fillId="0" borderId="70" xfId="50" applyFont="1" applyFill="1" applyBorder="1" applyAlignment="1" applyProtection="1">
      <alignment vertical="center"/>
    </xf>
    <xf numFmtId="0" fontId="78" fillId="0" borderId="70" xfId="97" applyFont="1" applyBorder="1" applyAlignment="1">
      <alignment horizontal="center" vertical="center"/>
    </xf>
    <xf numFmtId="43" fontId="58" fillId="0" borderId="0" xfId="113" applyNumberFormat="1" applyFont="1" applyAlignment="1">
      <alignment vertical="center"/>
    </xf>
    <xf numFmtId="0" fontId="51" fillId="0" borderId="33" xfId="0" applyFont="1" applyBorder="1" applyAlignment="1">
      <alignment horizontal="left" vertical="center"/>
    </xf>
    <xf numFmtId="0" fontId="52" fillId="0" borderId="70" xfId="0" applyFont="1" applyBorder="1" applyAlignment="1">
      <alignment horizontal="center" vertical="center"/>
    </xf>
    <xf numFmtId="10" fontId="70" fillId="0" borderId="0" xfId="113" applyNumberFormat="1" applyFont="1" applyAlignment="1">
      <alignment horizontal="center" vertical="center"/>
    </xf>
    <xf numFmtId="209" fontId="51" fillId="0" borderId="70" xfId="50" applyNumberFormat="1" applyFont="1" applyFill="1" applyBorder="1" applyAlignment="1" applyProtection="1">
      <alignment vertical="center"/>
    </xf>
    <xf numFmtId="3" fontId="52" fillId="0" borderId="70" xfId="0" applyNumberFormat="1" applyFont="1" applyBorder="1" applyAlignment="1">
      <alignment horizontal="center" vertical="center"/>
    </xf>
    <xf numFmtId="0" fontId="69" fillId="69" borderId="107" xfId="113" applyFont="1" applyFill="1" applyBorder="1" applyAlignment="1">
      <alignment horizontal="center" vertical="center"/>
    </xf>
    <xf numFmtId="0" fontId="95" fillId="0" borderId="0" xfId="487" applyFont="1" applyAlignment="1">
      <alignment vertical="top" wrapText="1"/>
    </xf>
    <xf numFmtId="0" fontId="72" fillId="0" borderId="109" xfId="97" applyFont="1" applyBorder="1" applyAlignment="1">
      <alignment vertical="center"/>
    </xf>
    <xf numFmtId="167" fontId="78" fillId="0" borderId="109" xfId="97" applyNumberFormat="1" applyFont="1" applyBorder="1" applyAlignment="1">
      <alignment horizontal="center" vertical="center"/>
    </xf>
    <xf numFmtId="164" fontId="51" fillId="0" borderId="109" xfId="50" applyFont="1" applyFill="1" applyBorder="1" applyAlignment="1" applyProtection="1">
      <alignment vertical="center"/>
    </xf>
    <xf numFmtId="167" fontId="78" fillId="0" borderId="70" xfId="97" applyNumberFormat="1" applyFont="1" applyBorder="1" applyAlignment="1">
      <alignment horizontal="center" vertical="center"/>
    </xf>
    <xf numFmtId="164" fontId="50" fillId="0" borderId="44" xfId="50" applyFont="1" applyFill="1" applyBorder="1" applyAlignment="1" applyProtection="1">
      <alignment vertical="center"/>
    </xf>
    <xf numFmtId="217" fontId="51" fillId="0" borderId="109" xfId="214" applyNumberFormat="1" applyFont="1" applyFill="1" applyBorder="1" applyAlignment="1" applyProtection="1">
      <alignment horizontal="center" vertical="center"/>
    </xf>
    <xf numFmtId="3" fontId="51" fillId="0" borderId="0" xfId="0" applyNumberFormat="1" applyFont="1" applyAlignment="1">
      <alignment horizontal="center" vertical="center"/>
    </xf>
    <xf numFmtId="0" fontId="78" fillId="0" borderId="109" xfId="97" applyFont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109" fillId="0" borderId="0" xfId="1112" applyFont="1" applyAlignment="1">
      <alignment horizontal="center" vertical="center"/>
    </xf>
    <xf numFmtId="3" fontId="51" fillId="0" borderId="109" xfId="214" applyNumberFormat="1" applyFont="1" applyFill="1" applyBorder="1" applyAlignment="1">
      <alignment horizontal="center" vertical="center"/>
    </xf>
    <xf numFmtId="3" fontId="51" fillId="0" borderId="70" xfId="214" applyNumberFormat="1" applyFont="1" applyFill="1" applyBorder="1" applyAlignment="1">
      <alignment horizontal="center" vertical="center"/>
    </xf>
    <xf numFmtId="3" fontId="51" fillId="0" borderId="109" xfId="214" applyNumberFormat="1" applyFont="1" applyFill="1" applyBorder="1" applyAlignment="1" applyProtection="1">
      <alignment horizontal="center" vertical="center"/>
    </xf>
    <xf numFmtId="3" fontId="51" fillId="0" borderId="73" xfId="214" applyNumberFormat="1" applyFont="1" applyFill="1" applyBorder="1" applyAlignment="1" applyProtection="1">
      <alignment horizontal="center" vertical="center"/>
    </xf>
    <xf numFmtId="3" fontId="51" fillId="0" borderId="70" xfId="214" applyNumberFormat="1" applyFont="1" applyFill="1" applyBorder="1" applyAlignment="1" applyProtection="1">
      <alignment horizontal="center" vertical="center"/>
    </xf>
    <xf numFmtId="3" fontId="51" fillId="0" borderId="18" xfId="214" applyNumberFormat="1" applyFont="1" applyFill="1" applyBorder="1" applyAlignment="1" applyProtection="1">
      <alignment horizontal="center" vertical="center"/>
    </xf>
    <xf numFmtId="3" fontId="51" fillId="0" borderId="30" xfId="214" applyNumberFormat="1" applyFont="1" applyFill="1" applyBorder="1" applyAlignment="1" applyProtection="1">
      <alignment horizontal="center" vertical="center"/>
    </xf>
    <xf numFmtId="3" fontId="51" fillId="0" borderId="37" xfId="214" applyNumberFormat="1" applyFont="1" applyFill="1" applyBorder="1" applyAlignment="1" applyProtection="1">
      <alignment horizontal="center" vertical="center"/>
    </xf>
    <xf numFmtId="3" fontId="51" fillId="0" borderId="33" xfId="214" applyNumberFormat="1" applyFont="1" applyFill="1" applyBorder="1" applyAlignment="1" applyProtection="1">
      <alignment horizontal="center" vertical="center"/>
    </xf>
    <xf numFmtId="164" fontId="65" fillId="0" borderId="109" xfId="50" applyFont="1" applyFill="1" applyBorder="1" applyAlignment="1" applyProtection="1">
      <alignment vertical="center"/>
    </xf>
    <xf numFmtId="0" fontId="74" fillId="0" borderId="0" xfId="40294" applyFont="1" applyAlignment="1">
      <alignment vertical="center"/>
    </xf>
    <xf numFmtId="0" fontId="74" fillId="0" borderId="0" xfId="40294" applyFont="1" applyAlignment="1">
      <alignment horizontal="center" vertical="center"/>
    </xf>
    <xf numFmtId="0" fontId="75" fillId="0" borderId="110" xfId="9151" applyFont="1" applyBorder="1" applyAlignment="1">
      <alignment horizontal="left" vertical="center"/>
    </xf>
    <xf numFmtId="0" fontId="75" fillId="0" borderId="33" xfId="9151" applyFont="1" applyBorder="1" applyAlignment="1">
      <alignment horizontal="left" vertical="center"/>
    </xf>
    <xf numFmtId="4" fontId="75" fillId="0" borderId="33" xfId="9151" applyNumberFormat="1" applyFont="1" applyBorder="1" applyAlignment="1">
      <alignment horizontal="center" vertical="center"/>
    </xf>
    <xf numFmtId="4" fontId="75" fillId="0" borderId="111" xfId="9151" applyNumberFormat="1" applyFont="1" applyBorder="1" applyAlignment="1">
      <alignment horizontal="center" vertical="center"/>
    </xf>
    <xf numFmtId="2" fontId="74" fillId="0" borderId="0" xfId="40294" applyNumberFormat="1" applyFont="1" applyAlignment="1">
      <alignment vertical="center"/>
    </xf>
    <xf numFmtId="2" fontId="75" fillId="0" borderId="33" xfId="9151" applyNumberFormat="1" applyFont="1" applyBorder="1" applyAlignment="1">
      <alignment horizontal="center" vertical="center"/>
    </xf>
    <xf numFmtId="2" fontId="75" fillId="0" borderId="111" xfId="9151" applyNumberFormat="1" applyFont="1" applyBorder="1" applyAlignment="1">
      <alignment horizontal="center" vertical="center"/>
    </xf>
    <xf numFmtId="10" fontId="69" fillId="73" borderId="115" xfId="9151" applyNumberFormat="1" applyFont="1" applyFill="1" applyBorder="1" applyAlignment="1">
      <alignment horizontal="center" vertical="center"/>
    </xf>
    <xf numFmtId="0" fontId="76" fillId="0" borderId="0" xfId="40294" applyFont="1" applyAlignment="1">
      <alignment horizontal="center" vertical="center"/>
    </xf>
    <xf numFmtId="0" fontId="76" fillId="0" borderId="0" xfId="40294" applyFont="1" applyAlignment="1">
      <alignment vertical="center"/>
    </xf>
    <xf numFmtId="0" fontId="8" fillId="0" borderId="0" xfId="40295"/>
    <xf numFmtId="44" fontId="0" fillId="0" borderId="0" xfId="40296" applyFont="1"/>
    <xf numFmtId="0" fontId="8" fillId="0" borderId="0" xfId="40295" applyAlignment="1">
      <alignment horizontal="center"/>
    </xf>
    <xf numFmtId="44" fontId="113" fillId="70" borderId="118" xfId="40296" applyFont="1" applyFill="1" applyBorder="1" applyAlignment="1">
      <alignment horizontal="center" vertical="center" wrapText="1"/>
    </xf>
    <xf numFmtId="44" fontId="113" fillId="70" borderId="119" xfId="40296" applyFont="1" applyFill="1" applyBorder="1" applyAlignment="1">
      <alignment horizontal="center" vertical="center" wrapText="1"/>
    </xf>
    <xf numFmtId="0" fontId="113" fillId="70" borderId="119" xfId="40295" applyFont="1" applyFill="1" applyBorder="1" applyAlignment="1">
      <alignment horizontal="center" vertical="center" wrapText="1"/>
    </xf>
    <xf numFmtId="0" fontId="113" fillId="70" borderId="120" xfId="40295" applyFont="1" applyFill="1" applyBorder="1" applyAlignment="1">
      <alignment horizontal="center" vertical="center" wrapText="1"/>
    </xf>
    <xf numFmtId="44" fontId="113" fillId="70" borderId="121" xfId="40296" applyFont="1" applyFill="1" applyBorder="1" applyAlignment="1">
      <alignment horizontal="center" vertical="center" wrapText="1"/>
    </xf>
    <xf numFmtId="44" fontId="113" fillId="70" borderId="122" xfId="40296" applyFont="1" applyFill="1" applyBorder="1" applyAlignment="1">
      <alignment horizontal="center" vertical="center" wrapText="1"/>
    </xf>
    <xf numFmtId="0" fontId="113" fillId="70" borderId="122" xfId="40295" applyFont="1" applyFill="1" applyBorder="1" applyAlignment="1">
      <alignment horizontal="center" vertical="center" wrapText="1"/>
    </xf>
    <xf numFmtId="0" fontId="113" fillId="70" borderId="123" xfId="40295" applyFont="1" applyFill="1" applyBorder="1" applyAlignment="1">
      <alignment horizontal="center" vertical="center" wrapText="1"/>
    </xf>
    <xf numFmtId="209" fontId="51" fillId="0" borderId="0" xfId="546" applyNumberFormat="1" applyFont="1" applyAlignment="1">
      <alignment vertical="center"/>
    </xf>
    <xf numFmtId="0" fontId="65" fillId="0" borderId="0" xfId="487" applyFont="1" applyAlignment="1">
      <alignment vertical="center"/>
    </xf>
    <xf numFmtId="0" fontId="65" fillId="0" borderId="0" xfId="9116" applyFont="1" applyAlignment="1">
      <alignment vertical="center"/>
    </xf>
    <xf numFmtId="37" fontId="65" fillId="0" borderId="110" xfId="29" applyFont="1" applyBorder="1" applyAlignment="1">
      <alignment horizontal="center" vertical="center" wrapText="1"/>
    </xf>
    <xf numFmtId="218" fontId="65" fillId="0" borderId="33" xfId="29" applyNumberFormat="1" applyFont="1" applyBorder="1" applyAlignment="1">
      <alignment horizontal="center" vertical="center"/>
    </xf>
    <xf numFmtId="0" fontId="65" fillId="0" borderId="33" xfId="9116" applyFont="1" applyBorder="1" applyAlignment="1">
      <alignment horizontal="center" vertical="center"/>
    </xf>
    <xf numFmtId="37" fontId="65" fillId="0" borderId="33" xfId="29" applyFont="1" applyBorder="1" applyAlignment="1">
      <alignment horizontal="center" vertical="center" wrapText="1"/>
    </xf>
    <xf numFmtId="37" fontId="65" fillId="0" borderId="33" xfId="29" applyFont="1" applyBorder="1" applyAlignment="1">
      <alignment horizontal="left" vertical="center" wrapText="1"/>
    </xf>
    <xf numFmtId="10" fontId="67" fillId="0" borderId="111" xfId="777" applyNumberFormat="1" applyFont="1" applyFill="1" applyBorder="1" applyAlignment="1" applyProtection="1">
      <alignment horizontal="center" vertical="center"/>
    </xf>
    <xf numFmtId="0" fontId="65" fillId="0" borderId="110" xfId="9116" applyFont="1" applyBorder="1" applyAlignment="1">
      <alignment horizontal="center" vertical="center" wrapText="1"/>
    </xf>
    <xf numFmtId="218" fontId="65" fillId="0" borderId="33" xfId="9116" applyNumberFormat="1" applyFont="1" applyBorder="1" applyAlignment="1">
      <alignment horizontal="center" vertical="center" wrapText="1"/>
    </xf>
    <xf numFmtId="0" fontId="65" fillId="0" borderId="47" xfId="9116" applyFont="1" applyBorder="1" applyAlignment="1">
      <alignment horizontal="center" vertical="center" wrapText="1"/>
    </xf>
    <xf numFmtId="0" fontId="65" fillId="0" borderId="47" xfId="9116" applyFont="1" applyBorder="1" applyAlignment="1">
      <alignment horizontal="center" vertical="center"/>
    </xf>
    <xf numFmtId="37" fontId="65" fillId="0" borderId="47" xfId="29" applyFont="1" applyBorder="1" applyAlignment="1">
      <alignment horizontal="center" vertical="center" wrapText="1"/>
    </xf>
    <xf numFmtId="0" fontId="65" fillId="0" borderId="47" xfId="9116" applyFont="1" applyBorder="1" applyAlignment="1">
      <alignment vertical="center"/>
    </xf>
    <xf numFmtId="0" fontId="65" fillId="0" borderId="0" xfId="9116" applyFont="1" applyAlignment="1">
      <alignment horizontal="center" vertical="center" wrapText="1"/>
    </xf>
    <xf numFmtId="0" fontId="65" fillId="0" borderId="0" xfId="9116" applyFont="1" applyAlignment="1">
      <alignment horizontal="center" vertical="center"/>
    </xf>
    <xf numFmtId="37" fontId="65" fillId="0" borderId="0" xfId="29" applyFont="1" applyAlignment="1">
      <alignment vertical="center"/>
    </xf>
    <xf numFmtId="0" fontId="65" fillId="0" borderId="34" xfId="9116" applyFont="1" applyBorder="1" applyAlignment="1">
      <alignment horizontal="center" vertical="center" wrapText="1"/>
    </xf>
    <xf numFmtId="0" fontId="65" fillId="0" borderId="34" xfId="9116" applyFont="1" applyBorder="1" applyAlignment="1">
      <alignment horizontal="center" vertical="center"/>
    </xf>
    <xf numFmtId="216" fontId="65" fillId="0" borderId="34" xfId="29" applyNumberFormat="1" applyFont="1" applyBorder="1" applyAlignment="1">
      <alignment horizontal="center" vertical="center" wrapText="1"/>
    </xf>
    <xf numFmtId="37" fontId="65" fillId="0" borderId="34" xfId="29" applyFont="1" applyBorder="1" applyAlignment="1">
      <alignment vertical="center"/>
    </xf>
    <xf numFmtId="9" fontId="65" fillId="0" borderId="34" xfId="777" applyFont="1" applyFill="1" applyBorder="1" applyAlignment="1" applyProtection="1">
      <alignment horizontal="center" vertical="center"/>
    </xf>
    <xf numFmtId="37" fontId="65" fillId="0" borderId="33" xfId="29" applyFont="1" applyBorder="1" applyAlignment="1">
      <alignment horizontal="center" vertical="center"/>
    </xf>
    <xf numFmtId="37" fontId="65" fillId="0" borderId="33" xfId="29" applyFont="1" applyBorder="1" applyAlignment="1">
      <alignment horizontal="left" vertical="center"/>
    </xf>
    <xf numFmtId="10" fontId="67" fillId="0" borderId="111" xfId="29" applyNumberFormat="1" applyFont="1" applyBorder="1" applyAlignment="1">
      <alignment horizontal="center" vertical="center"/>
    </xf>
    <xf numFmtId="0" fontId="58" fillId="0" borderId="0" xfId="9116" applyFont="1" applyAlignment="1">
      <alignment vertical="center"/>
    </xf>
    <xf numFmtId="0" fontId="58" fillId="0" borderId="110" xfId="9116" applyFont="1" applyBorder="1" applyAlignment="1">
      <alignment vertical="center"/>
    </xf>
    <xf numFmtId="0" fontId="58" fillId="0" borderId="33" xfId="9116" applyFont="1" applyBorder="1" applyAlignment="1">
      <alignment vertical="center"/>
    </xf>
    <xf numFmtId="0" fontId="58" fillId="0" borderId="33" xfId="9116" applyFont="1" applyBorder="1" applyAlignment="1">
      <alignment horizontal="center" vertical="center" wrapText="1"/>
    </xf>
    <xf numFmtId="37" fontId="58" fillId="0" borderId="33" xfId="29" applyFont="1" applyBorder="1" applyAlignment="1">
      <alignment horizontal="left" vertical="center"/>
    </xf>
    <xf numFmtId="10" fontId="84" fillId="0" borderId="111" xfId="777" applyNumberFormat="1" applyFont="1" applyFill="1" applyBorder="1" applyAlignment="1" applyProtection="1">
      <alignment horizontal="center" vertical="center"/>
    </xf>
    <xf numFmtId="0" fontId="65" fillId="0" borderId="40" xfId="9116" applyFont="1" applyBorder="1" applyAlignment="1">
      <alignment horizontal="center" vertical="center"/>
    </xf>
    <xf numFmtId="17" fontId="65" fillId="0" borderId="47" xfId="9116" applyNumberFormat="1" applyFont="1" applyBorder="1" applyAlignment="1">
      <alignment horizontal="center" vertical="center"/>
    </xf>
    <xf numFmtId="37" fontId="65" fillId="0" borderId="47" xfId="29" applyFont="1" applyBorder="1" applyAlignment="1">
      <alignment horizontal="left" vertical="center"/>
    </xf>
    <xf numFmtId="0" fontId="65" fillId="0" borderId="35" xfId="9116" applyFont="1" applyBorder="1" applyAlignment="1">
      <alignment horizontal="center" vertical="center"/>
    </xf>
    <xf numFmtId="17" fontId="65" fillId="0" borderId="34" xfId="9116" applyNumberFormat="1" applyFont="1" applyBorder="1" applyAlignment="1">
      <alignment horizontal="center" vertical="center"/>
    </xf>
    <xf numFmtId="37" fontId="65" fillId="0" borderId="34" xfId="29" applyFont="1" applyBorder="1" applyAlignment="1">
      <alignment horizontal="left" vertical="center"/>
    </xf>
    <xf numFmtId="10" fontId="65" fillId="0" borderId="0" xfId="9116" applyNumberFormat="1" applyFont="1" applyAlignment="1">
      <alignment vertical="center"/>
    </xf>
    <xf numFmtId="17" fontId="65" fillId="0" borderId="0" xfId="9116" applyNumberFormat="1" applyFont="1" applyAlignment="1">
      <alignment horizontal="center" vertical="center"/>
    </xf>
    <xf numFmtId="37" fontId="65" fillId="0" borderId="0" xfId="29" applyFont="1" applyAlignment="1">
      <alignment horizontal="left" vertical="center"/>
    </xf>
    <xf numFmtId="37" fontId="67" fillId="0" borderId="0" xfId="29" applyFont="1" applyAlignment="1">
      <alignment horizontal="center" vertical="center"/>
    </xf>
    <xf numFmtId="17" fontId="65" fillId="0" borderId="0" xfId="9116" applyNumberFormat="1" applyFont="1" applyAlignment="1">
      <alignment vertical="center"/>
    </xf>
    <xf numFmtId="0" fontId="65" fillId="0" borderId="14" xfId="9116" applyFont="1" applyBorder="1" applyAlignment="1">
      <alignment vertical="center"/>
    </xf>
    <xf numFmtId="37" fontId="58" fillId="0" borderId="0" xfId="29" applyFont="1" applyAlignment="1">
      <alignment horizontal="right" vertical="center"/>
    </xf>
    <xf numFmtId="37" fontId="58" fillId="0" borderId="0" xfId="29" applyFont="1" applyAlignment="1">
      <alignment horizontal="left" vertical="center"/>
    </xf>
    <xf numFmtId="37" fontId="84" fillId="0" borderId="0" xfId="29" applyFont="1" applyAlignment="1">
      <alignment horizontal="center" vertical="center"/>
    </xf>
    <xf numFmtId="10" fontId="84" fillId="0" borderId="15" xfId="29" applyNumberFormat="1" applyFont="1" applyBorder="1" applyAlignment="1">
      <alignment horizontal="center" vertical="center"/>
    </xf>
    <xf numFmtId="216" fontId="65" fillId="0" borderId="0" xfId="29" applyNumberFormat="1" applyFont="1" applyAlignment="1">
      <alignment horizontal="left" vertical="center"/>
    </xf>
    <xf numFmtId="10" fontId="65" fillId="0" borderId="0" xfId="29" applyNumberFormat="1" applyFont="1" applyAlignment="1">
      <alignment horizontal="center" vertical="center"/>
    </xf>
    <xf numFmtId="10" fontId="65" fillId="0" borderId="15" xfId="9116" applyNumberFormat="1" applyFont="1" applyBorder="1" applyAlignment="1">
      <alignment horizontal="center" vertical="center"/>
    </xf>
    <xf numFmtId="0" fontId="67" fillId="0" borderId="0" xfId="9116" applyFont="1" applyAlignment="1">
      <alignment horizontal="center" vertical="center"/>
    </xf>
    <xf numFmtId="10" fontId="58" fillId="0" borderId="111" xfId="777" applyNumberFormat="1" applyFont="1" applyBorder="1" applyAlignment="1" applyProtection="1">
      <alignment horizontal="center" vertical="center"/>
    </xf>
    <xf numFmtId="10" fontId="58" fillId="0" borderId="111" xfId="9116" applyNumberFormat="1" applyFont="1" applyBorder="1" applyAlignment="1">
      <alignment horizontal="center" vertical="center"/>
    </xf>
    <xf numFmtId="10" fontId="113" fillId="0" borderId="0" xfId="1" applyNumberFormat="1" applyFont="1" applyAlignment="1">
      <alignment horizontal="center"/>
    </xf>
    <xf numFmtId="0" fontId="113" fillId="0" borderId="123" xfId="40295" applyFont="1" applyBorder="1" applyAlignment="1">
      <alignment horizontal="center" vertical="center" wrapText="1"/>
    </xf>
    <xf numFmtId="44" fontId="113" fillId="0" borderId="122" xfId="40296" applyFont="1" applyFill="1" applyBorder="1" applyAlignment="1">
      <alignment horizontal="center" vertical="center" wrapText="1"/>
    </xf>
    <xf numFmtId="0" fontId="113" fillId="0" borderId="122" xfId="40295" applyFont="1" applyBorder="1" applyAlignment="1">
      <alignment horizontal="center" vertical="center" wrapText="1"/>
    </xf>
    <xf numFmtId="44" fontId="113" fillId="0" borderId="121" xfId="40296" applyFont="1" applyFill="1" applyBorder="1" applyAlignment="1">
      <alignment horizontal="center" vertical="center" wrapText="1"/>
    </xf>
    <xf numFmtId="44" fontId="113" fillId="0" borderId="0" xfId="40295" applyNumberFormat="1" applyFont="1"/>
    <xf numFmtId="221" fontId="113" fillId="0" borderId="122" xfId="40296" applyNumberFormat="1" applyFont="1" applyFill="1" applyBorder="1" applyAlignment="1">
      <alignment horizontal="center" vertical="center" wrapText="1"/>
    </xf>
    <xf numFmtId="0" fontId="113" fillId="0" borderId="128" xfId="40295" applyFont="1" applyBorder="1" applyAlignment="1">
      <alignment horizontal="center" vertical="center" wrapText="1"/>
    </xf>
    <xf numFmtId="44" fontId="113" fillId="0" borderId="129" xfId="40296" applyFont="1" applyFill="1" applyBorder="1" applyAlignment="1">
      <alignment horizontal="center" vertical="center" wrapText="1"/>
    </xf>
    <xf numFmtId="0" fontId="113" fillId="0" borderId="129" xfId="40295" applyFont="1" applyBorder="1" applyAlignment="1">
      <alignment horizontal="center" vertical="center" wrapText="1"/>
    </xf>
    <xf numFmtId="221" fontId="113" fillId="0" borderId="129" xfId="40296" applyNumberFormat="1" applyFont="1" applyFill="1" applyBorder="1" applyAlignment="1">
      <alignment horizontal="center" vertical="center" wrapText="1"/>
    </xf>
    <xf numFmtId="44" fontId="113" fillId="0" borderId="130" xfId="40296" applyFont="1" applyFill="1" applyBorder="1" applyAlignment="1">
      <alignment horizontal="center" vertical="center" wrapText="1"/>
    </xf>
    <xf numFmtId="0" fontId="114" fillId="70" borderId="126" xfId="40295" applyFont="1" applyFill="1" applyBorder="1" applyAlignment="1">
      <alignment horizontal="center" vertical="center" wrapText="1"/>
    </xf>
    <xf numFmtId="0" fontId="114" fillId="70" borderId="127" xfId="40295" applyFont="1" applyFill="1" applyBorder="1" applyAlignment="1">
      <alignment horizontal="center" vertical="center" wrapText="1"/>
    </xf>
    <xf numFmtId="44" fontId="114" fillId="70" borderId="127" xfId="40296" applyFont="1" applyFill="1" applyBorder="1" applyAlignment="1">
      <alignment horizontal="center" vertical="center" wrapText="1"/>
    </xf>
    <xf numFmtId="0" fontId="114" fillId="70" borderId="131" xfId="40295" applyFont="1" applyFill="1" applyBorder="1" applyAlignment="1">
      <alignment horizontal="center" vertical="center" wrapText="1"/>
    </xf>
    <xf numFmtId="221" fontId="113" fillId="70" borderId="122" xfId="40296" applyNumberFormat="1" applyFont="1" applyFill="1" applyBorder="1" applyAlignment="1">
      <alignment horizontal="center" vertical="center" wrapText="1"/>
    </xf>
    <xf numFmtId="221" fontId="113" fillId="70" borderId="119" xfId="40296" applyNumberFormat="1" applyFont="1" applyFill="1" applyBorder="1" applyAlignment="1">
      <alignment horizontal="center" vertical="center" wrapText="1"/>
    </xf>
    <xf numFmtId="0" fontId="113" fillId="0" borderId="122" xfId="40296" applyNumberFormat="1" applyFont="1" applyBorder="1" applyAlignment="1">
      <alignment horizontal="center" vertical="center" wrapText="1"/>
    </xf>
    <xf numFmtId="0" fontId="113" fillId="70" borderId="122" xfId="40296" applyNumberFormat="1" applyFont="1" applyFill="1" applyBorder="1" applyAlignment="1">
      <alignment horizontal="center" vertical="center" wrapText="1"/>
    </xf>
    <xf numFmtId="0" fontId="113" fillId="70" borderId="119" xfId="40296" applyNumberFormat="1" applyFont="1" applyFill="1" applyBorder="1" applyAlignment="1">
      <alignment horizontal="center" vertical="center" wrapText="1"/>
    </xf>
    <xf numFmtId="0" fontId="113" fillId="0" borderId="0" xfId="40295" applyFont="1"/>
    <xf numFmtId="0" fontId="45" fillId="67" borderId="0" xfId="40295" applyFont="1" applyFill="1"/>
    <xf numFmtId="0" fontId="45" fillId="67" borderId="0" xfId="40295" applyFont="1" applyFill="1" applyAlignment="1">
      <alignment horizontal="center"/>
    </xf>
    <xf numFmtId="44" fontId="119" fillId="67" borderId="0" xfId="40296" applyFont="1" applyFill="1"/>
    <xf numFmtId="0" fontId="120" fillId="67" borderId="0" xfId="40295" applyFont="1" applyFill="1"/>
    <xf numFmtId="44" fontId="120" fillId="67" borderId="0" xfId="40295" applyNumberFormat="1" applyFont="1" applyFill="1"/>
    <xf numFmtId="164" fontId="50" fillId="0" borderId="34" xfId="0" applyNumberFormat="1" applyFont="1" applyBorder="1" applyAlignment="1">
      <alignment horizontal="center" vertical="center"/>
    </xf>
    <xf numFmtId="0" fontId="55" fillId="0" borderId="36" xfId="0" applyFont="1" applyBorder="1" applyAlignment="1">
      <alignment horizontal="left" vertical="center" indent="1"/>
    </xf>
    <xf numFmtId="164" fontId="50" fillId="0" borderId="28" xfId="0" applyNumberFormat="1" applyFont="1" applyBorder="1" applyAlignment="1">
      <alignment horizontal="center" vertical="center"/>
    </xf>
    <xf numFmtId="0" fontId="55" fillId="0" borderId="29" xfId="0" applyFont="1" applyBorder="1" applyAlignment="1">
      <alignment horizontal="left" vertical="center" indent="1"/>
    </xf>
    <xf numFmtId="43" fontId="51" fillId="0" borderId="0" xfId="0" applyNumberFormat="1" applyFont="1" applyAlignment="1">
      <alignment horizontal="center" vertical="center"/>
    </xf>
    <xf numFmtId="164" fontId="50" fillId="0" borderId="45" xfId="0" applyNumberFormat="1" applyFont="1" applyBorder="1" applyAlignment="1">
      <alignment horizontal="center" vertical="center"/>
    </xf>
    <xf numFmtId="0" fontId="55" fillId="0" borderId="46" xfId="0" applyFont="1" applyBorder="1" applyAlignment="1">
      <alignment horizontal="left" vertical="center" indent="1"/>
    </xf>
    <xf numFmtId="0" fontId="55" fillId="0" borderId="125" xfId="0" applyFont="1" applyBorder="1" applyAlignment="1">
      <alignment horizontal="left" vertical="center" indent="1"/>
    </xf>
    <xf numFmtId="164" fontId="51" fillId="0" borderId="0" xfId="0" applyNumberFormat="1" applyFont="1" applyAlignment="1">
      <alignment horizontal="center" vertical="center"/>
    </xf>
    <xf numFmtId="211" fontId="65" fillId="0" borderId="33" xfId="0" applyNumberFormat="1" applyFont="1" applyBorder="1" applyAlignment="1">
      <alignment horizontal="center" vertical="center"/>
    </xf>
    <xf numFmtId="3" fontId="65" fillId="0" borderId="33" xfId="0" applyNumberFormat="1" applyFont="1" applyBorder="1" applyAlignment="1">
      <alignment horizontal="center" vertical="center"/>
    </xf>
    <xf numFmtId="214" fontId="51" fillId="0" borderId="33" xfId="0" applyNumberFormat="1" applyFont="1" applyBorder="1" applyAlignment="1">
      <alignment horizontal="center" vertical="center"/>
    </xf>
    <xf numFmtId="10" fontId="65" fillId="0" borderId="33" xfId="1" applyNumberFormat="1" applyFont="1" applyFill="1" applyBorder="1" applyAlignment="1" applyProtection="1">
      <alignment horizontal="center" vertical="center"/>
    </xf>
    <xf numFmtId="213" fontId="51" fillId="0" borderId="33" xfId="0" applyNumberFormat="1" applyFont="1" applyBorder="1" applyAlignment="1">
      <alignment horizontal="center" vertical="center"/>
    </xf>
    <xf numFmtId="43" fontId="51" fillId="0" borderId="0" xfId="0" applyNumberFormat="1" applyFont="1" applyAlignment="1">
      <alignment vertical="center"/>
    </xf>
    <xf numFmtId="0" fontId="65" fillId="0" borderId="0" xfId="40304" applyFont="1" applyAlignment="1">
      <alignment vertical="center"/>
    </xf>
    <xf numFmtId="0" fontId="65" fillId="0" borderId="47" xfId="40304" applyFont="1" applyBorder="1" applyAlignment="1">
      <alignment vertical="center"/>
    </xf>
    <xf numFmtId="0" fontId="58" fillId="0" borderId="48" xfId="40304" applyFont="1" applyBorder="1" applyAlignment="1">
      <alignment horizontal="center" vertical="center"/>
    </xf>
    <xf numFmtId="0" fontId="67" fillId="0" borderId="0" xfId="40304" applyFont="1" applyAlignment="1">
      <alignment vertical="center"/>
    </xf>
    <xf numFmtId="0" fontId="67" fillId="0" borderId="14" xfId="40304" applyFont="1" applyBorder="1" applyAlignment="1">
      <alignment horizontal="left" vertical="center"/>
    </xf>
    <xf numFmtId="17" fontId="67" fillId="0" borderId="0" xfId="40305" applyNumberFormat="1" applyFont="1" applyAlignment="1">
      <alignment horizontal="center" vertical="center"/>
    </xf>
    <xf numFmtId="0" fontId="67" fillId="0" borderId="15" xfId="40304" applyFont="1" applyBorder="1" applyAlignment="1">
      <alignment horizontal="center" vertical="center"/>
    </xf>
    <xf numFmtId="212" fontId="67" fillId="0" borderId="0" xfId="40305" applyNumberFormat="1" applyFont="1" applyAlignment="1">
      <alignment vertical="center"/>
    </xf>
    <xf numFmtId="10" fontId="67" fillId="0" borderId="0" xfId="40305" applyNumberFormat="1" applyFont="1" applyAlignment="1">
      <alignment vertical="center"/>
    </xf>
    <xf numFmtId="0" fontId="67" fillId="0" borderId="35" xfId="40304" applyFont="1" applyBorder="1" applyAlignment="1">
      <alignment horizontal="left" vertical="center"/>
    </xf>
    <xf numFmtId="0" fontId="67" fillId="0" borderId="34" xfId="40304" applyFont="1" applyBorder="1" applyAlignment="1">
      <alignment vertical="center"/>
    </xf>
    <xf numFmtId="17" fontId="67" fillId="0" borderId="34" xfId="40305" applyNumberFormat="1" applyFont="1" applyBorder="1" applyAlignment="1">
      <alignment horizontal="center" vertical="center"/>
    </xf>
    <xf numFmtId="0" fontId="65" fillId="0" borderId="34" xfId="40304" applyFont="1" applyBorder="1" applyAlignment="1">
      <alignment vertical="center"/>
    </xf>
    <xf numFmtId="10" fontId="67" fillId="0" borderId="34" xfId="40305" applyNumberFormat="1" applyFont="1" applyBorder="1" applyAlignment="1">
      <alignment vertical="center"/>
    </xf>
    <xf numFmtId="0" fontId="67" fillId="0" borderId="36" xfId="40304" applyFont="1" applyBorder="1" applyAlignment="1">
      <alignment horizontal="center" vertical="center"/>
    </xf>
    <xf numFmtId="37" fontId="65" fillId="0" borderId="40" xfId="29" applyFont="1" applyBorder="1" applyAlignment="1">
      <alignment horizontal="center" vertical="center" wrapText="1"/>
    </xf>
    <xf numFmtId="0" fontId="65" fillId="0" borderId="135" xfId="9116" applyFont="1" applyBorder="1" applyAlignment="1">
      <alignment horizontal="center" vertical="center" wrapText="1"/>
    </xf>
    <xf numFmtId="218" fontId="65" fillId="0" borderId="136" xfId="9116" applyNumberFormat="1" applyFont="1" applyBorder="1" applyAlignment="1">
      <alignment horizontal="center" vertical="center" wrapText="1"/>
    </xf>
    <xf numFmtId="0" fontId="65" fillId="0" borderId="136" xfId="9116" applyFont="1" applyBorder="1" applyAlignment="1">
      <alignment horizontal="center" vertical="center"/>
    </xf>
    <xf numFmtId="37" fontId="65" fillId="0" borderId="136" xfId="29" applyFont="1" applyBorder="1" applyAlignment="1">
      <alignment horizontal="center" vertical="center" wrapText="1"/>
    </xf>
    <xf numFmtId="37" fontId="65" fillId="0" borderId="136" xfId="29" applyFont="1" applyBorder="1" applyAlignment="1">
      <alignment horizontal="left" vertical="center" wrapText="1"/>
    </xf>
    <xf numFmtId="10" fontId="65" fillId="0" borderId="136" xfId="777" applyNumberFormat="1" applyFont="1" applyFill="1" applyBorder="1" applyAlignment="1" applyProtection="1">
      <alignment horizontal="center" vertical="center"/>
    </xf>
    <xf numFmtId="165" fontId="67" fillId="0" borderId="137" xfId="9117" applyFont="1" applyFill="1" applyBorder="1" applyAlignment="1" applyProtection="1">
      <alignment horizontal="center" vertical="center"/>
    </xf>
    <xf numFmtId="0" fontId="65" fillId="0" borderId="141" xfId="9116" applyFont="1" applyBorder="1" applyAlignment="1">
      <alignment vertical="center"/>
    </xf>
    <xf numFmtId="0" fontId="65" fillId="0" borderId="141" xfId="9116" applyFont="1" applyBorder="1" applyAlignment="1">
      <alignment horizontal="center" vertical="center"/>
    </xf>
    <xf numFmtId="10" fontId="65" fillId="0" borderId="141" xfId="29" applyNumberFormat="1" applyFont="1" applyBorder="1" applyAlignment="1">
      <alignment horizontal="center" vertical="center"/>
    </xf>
    <xf numFmtId="37" fontId="67" fillId="0" borderId="141" xfId="29" applyFont="1" applyBorder="1" applyAlignment="1">
      <alignment horizontal="center" vertical="center"/>
    </xf>
    <xf numFmtId="3" fontId="51" fillId="0" borderId="33" xfId="0" applyNumberFormat="1" applyFont="1" applyBorder="1" applyAlignment="1">
      <alignment horizontal="center" vertical="center"/>
    </xf>
    <xf numFmtId="0" fontId="53" fillId="0" borderId="0" xfId="531" applyFont="1" applyAlignment="1">
      <alignment vertical="center"/>
    </xf>
    <xf numFmtId="0" fontId="48" fillId="0" borderId="0" xfId="0" applyFont="1" applyAlignment="1">
      <alignment vertical="center"/>
    </xf>
    <xf numFmtId="0" fontId="54" fillId="0" borderId="145" xfId="0" applyFont="1" applyBorder="1" applyAlignment="1">
      <alignment horizontal="left" vertical="center" indent="1"/>
    </xf>
    <xf numFmtId="0" fontId="54" fillId="0" borderId="148" xfId="0" applyFont="1" applyBorder="1" applyAlignment="1">
      <alignment horizontal="left" vertical="center" indent="1"/>
    </xf>
    <xf numFmtId="3" fontId="51" fillId="0" borderId="150" xfId="0" applyNumberFormat="1" applyFont="1" applyBorder="1" applyAlignment="1">
      <alignment horizontal="right" vertical="center" wrapText="1"/>
    </xf>
    <xf numFmtId="44" fontId="51" fillId="0" borderId="150" xfId="40303" applyFont="1" applyFill="1" applyBorder="1" applyAlignment="1" applyProtection="1">
      <alignment horizontal="right" vertical="center" wrapText="1"/>
    </xf>
    <xf numFmtId="10" fontId="51" fillId="0" borderId="150" xfId="0" applyNumberFormat="1" applyFont="1" applyBorder="1" applyAlignment="1">
      <alignment horizontal="right" vertical="center" wrapText="1"/>
    </xf>
    <xf numFmtId="44" fontId="51" fillId="0" borderId="0" xfId="0" applyNumberFormat="1" applyFont="1" applyAlignment="1">
      <alignment vertical="center"/>
    </xf>
    <xf numFmtId="0" fontId="56" fillId="0" borderId="145" xfId="0" applyFont="1" applyBorder="1" applyAlignment="1">
      <alignment horizontal="left" vertical="center" indent="1"/>
    </xf>
    <xf numFmtId="0" fontId="56" fillId="0" borderId="148" xfId="0" applyFont="1" applyBorder="1" applyAlignment="1">
      <alignment horizontal="left" vertical="center" indent="1"/>
    </xf>
    <xf numFmtId="0" fontId="56" fillId="0" borderId="151" xfId="0" applyFont="1" applyBorder="1" applyAlignment="1">
      <alignment horizontal="left" vertical="center" indent="1"/>
    </xf>
    <xf numFmtId="0" fontId="51" fillId="0" borderId="0" xfId="0" applyFont="1" applyAlignment="1">
      <alignment horizontal="right" vertical="center"/>
    </xf>
    <xf numFmtId="3" fontId="54" fillId="0" borderId="109" xfId="214" applyNumberFormat="1" applyFont="1" applyFill="1" applyBorder="1" applyAlignment="1" applyProtection="1">
      <alignment horizontal="center" vertical="center"/>
    </xf>
    <xf numFmtId="3" fontId="54" fillId="0" borderId="73" xfId="214" applyNumberFormat="1" applyFont="1" applyFill="1" applyBorder="1" applyAlignment="1" applyProtection="1">
      <alignment horizontal="center" vertical="center"/>
    </xf>
    <xf numFmtId="3" fontId="54" fillId="0" borderId="70" xfId="214" applyNumberFormat="1" applyFont="1" applyFill="1" applyBorder="1" applyAlignment="1" applyProtection="1">
      <alignment horizontal="center" vertical="center"/>
    </xf>
    <xf numFmtId="0" fontId="54" fillId="0" borderId="109" xfId="0" applyFont="1" applyBorder="1" applyAlignment="1">
      <alignment horizontal="center" vertical="center"/>
    </xf>
    <xf numFmtId="0" fontId="54" fillId="0" borderId="73" xfId="0" applyFont="1" applyBorder="1" applyAlignment="1">
      <alignment horizontal="center" vertical="center"/>
    </xf>
    <xf numFmtId="0" fontId="54" fillId="0" borderId="70" xfId="0" applyFont="1" applyBorder="1" applyAlignment="1">
      <alignment horizontal="center" vertical="center"/>
    </xf>
    <xf numFmtId="0" fontId="54" fillId="0" borderId="33" xfId="0" applyFont="1" applyBorder="1" applyAlignment="1">
      <alignment horizontal="center" vertical="center"/>
    </xf>
    <xf numFmtId="0" fontId="54" fillId="0" borderId="18" xfId="0" applyFont="1" applyBorder="1" applyAlignment="1">
      <alignment horizontal="center" vertical="center"/>
    </xf>
    <xf numFmtId="0" fontId="54" fillId="0" borderId="30" xfId="0" applyFont="1" applyBorder="1" applyAlignment="1">
      <alignment horizontal="center" vertical="center"/>
    </xf>
    <xf numFmtId="0" fontId="54" fillId="0" borderId="37" xfId="0" applyFont="1" applyBorder="1" applyAlignment="1">
      <alignment horizontal="center" vertical="center"/>
    </xf>
    <xf numFmtId="0" fontId="54" fillId="0" borderId="108" xfId="0" applyFont="1" applyBorder="1" applyAlignment="1">
      <alignment horizontal="right" vertical="center"/>
    </xf>
    <xf numFmtId="0" fontId="54" fillId="0" borderId="72" xfId="0" applyFont="1" applyBorder="1" applyAlignment="1">
      <alignment horizontal="right" vertical="center"/>
    </xf>
    <xf numFmtId="0" fontId="54" fillId="0" borderId="71" xfId="0" applyFont="1" applyBorder="1" applyAlignment="1">
      <alignment horizontal="right" vertical="center"/>
    </xf>
    <xf numFmtId="0" fontId="54" fillId="0" borderId="43" xfId="0" applyFont="1" applyBorder="1" applyAlignment="1">
      <alignment horizontal="right" vertical="center"/>
    </xf>
    <xf numFmtId="0" fontId="54" fillId="0" borderId="17" xfId="0" applyFont="1" applyBorder="1" applyAlignment="1">
      <alignment horizontal="right" vertical="center"/>
    </xf>
    <xf numFmtId="0" fontId="54" fillId="0" borderId="12" xfId="0" applyFont="1" applyBorder="1" applyAlignment="1">
      <alignment horizontal="right" vertical="center"/>
    </xf>
    <xf numFmtId="0" fontId="54" fillId="0" borderId="38" xfId="0" applyFont="1" applyBorder="1" applyAlignment="1">
      <alignment horizontal="right" vertical="center"/>
    </xf>
    <xf numFmtId="0" fontId="54" fillId="0" borderId="32" xfId="0" applyFont="1" applyBorder="1" applyAlignment="1">
      <alignment horizontal="right" vertical="center"/>
    </xf>
    <xf numFmtId="0" fontId="54" fillId="0" borderId="116" xfId="0" applyFont="1" applyBorder="1" applyAlignment="1">
      <alignment horizontal="right" vertical="center"/>
    </xf>
    <xf numFmtId="3" fontId="54" fillId="0" borderId="71" xfId="0" applyNumberFormat="1" applyFont="1" applyBorder="1" applyAlignment="1">
      <alignment horizontal="right" vertical="center"/>
    </xf>
    <xf numFmtId="164" fontId="65" fillId="0" borderId="70" xfId="50" applyFont="1" applyFill="1" applyBorder="1" applyAlignment="1" applyProtection="1">
      <alignment vertical="center"/>
    </xf>
    <xf numFmtId="164" fontId="51" fillId="0" borderId="34" xfId="50" applyFont="1" applyFill="1" applyBorder="1" applyAlignment="1" applyProtection="1">
      <alignment vertical="center"/>
    </xf>
    <xf numFmtId="49" fontId="58" fillId="0" borderId="34" xfId="0" applyNumberFormat="1" applyFont="1" applyBorder="1" applyAlignment="1">
      <alignment vertical="center"/>
    </xf>
    <xf numFmtId="0" fontId="86" fillId="0" borderId="0" xfId="487" applyFont="1" applyAlignment="1">
      <alignment horizontal="left" vertical="center"/>
    </xf>
    <xf numFmtId="0" fontId="75" fillId="0" borderId="167" xfId="1112" applyFont="1" applyBorder="1" applyAlignment="1">
      <alignment horizontal="right" vertical="center"/>
    </xf>
    <xf numFmtId="49" fontId="70" fillId="0" borderId="168" xfId="0" applyNumberFormat="1" applyFont="1" applyBorder="1" applyAlignment="1">
      <alignment horizontal="right" vertical="center"/>
    </xf>
    <xf numFmtId="49" fontId="70" fillId="0" borderId="170" xfId="0" applyNumberFormat="1" applyFont="1" applyBorder="1" applyAlignment="1">
      <alignment horizontal="right" vertical="center"/>
    </xf>
    <xf numFmtId="0" fontId="54" fillId="0" borderId="168" xfId="0" applyFont="1" applyBorder="1" applyAlignment="1">
      <alignment horizontal="right" vertical="center"/>
    </xf>
    <xf numFmtId="0" fontId="54" fillId="0" borderId="169" xfId="0" applyFont="1" applyBorder="1" applyAlignment="1">
      <alignment horizontal="right" vertical="center"/>
    </xf>
    <xf numFmtId="0" fontId="54" fillId="0" borderId="170" xfId="0" applyFont="1" applyBorder="1" applyAlignment="1">
      <alignment horizontal="right" vertical="center"/>
    </xf>
    <xf numFmtId="0" fontId="56" fillId="0" borderId="116" xfId="97" applyFont="1" applyBorder="1" applyAlignment="1">
      <alignment horizontal="center" vertical="center"/>
    </xf>
    <xf numFmtId="164" fontId="51" fillId="0" borderId="117" xfId="50" applyFont="1" applyFill="1" applyBorder="1" applyAlignment="1" applyProtection="1">
      <alignment vertical="center"/>
    </xf>
    <xf numFmtId="0" fontId="56" fillId="0" borderId="171" xfId="97" applyFont="1" applyBorder="1" applyAlignment="1">
      <alignment horizontal="center" vertical="center"/>
    </xf>
    <xf numFmtId="167" fontId="78" fillId="0" borderId="172" xfId="97" applyNumberFormat="1" applyFont="1" applyBorder="1" applyAlignment="1">
      <alignment horizontal="center" vertical="center"/>
    </xf>
    <xf numFmtId="164" fontId="51" fillId="0" borderId="172" xfId="50" applyFont="1" applyFill="1" applyBorder="1" applyAlignment="1" applyProtection="1">
      <alignment vertical="center"/>
    </xf>
    <xf numFmtId="3" fontId="51" fillId="0" borderId="172" xfId="214" applyNumberFormat="1" applyFont="1" applyFill="1" applyBorder="1" applyAlignment="1">
      <alignment horizontal="center" vertical="center"/>
    </xf>
    <xf numFmtId="164" fontId="51" fillId="0" borderId="173" xfId="50" applyFont="1" applyFill="1" applyBorder="1" applyAlignment="1" applyProtection="1">
      <alignment vertical="center"/>
    </xf>
    <xf numFmtId="0" fontId="56" fillId="0" borderId="174" xfId="97" applyFont="1" applyBorder="1" applyAlignment="1">
      <alignment horizontal="center" vertical="center"/>
    </xf>
    <xf numFmtId="164" fontId="51" fillId="0" borderId="175" xfId="50" applyFont="1" applyFill="1" applyBorder="1" applyAlignment="1" applyProtection="1">
      <alignment vertical="center"/>
    </xf>
    <xf numFmtId="0" fontId="56" fillId="0" borderId="110" xfId="97" applyFont="1" applyBorder="1" applyAlignment="1">
      <alignment horizontal="center" vertical="center"/>
    </xf>
    <xf numFmtId="167" fontId="78" fillId="0" borderId="33" xfId="97" applyNumberFormat="1" applyFont="1" applyBorder="1" applyAlignment="1">
      <alignment horizontal="center" vertical="center"/>
    </xf>
    <xf numFmtId="3" fontId="51" fillId="0" borderId="33" xfId="214" applyNumberFormat="1" applyFont="1" applyFill="1" applyBorder="1" applyAlignment="1">
      <alignment horizontal="center" vertical="center"/>
    </xf>
    <xf numFmtId="164" fontId="51" fillId="0" borderId="111" xfId="50" applyFont="1" applyFill="1" applyBorder="1" applyAlignment="1" applyProtection="1">
      <alignment vertical="center"/>
    </xf>
    <xf numFmtId="0" fontId="72" fillId="0" borderId="0" xfId="97" applyFont="1" applyAlignment="1">
      <alignment horizontal="right" vertical="center"/>
    </xf>
    <xf numFmtId="0" fontId="51" fillId="0" borderId="109" xfId="0" applyFont="1" applyBorder="1" applyAlignment="1">
      <alignment horizontal="center" vertical="center"/>
    </xf>
    <xf numFmtId="0" fontId="56" fillId="0" borderId="35" xfId="97" applyFont="1" applyBorder="1" applyAlignment="1">
      <alignment horizontal="right" vertical="center"/>
    </xf>
    <xf numFmtId="217" fontId="51" fillId="0" borderId="34" xfId="214" applyNumberFormat="1" applyFont="1" applyFill="1" applyBorder="1" applyAlignment="1" applyProtection="1">
      <alignment horizontal="center" vertical="center"/>
    </xf>
    <xf numFmtId="3" fontId="51" fillId="0" borderId="34" xfId="214" applyNumberFormat="1" applyFont="1" applyFill="1" applyBorder="1" applyAlignment="1" applyProtection="1">
      <alignment horizontal="center" vertical="center"/>
    </xf>
    <xf numFmtId="164" fontId="51" fillId="0" borderId="36" xfId="50" applyFont="1" applyFill="1" applyBorder="1" applyAlignment="1" applyProtection="1">
      <alignment vertical="center"/>
    </xf>
    <xf numFmtId="0" fontId="66" fillId="0" borderId="33" xfId="97" applyFont="1" applyBorder="1" applyAlignment="1">
      <alignment horizontal="right" vertical="center"/>
    </xf>
    <xf numFmtId="0" fontId="56" fillId="0" borderId="116" xfId="97" applyFont="1" applyBorder="1" applyAlignment="1">
      <alignment horizontal="right" vertical="center"/>
    </xf>
    <xf numFmtId="0" fontId="56" fillId="0" borderId="171" xfId="97" applyFont="1" applyBorder="1" applyAlignment="1">
      <alignment horizontal="right" vertical="center"/>
    </xf>
    <xf numFmtId="0" fontId="56" fillId="0" borderId="174" xfId="97" applyFont="1" applyBorder="1" applyAlignment="1">
      <alignment horizontal="right" vertical="center"/>
    </xf>
    <xf numFmtId="217" fontId="51" fillId="0" borderId="172" xfId="214" applyNumberFormat="1" applyFont="1" applyFill="1" applyBorder="1" applyAlignment="1" applyProtection="1">
      <alignment horizontal="center" vertical="center"/>
    </xf>
    <xf numFmtId="3" fontId="51" fillId="0" borderId="172" xfId="214" applyNumberFormat="1" applyFont="1" applyFill="1" applyBorder="1" applyAlignment="1" applyProtection="1">
      <alignment horizontal="center" vertical="center"/>
    </xf>
    <xf numFmtId="217" fontId="51" fillId="0" borderId="70" xfId="214" applyNumberFormat="1" applyFont="1" applyFill="1" applyBorder="1" applyAlignment="1" applyProtection="1">
      <alignment horizontal="center" vertical="center"/>
    </xf>
    <xf numFmtId="0" fontId="58" fillId="0" borderId="33" xfId="97" applyFont="1" applyBorder="1" applyAlignment="1">
      <alignment horizontal="right" vertical="center"/>
    </xf>
    <xf numFmtId="0" fontId="72" fillId="0" borderId="172" xfId="97" applyFont="1" applyBorder="1" applyAlignment="1">
      <alignment vertical="center"/>
    </xf>
    <xf numFmtId="0" fontId="78" fillId="0" borderId="172" xfId="97" applyFont="1" applyBorder="1" applyAlignment="1">
      <alignment horizontal="center" vertical="center"/>
    </xf>
    <xf numFmtId="0" fontId="51" fillId="0" borderId="109" xfId="3" applyFont="1" applyBorder="1" applyAlignment="1">
      <alignment vertical="center"/>
    </xf>
    <xf numFmtId="0" fontId="51" fillId="0" borderId="172" xfId="3" applyFont="1" applyBorder="1" applyAlignment="1">
      <alignment vertical="center"/>
    </xf>
    <xf numFmtId="0" fontId="51" fillId="0" borderId="70" xfId="3" applyFont="1" applyBorder="1" applyAlignment="1">
      <alignment vertical="center"/>
    </xf>
    <xf numFmtId="0" fontId="52" fillId="0" borderId="109" xfId="0" applyFont="1" applyBorder="1" applyAlignment="1">
      <alignment horizontal="center" vertical="center"/>
    </xf>
    <xf numFmtId="0" fontId="54" fillId="0" borderId="171" xfId="0" applyFont="1" applyBorder="1" applyAlignment="1">
      <alignment horizontal="right" vertical="center"/>
    </xf>
    <xf numFmtId="0" fontId="52" fillId="0" borderId="172" xfId="0" applyFont="1" applyBorder="1" applyAlignment="1">
      <alignment horizontal="center" vertical="center"/>
    </xf>
    <xf numFmtId="0" fontId="54" fillId="0" borderId="174" xfId="0" applyFont="1" applyBorder="1" applyAlignment="1">
      <alignment horizontal="right" vertical="center"/>
    </xf>
    <xf numFmtId="49" fontId="54" fillId="0" borderId="116" xfId="0" applyNumberFormat="1" applyFont="1" applyBorder="1" applyAlignment="1">
      <alignment horizontal="right" vertical="center"/>
    </xf>
    <xf numFmtId="49" fontId="54" fillId="0" borderId="171" xfId="0" applyNumberFormat="1" applyFont="1" applyBorder="1" applyAlignment="1">
      <alignment horizontal="right" vertical="center"/>
    </xf>
    <xf numFmtId="49" fontId="54" fillId="0" borderId="174" xfId="0" applyNumberFormat="1" applyFont="1" applyBorder="1" applyAlignment="1">
      <alignment horizontal="right" vertical="center"/>
    </xf>
    <xf numFmtId="49" fontId="54" fillId="0" borderId="110" xfId="0" applyNumberFormat="1" applyFont="1" applyBorder="1" applyAlignment="1">
      <alignment horizontal="right" vertical="center"/>
    </xf>
    <xf numFmtId="209" fontId="51" fillId="0" borderId="109" xfId="50" applyNumberFormat="1" applyFont="1" applyFill="1" applyBorder="1" applyAlignment="1" applyProtection="1">
      <alignment vertical="center"/>
    </xf>
    <xf numFmtId="215" fontId="51" fillId="0" borderId="117" xfId="50" applyNumberFormat="1" applyFont="1" applyFill="1" applyBorder="1" applyAlignment="1" applyProtection="1">
      <alignment vertical="center"/>
    </xf>
    <xf numFmtId="0" fontId="51" fillId="0" borderId="172" xfId="0" applyFont="1" applyBorder="1" applyAlignment="1">
      <alignment horizontal="center" vertical="center"/>
    </xf>
    <xf numFmtId="209" fontId="51" fillId="0" borderId="172" xfId="50" applyNumberFormat="1" applyFont="1" applyFill="1" applyBorder="1" applyAlignment="1" applyProtection="1">
      <alignment vertical="center"/>
    </xf>
    <xf numFmtId="215" fontId="51" fillId="0" borderId="173" xfId="50" applyNumberFormat="1" applyFont="1" applyFill="1" applyBorder="1" applyAlignment="1" applyProtection="1">
      <alignment vertical="center"/>
    </xf>
    <xf numFmtId="10" fontId="51" fillId="0" borderId="172" xfId="1" applyNumberFormat="1" applyFont="1" applyFill="1" applyBorder="1" applyAlignment="1" applyProtection="1">
      <alignment horizontal="center" vertical="center"/>
    </xf>
    <xf numFmtId="167" fontId="51" fillId="0" borderId="172" xfId="0" applyNumberFormat="1" applyFont="1" applyBorder="1" applyAlignment="1">
      <alignment horizontal="center" vertical="center"/>
    </xf>
    <xf numFmtId="10" fontId="51" fillId="0" borderId="70" xfId="1" applyNumberFormat="1" applyFont="1" applyFill="1" applyBorder="1" applyAlignment="1" applyProtection="1">
      <alignment horizontal="center" vertical="center"/>
    </xf>
    <xf numFmtId="167" fontId="51" fillId="0" borderId="70" xfId="0" applyNumberFormat="1" applyFont="1" applyBorder="1" applyAlignment="1">
      <alignment horizontal="center" vertical="center"/>
    </xf>
    <xf numFmtId="215" fontId="51" fillId="0" borderId="175" xfId="50" applyNumberFormat="1" applyFont="1" applyFill="1" applyBorder="1" applyAlignment="1" applyProtection="1">
      <alignment vertical="center"/>
    </xf>
    <xf numFmtId="0" fontId="54" fillId="0" borderId="35" xfId="0" applyFont="1" applyBorder="1" applyAlignment="1">
      <alignment horizontal="right" vertical="center"/>
    </xf>
    <xf numFmtId="0" fontId="52" fillId="0" borderId="34" xfId="0" applyFont="1" applyBorder="1" applyAlignment="1">
      <alignment horizontal="center" vertical="center"/>
    </xf>
    <xf numFmtId="215" fontId="51" fillId="0" borderId="36" xfId="50" applyNumberFormat="1" applyFont="1" applyFill="1" applyBorder="1" applyAlignment="1" applyProtection="1">
      <alignment vertical="center"/>
    </xf>
    <xf numFmtId="0" fontId="58" fillId="0" borderId="110" xfId="97" applyFont="1" applyBorder="1" applyAlignment="1">
      <alignment horizontal="right" vertical="center"/>
    </xf>
    <xf numFmtId="0" fontId="54" fillId="0" borderId="110" xfId="0" applyFont="1" applyBorder="1" applyAlignment="1">
      <alignment horizontal="right" vertical="center"/>
    </xf>
    <xf numFmtId="215" fontId="51" fillId="0" borderId="111" xfId="50" applyNumberFormat="1" applyFont="1" applyFill="1" applyBorder="1" applyAlignment="1" applyProtection="1">
      <alignment vertical="center"/>
    </xf>
    <xf numFmtId="211" fontId="65" fillId="0" borderId="109" xfId="0" applyNumberFormat="1" applyFont="1" applyBorder="1" applyAlignment="1">
      <alignment horizontal="center" vertical="center"/>
    </xf>
    <xf numFmtId="3" fontId="51" fillId="0" borderId="109" xfId="0" applyNumberFormat="1" applyFont="1" applyBorder="1" applyAlignment="1">
      <alignment horizontal="center" vertical="center"/>
    </xf>
    <xf numFmtId="213" fontId="51" fillId="0" borderId="109" xfId="0" applyNumberFormat="1" applyFont="1" applyBorder="1" applyAlignment="1">
      <alignment horizontal="center" vertical="center"/>
    </xf>
    <xf numFmtId="211" fontId="65" fillId="0" borderId="172" xfId="0" applyNumberFormat="1" applyFont="1" applyBorder="1" applyAlignment="1">
      <alignment horizontal="center" vertical="center"/>
    </xf>
    <xf numFmtId="3" fontId="51" fillId="0" borderId="172" xfId="0" applyNumberFormat="1" applyFont="1" applyBorder="1" applyAlignment="1">
      <alignment horizontal="center" vertical="center"/>
    </xf>
    <xf numFmtId="213" fontId="51" fillId="0" borderId="172" xfId="0" applyNumberFormat="1" applyFont="1" applyBorder="1" applyAlignment="1">
      <alignment horizontal="center" vertical="center"/>
    </xf>
    <xf numFmtId="211" fontId="65" fillId="0" borderId="70" xfId="0" applyNumberFormat="1" applyFont="1" applyBorder="1" applyAlignment="1">
      <alignment horizontal="center" vertical="center"/>
    </xf>
    <xf numFmtId="3" fontId="51" fillId="0" borderId="70" xfId="0" applyNumberFormat="1" applyFont="1" applyBorder="1" applyAlignment="1">
      <alignment horizontal="center" vertical="center"/>
    </xf>
    <xf numFmtId="213" fontId="51" fillId="0" borderId="70" xfId="0" applyNumberFormat="1" applyFont="1" applyBorder="1" applyAlignment="1">
      <alignment horizontal="center" vertical="center"/>
    </xf>
    <xf numFmtId="0" fontId="58" fillId="33" borderId="113" xfId="1134" applyFont="1" applyFill="1" applyBorder="1" applyAlignment="1" applyProtection="1">
      <alignment horizontal="right" vertical="center"/>
    </xf>
    <xf numFmtId="215" fontId="50" fillId="0" borderId="48" xfId="50" applyNumberFormat="1" applyFont="1" applyFill="1" applyBorder="1" applyAlignment="1" applyProtection="1">
      <alignment vertical="center"/>
    </xf>
    <xf numFmtId="0" fontId="58" fillId="0" borderId="174" xfId="97" applyFont="1" applyBorder="1" applyAlignment="1">
      <alignment horizontal="right" vertical="center"/>
    </xf>
    <xf numFmtId="209" fontId="51" fillId="0" borderId="34" xfId="50" applyNumberFormat="1" applyFont="1" applyFill="1" applyBorder="1" applyAlignment="1" applyProtection="1">
      <alignment vertical="center"/>
    </xf>
    <xf numFmtId="0" fontId="54" fillId="0" borderId="14" xfId="0" applyFont="1" applyBorder="1" applyAlignment="1">
      <alignment horizontal="right" vertical="center"/>
    </xf>
    <xf numFmtId="209" fontId="51" fillId="0" borderId="0" xfId="50" applyNumberFormat="1" applyFont="1" applyFill="1" applyBorder="1" applyAlignment="1" applyProtection="1">
      <alignment vertical="center"/>
    </xf>
    <xf numFmtId="215" fontId="51" fillId="0" borderId="15" xfId="50" applyNumberFormat="1" applyFont="1" applyFill="1" applyBorder="1" applyAlignment="1" applyProtection="1">
      <alignment vertical="center"/>
    </xf>
    <xf numFmtId="209" fontId="51" fillId="0" borderId="111" xfId="50" applyNumberFormat="1" applyFont="1" applyFill="1" applyBorder="1" applyAlignment="1" applyProtection="1">
      <alignment vertical="center"/>
    </xf>
    <xf numFmtId="9" fontId="51" fillId="0" borderId="109" xfId="1" applyFont="1" applyFill="1" applyBorder="1" applyAlignment="1">
      <alignment horizontal="center" vertical="center"/>
    </xf>
    <xf numFmtId="9" fontId="51" fillId="0" borderId="172" xfId="1" applyFont="1" applyFill="1" applyBorder="1" applyAlignment="1">
      <alignment horizontal="center" vertical="center"/>
    </xf>
    <xf numFmtId="3" fontId="52" fillId="0" borderId="109" xfId="0" applyNumberFormat="1" applyFont="1" applyBorder="1" applyAlignment="1">
      <alignment horizontal="center" vertical="center"/>
    </xf>
    <xf numFmtId="3" fontId="52" fillId="0" borderId="172" xfId="0" applyNumberFormat="1" applyFont="1" applyBorder="1" applyAlignment="1">
      <alignment horizontal="center" vertical="center"/>
    </xf>
    <xf numFmtId="0" fontId="58" fillId="33" borderId="110" xfId="1134" applyFont="1" applyFill="1" applyBorder="1" applyAlignment="1" applyProtection="1">
      <alignment horizontal="right" vertical="center"/>
    </xf>
    <xf numFmtId="0" fontId="58" fillId="0" borderId="0" xfId="113" applyFont="1" applyAlignment="1">
      <alignment horizontal="left" vertical="center"/>
    </xf>
    <xf numFmtId="0" fontId="3" fillId="0" borderId="0" xfId="40308"/>
    <xf numFmtId="9" fontId="3" fillId="0" borderId="0" xfId="40308" applyNumberFormat="1" applyAlignment="1">
      <alignment horizontal="center"/>
    </xf>
    <xf numFmtId="10" fontId="3" fillId="0" borderId="0" xfId="40308" applyNumberFormat="1" applyAlignment="1">
      <alignment horizontal="center"/>
    </xf>
    <xf numFmtId="4" fontId="3" fillId="0" borderId="0" xfId="40308" applyNumberFormat="1"/>
    <xf numFmtId="0" fontId="3" fillId="0" borderId="0" xfId="40308" applyAlignment="1">
      <alignment horizontal="center"/>
    </xf>
    <xf numFmtId="4" fontId="3" fillId="0" borderId="0" xfId="40308" applyNumberFormat="1" applyAlignment="1">
      <alignment horizontal="center"/>
    </xf>
    <xf numFmtId="0" fontId="46" fillId="0" borderId="0" xfId="40308" applyFont="1"/>
    <xf numFmtId="0" fontId="3" fillId="74" borderId="0" xfId="40308" applyFill="1"/>
    <xf numFmtId="0" fontId="3" fillId="76" borderId="0" xfId="40308" applyFill="1"/>
    <xf numFmtId="9" fontId="3" fillId="76" borderId="0" xfId="40308" applyNumberFormat="1" applyFill="1" applyAlignment="1">
      <alignment horizontal="center"/>
    </xf>
    <xf numFmtId="10" fontId="3" fillId="76" borderId="0" xfId="40308" applyNumberFormat="1" applyFill="1" applyAlignment="1">
      <alignment horizontal="center"/>
    </xf>
    <xf numFmtId="4" fontId="3" fillId="76" borderId="0" xfId="40308" applyNumberFormat="1" applyFill="1"/>
    <xf numFmtId="4" fontId="57" fillId="0" borderId="34" xfId="113" applyNumberFormat="1" applyFont="1" applyBorder="1" applyAlignment="1">
      <alignment vertical="center"/>
    </xf>
    <xf numFmtId="0" fontId="69" fillId="69" borderId="142" xfId="113" applyFont="1" applyFill="1" applyBorder="1" applyAlignment="1">
      <alignment horizontal="center" vertical="center"/>
    </xf>
    <xf numFmtId="0" fontId="54" fillId="0" borderId="191" xfId="0" applyFont="1" applyBorder="1" applyAlignment="1">
      <alignment horizontal="right" vertical="center"/>
    </xf>
    <xf numFmtId="0" fontId="50" fillId="74" borderId="110" xfId="9116" applyFont="1" applyFill="1" applyBorder="1" applyAlignment="1">
      <alignment horizontal="center" vertical="center"/>
    </xf>
    <xf numFmtId="0" fontId="50" fillId="74" borderId="33" xfId="9116" applyFont="1" applyFill="1" applyBorder="1" applyAlignment="1">
      <alignment horizontal="center" vertical="center"/>
    </xf>
    <xf numFmtId="0" fontId="55" fillId="74" borderId="111" xfId="9116" applyFont="1" applyFill="1" applyBorder="1" applyAlignment="1">
      <alignment horizontal="center" vertical="center"/>
    </xf>
    <xf numFmtId="10" fontId="50" fillId="74" borderId="136" xfId="777" applyNumberFormat="1" applyFont="1" applyFill="1" applyBorder="1" applyAlignment="1" applyProtection="1">
      <alignment horizontal="center" vertical="center"/>
    </xf>
    <xf numFmtId="10" fontId="53" fillId="74" borderId="137" xfId="777" applyNumberFormat="1" applyFont="1" applyFill="1" applyBorder="1" applyAlignment="1" applyProtection="1">
      <alignment horizontal="center" vertical="center"/>
    </xf>
    <xf numFmtId="0" fontId="50" fillId="74" borderId="110" xfId="9116" applyFont="1" applyFill="1" applyBorder="1" applyAlignment="1">
      <alignment vertical="center"/>
    </xf>
    <xf numFmtId="0" fontId="50" fillId="74" borderId="33" xfId="9116" applyFont="1" applyFill="1" applyBorder="1" applyAlignment="1">
      <alignment vertical="center" wrapText="1"/>
    </xf>
    <xf numFmtId="37" fontId="50" fillId="74" borderId="33" xfId="29" applyFont="1" applyFill="1" applyBorder="1" applyAlignment="1">
      <alignment horizontal="left" vertical="center"/>
    </xf>
    <xf numFmtId="37" fontId="50" fillId="74" borderId="33" xfId="29" applyFont="1" applyFill="1" applyBorder="1" applyAlignment="1">
      <alignment horizontal="center" vertical="center"/>
    </xf>
    <xf numFmtId="165" fontId="50" fillId="74" borderId="33" xfId="9117" applyFont="1" applyFill="1" applyBorder="1" applyAlignment="1" applyProtection="1">
      <alignment horizontal="center" vertical="center"/>
    </xf>
    <xf numFmtId="10" fontId="55" fillId="74" borderId="111" xfId="29" applyNumberFormat="1" applyFont="1" applyFill="1" applyBorder="1" applyAlignment="1">
      <alignment horizontal="center" vertical="center"/>
    </xf>
    <xf numFmtId="0" fontId="50" fillId="33" borderId="113" xfId="3" applyFont="1" applyFill="1" applyBorder="1" applyAlignment="1">
      <alignment horizontal="right" vertical="center"/>
    </xf>
    <xf numFmtId="0" fontId="55" fillId="33" borderId="114" xfId="3" applyFont="1" applyFill="1" applyBorder="1" applyAlignment="1">
      <alignment horizontal="right" vertical="center"/>
    </xf>
    <xf numFmtId="0" fontId="55" fillId="33" borderId="114" xfId="3" applyFont="1" applyFill="1" applyBorder="1" applyAlignment="1">
      <alignment horizontal="center" vertical="center"/>
    </xf>
    <xf numFmtId="10" fontId="53" fillId="33" borderId="115" xfId="1" applyNumberFormat="1" applyFont="1" applyFill="1" applyBorder="1" applyAlignment="1" applyProtection="1">
      <alignment horizontal="center" vertical="center"/>
    </xf>
    <xf numFmtId="0" fontId="50" fillId="33" borderId="165" xfId="3" applyFont="1" applyFill="1" applyBorder="1" applyAlignment="1">
      <alignment horizontal="right" vertical="center"/>
    </xf>
    <xf numFmtId="0" fontId="55" fillId="33" borderId="162" xfId="3" applyFont="1" applyFill="1" applyBorder="1" applyAlignment="1">
      <alignment horizontal="right" vertical="center"/>
    </xf>
    <xf numFmtId="43" fontId="50" fillId="33" borderId="162" xfId="3" applyNumberFormat="1" applyFont="1" applyFill="1" applyBorder="1" applyAlignment="1">
      <alignment vertical="center"/>
    </xf>
    <xf numFmtId="0" fontId="55" fillId="33" borderId="162" xfId="3" applyFont="1" applyFill="1" applyBorder="1" applyAlignment="1">
      <alignment horizontal="center" vertical="center"/>
    </xf>
    <xf numFmtId="10" fontId="53" fillId="33" borderId="155" xfId="1" applyNumberFormat="1" applyFont="1" applyFill="1" applyBorder="1" applyAlignment="1" applyProtection="1">
      <alignment horizontal="center" vertical="center"/>
    </xf>
    <xf numFmtId="43" fontId="50" fillId="33" borderId="114" xfId="3" applyNumberFormat="1" applyFont="1" applyFill="1" applyBorder="1" applyAlignment="1">
      <alignment horizontal="right" vertical="center"/>
    </xf>
    <xf numFmtId="3" fontId="53" fillId="74" borderId="114" xfId="3" applyNumberFormat="1" applyFont="1" applyFill="1" applyBorder="1" applyAlignment="1">
      <alignment horizontal="right" vertical="center"/>
    </xf>
    <xf numFmtId="186" fontId="50" fillId="74" borderId="114" xfId="215" applyNumberFormat="1" applyFont="1" applyFill="1" applyBorder="1" applyAlignment="1">
      <alignment vertical="center"/>
    </xf>
    <xf numFmtId="0" fontId="55" fillId="74" borderId="114" xfId="3" applyFont="1" applyFill="1" applyBorder="1" applyAlignment="1">
      <alignment horizontal="center" vertical="center"/>
    </xf>
    <xf numFmtId="10" fontId="53" fillId="74" borderId="115" xfId="1" applyNumberFormat="1" applyFont="1" applyFill="1" applyBorder="1" applyAlignment="1">
      <alignment horizontal="center" vertical="center"/>
    </xf>
    <xf numFmtId="186" fontId="48" fillId="74" borderId="114" xfId="215" applyNumberFormat="1" applyFont="1" applyFill="1" applyBorder="1" applyAlignment="1">
      <alignment vertical="center"/>
    </xf>
    <xf numFmtId="9" fontId="123" fillId="74" borderId="115" xfId="1" applyFont="1" applyFill="1" applyBorder="1" applyAlignment="1">
      <alignment horizontal="center" vertical="center"/>
    </xf>
    <xf numFmtId="0" fontId="50" fillId="33" borderId="115" xfId="3" applyFont="1" applyFill="1" applyBorder="1" applyAlignment="1">
      <alignment horizontal="center" vertical="center"/>
    </xf>
    <xf numFmtId="4" fontId="50" fillId="33" borderId="114" xfId="3" applyNumberFormat="1" applyFont="1" applyFill="1" applyBorder="1" applyAlignment="1">
      <alignment vertical="center"/>
    </xf>
    <xf numFmtId="10" fontId="50" fillId="33" borderId="115" xfId="1" applyNumberFormat="1" applyFont="1" applyFill="1" applyBorder="1" applyAlignment="1" applyProtection="1">
      <alignment horizontal="right" vertical="center"/>
    </xf>
    <xf numFmtId="0" fontId="65" fillId="0" borderId="168" xfId="3" applyFont="1" applyBorder="1" applyAlignment="1">
      <alignment horizontal="right" vertical="center"/>
    </xf>
    <xf numFmtId="0" fontId="67" fillId="0" borderId="192" xfId="3" applyFont="1" applyBorder="1" applyAlignment="1">
      <alignment horizontal="right" vertical="center"/>
    </xf>
    <xf numFmtId="186" fontId="65" fillId="0" borderId="192" xfId="215" applyNumberFormat="1" applyFont="1" applyBorder="1" applyAlignment="1">
      <alignment vertical="center"/>
    </xf>
    <xf numFmtId="0" fontId="67" fillId="0" borderId="192" xfId="3" applyFont="1" applyBorder="1" applyAlignment="1">
      <alignment horizontal="center" vertical="center"/>
    </xf>
    <xf numFmtId="10" fontId="70" fillId="0" borderId="193" xfId="1" applyNumberFormat="1" applyFont="1" applyFill="1" applyBorder="1" applyAlignment="1">
      <alignment horizontal="center" vertical="center"/>
    </xf>
    <xf numFmtId="0" fontId="65" fillId="0" borderId="169" xfId="3" applyFont="1" applyBorder="1" applyAlignment="1">
      <alignment horizontal="right" vertical="center"/>
    </xf>
    <xf numFmtId="0" fontId="67" fillId="0" borderId="194" xfId="3" applyFont="1" applyBorder="1" applyAlignment="1">
      <alignment horizontal="right" vertical="center"/>
    </xf>
    <xf numFmtId="186" fontId="65" fillId="0" borderId="194" xfId="215" applyNumberFormat="1" applyFont="1" applyBorder="1" applyAlignment="1">
      <alignment vertical="center"/>
    </xf>
    <xf numFmtId="3" fontId="67" fillId="0" borderId="194" xfId="3" applyNumberFormat="1" applyFont="1" applyBorder="1" applyAlignment="1">
      <alignment horizontal="center" vertical="center"/>
    </xf>
    <xf numFmtId="10" fontId="70" fillId="0" borderId="195" xfId="1" applyNumberFormat="1" applyFont="1" applyFill="1" applyBorder="1" applyAlignment="1">
      <alignment horizontal="center" vertical="center"/>
    </xf>
    <xf numFmtId="0" fontId="65" fillId="0" borderId="170" xfId="3" applyFont="1" applyBorder="1" applyAlignment="1">
      <alignment horizontal="right" vertical="center"/>
    </xf>
    <xf numFmtId="0" fontId="67" fillId="0" borderId="196" xfId="3" applyFont="1" applyBorder="1" applyAlignment="1">
      <alignment horizontal="right" vertical="center"/>
    </xf>
    <xf numFmtId="186" fontId="65" fillId="0" borderId="196" xfId="215" applyNumberFormat="1" applyFont="1" applyBorder="1" applyAlignment="1">
      <alignment vertical="center"/>
    </xf>
    <xf numFmtId="3" fontId="67" fillId="0" borderId="196" xfId="3" applyNumberFormat="1" applyFont="1" applyBorder="1" applyAlignment="1">
      <alignment horizontal="center" vertical="center"/>
    </xf>
    <xf numFmtId="10" fontId="70" fillId="0" borderId="197" xfId="1" applyNumberFormat="1" applyFont="1" applyFill="1" applyBorder="1" applyAlignment="1">
      <alignment horizontal="center" vertical="center"/>
    </xf>
    <xf numFmtId="0" fontId="65" fillId="0" borderId="183" xfId="3" applyFont="1" applyBorder="1" applyAlignment="1">
      <alignment horizontal="right" vertical="center"/>
    </xf>
    <xf numFmtId="0" fontId="67" fillId="0" borderId="184" xfId="3" applyFont="1" applyBorder="1" applyAlignment="1">
      <alignment horizontal="right" vertical="center"/>
    </xf>
    <xf numFmtId="186" fontId="65" fillId="0" borderId="184" xfId="215" applyNumberFormat="1" applyFont="1" applyBorder="1" applyAlignment="1">
      <alignment vertical="center"/>
    </xf>
    <xf numFmtId="3" fontId="67" fillId="0" borderId="184" xfId="3" applyNumberFormat="1" applyFont="1" applyBorder="1" applyAlignment="1">
      <alignment horizontal="center" vertical="center"/>
    </xf>
    <xf numFmtId="10" fontId="70" fillId="0" borderId="198" xfId="1" applyNumberFormat="1" applyFont="1" applyFill="1" applyBorder="1" applyAlignment="1">
      <alignment horizontal="center" vertical="center"/>
    </xf>
    <xf numFmtId="0" fontId="65" fillId="0" borderId="185" xfId="3" applyFont="1" applyBorder="1" applyAlignment="1">
      <alignment horizontal="right" vertical="center"/>
    </xf>
    <xf numFmtId="0" fontId="67" fillId="0" borderId="186" xfId="3" applyFont="1" applyBorder="1" applyAlignment="1">
      <alignment horizontal="right" vertical="center"/>
    </xf>
    <xf numFmtId="186" fontId="65" fillId="0" borderId="186" xfId="215" applyNumberFormat="1" applyFont="1" applyBorder="1" applyAlignment="1">
      <alignment vertical="center"/>
    </xf>
    <xf numFmtId="3" fontId="67" fillId="0" borderId="186" xfId="3" applyNumberFormat="1" applyFont="1" applyBorder="1" applyAlignment="1">
      <alignment horizontal="center" vertical="center"/>
    </xf>
    <xf numFmtId="10" fontId="70" fillId="0" borderId="199" xfId="1" applyNumberFormat="1" applyFont="1" applyFill="1" applyBorder="1" applyAlignment="1">
      <alignment horizontal="center" vertical="center"/>
    </xf>
    <xf numFmtId="0" fontId="65" fillId="0" borderId="187" xfId="3" applyFont="1" applyBorder="1" applyAlignment="1">
      <alignment horizontal="right" vertical="center"/>
    </xf>
    <xf numFmtId="0" fontId="67" fillId="0" borderId="188" xfId="3" applyFont="1" applyBorder="1" applyAlignment="1">
      <alignment horizontal="right" vertical="center"/>
    </xf>
    <xf numFmtId="186" fontId="65" fillId="0" borderId="188" xfId="215" applyNumberFormat="1" applyFont="1" applyBorder="1" applyAlignment="1">
      <alignment vertical="center"/>
    </xf>
    <xf numFmtId="3" fontId="67" fillId="0" borderId="188" xfId="3" applyNumberFormat="1" applyFont="1" applyBorder="1" applyAlignment="1">
      <alignment horizontal="center" vertical="center"/>
    </xf>
    <xf numFmtId="10" fontId="70" fillId="0" borderId="200" xfId="1" applyNumberFormat="1" applyFont="1" applyFill="1" applyBorder="1" applyAlignment="1">
      <alignment horizontal="center" vertical="center"/>
    </xf>
    <xf numFmtId="3" fontId="67" fillId="0" borderId="192" xfId="3" applyNumberFormat="1" applyFont="1" applyBorder="1" applyAlignment="1">
      <alignment horizontal="center" vertical="center"/>
    </xf>
    <xf numFmtId="10" fontId="52" fillId="0" borderId="201" xfId="1" applyNumberFormat="1" applyFont="1" applyFill="1" applyBorder="1" applyAlignment="1" applyProtection="1">
      <alignment horizontal="left" vertical="center" indent="2"/>
    </xf>
    <xf numFmtId="0" fontId="52" fillId="0" borderId="201" xfId="3" applyFont="1" applyBorder="1" applyAlignment="1">
      <alignment horizontal="right" vertical="center"/>
    </xf>
    <xf numFmtId="186" fontId="67" fillId="0" borderId="201" xfId="5054" applyNumberFormat="1" applyFont="1" applyBorder="1" applyAlignment="1">
      <alignment vertical="center"/>
    </xf>
    <xf numFmtId="186" fontId="65" fillId="0" borderId="201" xfId="215" applyNumberFormat="1" applyFont="1" applyBorder="1" applyAlignment="1">
      <alignment vertical="center"/>
    </xf>
    <xf numFmtId="10" fontId="67" fillId="0" borderId="202" xfId="1" applyNumberFormat="1" applyFont="1" applyFill="1" applyBorder="1" applyAlignment="1">
      <alignment horizontal="center" vertical="center"/>
    </xf>
    <xf numFmtId="0" fontId="51" fillId="0" borderId="168" xfId="3" applyFont="1" applyBorder="1" applyAlignment="1">
      <alignment horizontal="center" vertical="center"/>
    </xf>
    <xf numFmtId="4" fontId="51" fillId="0" borderId="192" xfId="3" applyNumberFormat="1" applyFont="1" applyBorder="1" applyAlignment="1">
      <alignment vertical="center"/>
    </xf>
    <xf numFmtId="10" fontId="51" fillId="0" borderId="193" xfId="1" applyNumberFormat="1" applyFont="1" applyBorder="1" applyAlignment="1" applyProtection="1">
      <alignment horizontal="right" vertical="center"/>
    </xf>
    <xf numFmtId="0" fontId="51" fillId="0" borderId="169" xfId="3" applyFont="1" applyBorder="1" applyAlignment="1">
      <alignment horizontal="center" vertical="center"/>
    </xf>
    <xf numFmtId="4" fontId="51" fillId="0" borderId="194" xfId="3" applyNumberFormat="1" applyFont="1" applyBorder="1" applyAlignment="1">
      <alignment vertical="center"/>
    </xf>
    <xf numFmtId="10" fontId="51" fillId="0" borderId="195" xfId="1" applyNumberFormat="1" applyFont="1" applyBorder="1" applyAlignment="1" applyProtection="1">
      <alignment horizontal="right" vertical="center"/>
    </xf>
    <xf numFmtId="0" fontId="51" fillId="0" borderId="170" xfId="3" applyFont="1" applyBorder="1" applyAlignment="1">
      <alignment horizontal="center" vertical="center"/>
    </xf>
    <xf numFmtId="10" fontId="51" fillId="0" borderId="197" xfId="1" applyNumberFormat="1" applyFont="1" applyBorder="1" applyAlignment="1" applyProtection="1">
      <alignment horizontal="right" vertical="center"/>
    </xf>
    <xf numFmtId="0" fontId="58" fillId="33" borderId="163" xfId="32" applyFont="1" applyFill="1" applyBorder="1" applyAlignment="1" applyProtection="1">
      <alignment horizontal="right" vertical="center"/>
    </xf>
    <xf numFmtId="10" fontId="18" fillId="0" borderId="0" xfId="1483" applyNumberFormat="1" applyBorder="1" applyAlignment="1" applyProtection="1">
      <alignment horizontal="center" vertical="center"/>
    </xf>
    <xf numFmtId="0" fontId="94" fillId="0" borderId="0" xfId="0" applyFont="1" applyAlignment="1">
      <alignment horizontal="left" vertical="center"/>
    </xf>
    <xf numFmtId="0" fontId="94" fillId="0" borderId="0" xfId="0" applyFont="1" applyAlignment="1">
      <alignment horizontal="center" vertical="center"/>
    </xf>
    <xf numFmtId="49" fontId="51" fillId="0" borderId="171" xfId="0" applyNumberFormat="1" applyFont="1" applyBorder="1" applyAlignment="1">
      <alignment horizontal="right" vertical="center"/>
    </xf>
    <xf numFmtId="9" fontId="51" fillId="0" borderId="172" xfId="766" applyFont="1" applyFill="1" applyBorder="1" applyAlignment="1" applyProtection="1">
      <alignment horizontal="center" vertical="center"/>
    </xf>
    <xf numFmtId="167" fontId="51" fillId="0" borderId="173" xfId="0" applyNumberFormat="1" applyFont="1" applyBorder="1" applyAlignment="1">
      <alignment horizontal="center" vertical="center"/>
    </xf>
    <xf numFmtId="49" fontId="51" fillId="0" borderId="174" xfId="0" applyNumberFormat="1" applyFont="1" applyBorder="1" applyAlignment="1">
      <alignment horizontal="right" vertical="center"/>
    </xf>
    <xf numFmtId="0" fontId="108" fillId="0" borderId="14" xfId="0" applyFont="1" applyBorder="1" applyAlignment="1">
      <alignment horizontal="right" vertical="center"/>
    </xf>
    <xf numFmtId="0" fontId="58" fillId="33" borderId="113" xfId="32" applyFont="1" applyFill="1" applyBorder="1" applyAlignment="1" applyProtection="1">
      <alignment horizontal="right" vertical="center"/>
    </xf>
    <xf numFmtId="0" fontId="66" fillId="0" borderId="216" xfId="97" applyFont="1" applyBorder="1" applyAlignment="1">
      <alignment horizontal="right" vertical="center"/>
    </xf>
    <xf numFmtId="0" fontId="94" fillId="0" borderId="0" xfId="0" applyFont="1" applyAlignment="1">
      <alignment vertical="center"/>
    </xf>
    <xf numFmtId="0" fontId="52" fillId="0" borderId="173" xfId="0" applyFont="1" applyBorder="1" applyAlignment="1">
      <alignment horizontal="right" vertical="center"/>
    </xf>
    <xf numFmtId="164" fontId="50" fillId="0" borderId="175" xfId="50" applyFont="1" applyFill="1" applyBorder="1" applyAlignment="1" applyProtection="1">
      <alignment horizontal="right" vertical="center"/>
    </xf>
    <xf numFmtId="164" fontId="50" fillId="0" borderId="117" xfId="50" applyFont="1" applyFill="1" applyBorder="1" applyAlignment="1" applyProtection="1">
      <alignment horizontal="right" vertical="center"/>
    </xf>
    <xf numFmtId="0" fontId="51" fillId="0" borderId="181" xfId="0" applyFont="1" applyBorder="1" applyAlignment="1">
      <alignment horizontal="right" vertical="center"/>
    </xf>
    <xf numFmtId="10" fontId="51" fillId="0" borderId="106" xfId="40309" applyNumberFormat="1" applyFont="1" applyFill="1" applyBorder="1" applyAlignment="1" applyProtection="1">
      <alignment horizontal="center" vertical="center"/>
    </xf>
    <xf numFmtId="205" fontId="51" fillId="0" borderId="106" xfId="40309" applyNumberFormat="1" applyFont="1" applyFill="1" applyBorder="1" applyAlignment="1" applyProtection="1">
      <alignment horizontal="center" vertical="center"/>
    </xf>
    <xf numFmtId="164" fontId="51" fillId="0" borderId="106" xfId="50" applyFont="1" applyFill="1" applyBorder="1" applyAlignment="1" applyProtection="1">
      <alignment vertical="center"/>
    </xf>
    <xf numFmtId="164" fontId="50" fillId="0" borderId="215" xfId="50" applyFont="1" applyFill="1" applyBorder="1" applyAlignment="1" applyProtection="1">
      <alignment vertical="center"/>
    </xf>
    <xf numFmtId="0" fontId="51" fillId="0" borderId="116" xfId="0" applyFont="1" applyBorder="1" applyAlignment="1">
      <alignment horizontal="right" vertical="center"/>
    </xf>
    <xf numFmtId="10" fontId="51" fillId="0" borderId="109" xfId="40309" applyNumberFormat="1" applyFont="1" applyFill="1" applyBorder="1" applyAlignment="1" applyProtection="1">
      <alignment horizontal="center" vertical="center"/>
    </xf>
    <xf numFmtId="205" fontId="51" fillId="0" borderId="109" xfId="40309" applyNumberFormat="1" applyFont="1" applyFill="1" applyBorder="1" applyAlignment="1" applyProtection="1">
      <alignment horizontal="center" vertical="center"/>
    </xf>
    <xf numFmtId="164" fontId="50" fillId="0" borderId="117" xfId="50" applyFont="1" applyFill="1" applyBorder="1" applyAlignment="1" applyProtection="1">
      <alignment vertical="center"/>
    </xf>
    <xf numFmtId="49" fontId="51" fillId="0" borderId="116" xfId="0" applyNumberFormat="1" applyFont="1" applyBorder="1" applyAlignment="1">
      <alignment horizontal="right" vertical="center"/>
    </xf>
    <xf numFmtId="9" fontId="51" fillId="0" borderId="109" xfId="766" applyFont="1" applyFill="1" applyBorder="1" applyAlignment="1" applyProtection="1">
      <alignment horizontal="center" vertical="center"/>
    </xf>
    <xf numFmtId="167" fontId="51" fillId="0" borderId="109" xfId="0" applyNumberFormat="1" applyFont="1" applyBorder="1" applyAlignment="1">
      <alignment horizontal="center" vertical="center"/>
    </xf>
    <xf numFmtId="167" fontId="51" fillId="0" borderId="117" xfId="0" applyNumberFormat="1" applyFont="1" applyBorder="1" applyAlignment="1">
      <alignment horizontal="center" vertical="center"/>
    </xf>
    <xf numFmtId="167" fontId="51" fillId="0" borderId="109" xfId="1168" applyNumberFormat="1" applyFont="1" applyFill="1" applyBorder="1" applyAlignment="1" applyProtection="1">
      <alignment horizontal="center" vertical="center"/>
    </xf>
    <xf numFmtId="167" fontId="51" fillId="0" borderId="172" xfId="1168" applyNumberFormat="1" applyFont="1" applyFill="1" applyBorder="1" applyAlignment="1" applyProtection="1">
      <alignment horizontal="center" vertical="center"/>
    </xf>
    <xf numFmtId="167" fontId="72" fillId="68" borderId="117" xfId="777" applyNumberFormat="1" applyFont="1" applyFill="1" applyBorder="1" applyAlignment="1" applyProtection="1">
      <alignment horizontal="center" vertical="center"/>
    </xf>
    <xf numFmtId="167" fontId="72" fillId="68" borderId="173" xfId="777" applyNumberFormat="1" applyFont="1" applyFill="1" applyBorder="1" applyAlignment="1" applyProtection="1">
      <alignment horizontal="center" vertical="center"/>
    </xf>
    <xf numFmtId="10" fontId="51" fillId="0" borderId="192" xfId="1168" applyNumberFormat="1" applyFont="1" applyFill="1" applyBorder="1" applyAlignment="1" applyProtection="1">
      <alignment horizontal="center" vertical="center"/>
    </xf>
    <xf numFmtId="205" fontId="72" fillId="68" borderId="192" xfId="777" applyNumberFormat="1" applyFont="1" applyFill="1" applyBorder="1" applyAlignment="1" applyProtection="1">
      <alignment horizontal="center" vertical="center"/>
    </xf>
    <xf numFmtId="209" fontId="51" fillId="0" borderId="192" xfId="50" applyNumberFormat="1" applyFont="1" applyFill="1" applyBorder="1" applyAlignment="1" applyProtection="1">
      <alignment vertical="center"/>
    </xf>
    <xf numFmtId="209" fontId="51" fillId="0" borderId="193" xfId="50" applyNumberFormat="1" applyFont="1" applyFill="1" applyBorder="1" applyAlignment="1" applyProtection="1">
      <alignment vertical="center"/>
    </xf>
    <xf numFmtId="0" fontId="52" fillId="0" borderId="0" xfId="0" applyFont="1" applyAlignment="1">
      <alignment horizontal="left" vertical="center" indent="1"/>
    </xf>
    <xf numFmtId="0" fontId="50" fillId="0" borderId="110" xfId="546" applyFont="1" applyBorder="1" applyAlignment="1">
      <alignment horizontal="right" vertical="center"/>
    </xf>
    <xf numFmtId="0" fontId="50" fillId="0" borderId="168" xfId="0" applyFont="1" applyBorder="1" applyAlignment="1">
      <alignment horizontal="right" vertical="center"/>
    </xf>
    <xf numFmtId="0" fontId="54" fillId="0" borderId="0" xfId="113" applyFont="1" applyAlignment="1">
      <alignment horizontal="right" vertical="center"/>
    </xf>
    <xf numFmtId="3" fontId="51" fillId="0" borderId="147" xfId="0" applyNumberFormat="1" applyFont="1" applyBorder="1" applyAlignment="1">
      <alignment horizontal="right" vertical="center" wrapText="1"/>
    </xf>
    <xf numFmtId="3" fontId="51" fillId="0" borderId="150" xfId="0" applyNumberFormat="1" applyFont="1" applyBorder="1" applyAlignment="1">
      <alignment horizontal="right" vertical="center"/>
    </xf>
    <xf numFmtId="0" fontId="126" fillId="74" borderId="138" xfId="0" applyFont="1" applyFill="1" applyBorder="1" applyAlignment="1">
      <alignment vertical="center"/>
    </xf>
    <xf numFmtId="0" fontId="126" fillId="74" borderId="143" xfId="0" applyFont="1" applyFill="1" applyBorder="1" applyAlignment="1">
      <alignment horizontal="center" vertical="center" wrapText="1"/>
    </xf>
    <xf numFmtId="0" fontId="126" fillId="74" borderId="144" xfId="0" applyFont="1" applyFill="1" applyBorder="1" applyAlignment="1">
      <alignment horizontal="center" vertical="center" wrapText="1"/>
    </xf>
    <xf numFmtId="0" fontId="126" fillId="74" borderId="153" xfId="0" applyFont="1" applyFill="1" applyBorder="1" applyAlignment="1">
      <alignment vertical="center"/>
    </xf>
    <xf numFmtId="0" fontId="127" fillId="0" borderId="0" xfId="0" applyFont="1" applyAlignment="1">
      <alignment vertical="center"/>
    </xf>
    <xf numFmtId="0" fontId="126" fillId="74" borderId="143" xfId="0" applyFont="1" applyFill="1" applyBorder="1" applyAlignment="1">
      <alignment vertical="center"/>
    </xf>
    <xf numFmtId="44" fontId="126" fillId="74" borderId="144" xfId="214" applyNumberFormat="1" applyFont="1" applyFill="1" applyBorder="1" applyAlignment="1" applyProtection="1">
      <alignment vertical="center" wrapText="1"/>
    </xf>
    <xf numFmtId="0" fontId="126" fillId="74" borderId="135" xfId="0" applyFont="1" applyFill="1" applyBorder="1" applyAlignment="1">
      <alignment vertical="center"/>
    </xf>
    <xf numFmtId="0" fontId="126" fillId="74" borderId="154" xfId="0" applyFont="1" applyFill="1" applyBorder="1" applyAlignment="1">
      <alignment vertical="center"/>
    </xf>
    <xf numFmtId="44" fontId="126" fillId="74" borderId="155" xfId="214" applyNumberFormat="1" applyFont="1" applyFill="1" applyBorder="1" applyAlignment="1" applyProtection="1">
      <alignment vertical="center" wrapText="1"/>
    </xf>
    <xf numFmtId="0" fontId="54" fillId="0" borderId="146" xfId="0" applyFont="1" applyBorder="1" applyAlignment="1">
      <alignment horizontal="center" vertical="center"/>
    </xf>
    <xf numFmtId="0" fontId="54" fillId="0" borderId="149" xfId="0" applyFont="1" applyBorder="1" applyAlignment="1">
      <alignment horizontal="center" vertical="center" wrapText="1"/>
    </xf>
    <xf numFmtId="0" fontId="54" fillId="0" borderId="149" xfId="0" applyFont="1" applyBorder="1" applyAlignment="1">
      <alignment horizontal="center" vertical="center"/>
    </xf>
    <xf numFmtId="0" fontId="54" fillId="0" borderId="152" xfId="0" applyFont="1" applyBorder="1" applyAlignment="1">
      <alignment horizontal="center" vertical="center"/>
    </xf>
    <xf numFmtId="0" fontId="129" fillId="0" borderId="0" xfId="1112" applyFont="1" applyAlignment="1">
      <alignment horizontal="right" vertical="center"/>
    </xf>
    <xf numFmtId="0" fontId="130" fillId="0" borderId="0" xfId="1112" applyFont="1" applyAlignment="1">
      <alignment horizontal="center" vertical="center"/>
    </xf>
    <xf numFmtId="0" fontId="129" fillId="74" borderId="114" xfId="1112" applyFont="1" applyFill="1" applyBorder="1" applyAlignment="1">
      <alignment horizontal="center" vertical="center" wrapText="1"/>
    </xf>
    <xf numFmtId="0" fontId="129" fillId="74" borderId="115" xfId="1112" applyFont="1" applyFill="1" applyBorder="1" applyAlignment="1">
      <alignment horizontal="center" vertical="center"/>
    </xf>
    <xf numFmtId="0" fontId="129" fillId="0" borderId="110" xfId="1112" applyFont="1" applyBorder="1" applyAlignment="1">
      <alignment horizontal="right" vertical="center"/>
    </xf>
    <xf numFmtId="0" fontId="129" fillId="74" borderId="162" xfId="1112" applyFont="1" applyFill="1" applyBorder="1" applyAlignment="1">
      <alignment horizontal="center" vertical="center" wrapText="1"/>
    </xf>
    <xf numFmtId="0" fontId="129" fillId="74" borderId="155" xfId="1112" applyFont="1" applyFill="1" applyBorder="1" applyAlignment="1">
      <alignment horizontal="center" vertical="center"/>
    </xf>
    <xf numFmtId="0" fontId="131" fillId="0" borderId="0" xfId="3" applyFont="1" applyAlignment="1">
      <alignment vertical="center"/>
    </xf>
    <xf numFmtId="0" fontId="127" fillId="0" borderId="0" xfId="3" applyFont="1" applyAlignment="1">
      <alignment vertical="center"/>
    </xf>
    <xf numFmtId="207" fontId="70" fillId="0" borderId="168" xfId="113" applyNumberFormat="1" applyFont="1" applyBorder="1" applyAlignment="1">
      <alignment horizontal="center" vertical="center"/>
    </xf>
    <xf numFmtId="207" fontId="70" fillId="0" borderId="192" xfId="113" applyNumberFormat="1" applyFont="1" applyBorder="1" applyAlignment="1">
      <alignment horizontal="center" vertical="center"/>
    </xf>
    <xf numFmtId="207" fontId="70" fillId="0" borderId="169" xfId="113" applyNumberFormat="1" applyFont="1" applyBorder="1" applyAlignment="1">
      <alignment horizontal="center" vertical="center"/>
    </xf>
    <xf numFmtId="207" fontId="70" fillId="0" borderId="194" xfId="113" applyNumberFormat="1" applyFont="1" applyBorder="1" applyAlignment="1">
      <alignment horizontal="center" vertical="center"/>
    </xf>
    <xf numFmtId="207" fontId="70" fillId="0" borderId="170" xfId="113" applyNumberFormat="1" applyFont="1" applyBorder="1" applyAlignment="1">
      <alignment horizontal="center" vertical="center"/>
    </xf>
    <xf numFmtId="207" fontId="70" fillId="0" borderId="196" xfId="113" applyNumberFormat="1" applyFont="1" applyBorder="1" applyAlignment="1">
      <alignment horizontal="center" vertical="center"/>
    </xf>
    <xf numFmtId="44" fontId="58" fillId="33" borderId="113" xfId="113" applyNumberFormat="1" applyFont="1" applyFill="1" applyBorder="1" applyAlignment="1">
      <alignment vertical="center"/>
    </xf>
    <xf numFmtId="207" fontId="66" fillId="33" borderId="113" xfId="375" applyNumberFormat="1" applyFont="1" applyFill="1" applyBorder="1" applyAlignment="1" applyProtection="1">
      <alignment horizontal="center" vertical="center"/>
    </xf>
    <xf numFmtId="207" fontId="66" fillId="33" borderId="114" xfId="375" applyNumberFormat="1" applyFont="1" applyFill="1" applyBorder="1" applyAlignment="1" applyProtection="1">
      <alignment horizontal="center" vertical="center"/>
    </xf>
    <xf numFmtId="207" fontId="70" fillId="0" borderId="168" xfId="113" applyNumberFormat="1" applyFont="1" applyBorder="1" applyAlignment="1">
      <alignment vertical="center"/>
    </xf>
    <xf numFmtId="207" fontId="70" fillId="0" borderId="192" xfId="113" applyNumberFormat="1" applyFont="1" applyBorder="1" applyAlignment="1">
      <alignment vertical="center"/>
    </xf>
    <xf numFmtId="207" fontId="70" fillId="0" borderId="169" xfId="113" applyNumberFormat="1" applyFont="1" applyBorder="1" applyAlignment="1">
      <alignment vertical="center"/>
    </xf>
    <xf numFmtId="207" fontId="70" fillId="0" borderId="194" xfId="113" applyNumberFormat="1" applyFont="1" applyBorder="1" applyAlignment="1">
      <alignment vertical="center"/>
    </xf>
    <xf numFmtId="207" fontId="70" fillId="0" borderId="170" xfId="113" applyNumberFormat="1" applyFont="1" applyBorder="1" applyAlignment="1">
      <alignment vertical="center"/>
    </xf>
    <xf numFmtId="207" fontId="70" fillId="0" borderId="196" xfId="113" applyNumberFormat="1" applyFont="1" applyBorder="1" applyAlignment="1">
      <alignment vertical="center"/>
    </xf>
    <xf numFmtId="207" fontId="51" fillId="0" borderId="194" xfId="113" applyNumberFormat="1" applyFont="1" applyBorder="1" applyAlignment="1">
      <alignment vertical="center"/>
    </xf>
    <xf numFmtId="207" fontId="51" fillId="0" borderId="196" xfId="113" applyNumberFormat="1" applyFont="1" applyBorder="1" applyAlignment="1">
      <alignment vertical="center"/>
    </xf>
    <xf numFmtId="207" fontId="56" fillId="0" borderId="168" xfId="113" applyNumberFormat="1" applyFont="1" applyBorder="1" applyAlignment="1">
      <alignment horizontal="center" vertical="center"/>
    </xf>
    <xf numFmtId="207" fontId="56" fillId="0" borderId="192" xfId="113" applyNumberFormat="1" applyFont="1" applyBorder="1" applyAlignment="1">
      <alignment horizontal="center" vertical="center"/>
    </xf>
    <xf numFmtId="207" fontId="56" fillId="0" borderId="169" xfId="113" applyNumberFormat="1" applyFont="1" applyBorder="1" applyAlignment="1">
      <alignment horizontal="center" vertical="center"/>
    </xf>
    <xf numFmtId="207" fontId="56" fillId="0" borderId="194" xfId="113" applyNumberFormat="1" applyFont="1" applyBorder="1" applyAlignment="1">
      <alignment horizontal="center" vertical="center"/>
    </xf>
    <xf numFmtId="207" fontId="56" fillId="0" borderId="170" xfId="113" applyNumberFormat="1" applyFont="1" applyBorder="1" applyAlignment="1">
      <alignment horizontal="center" vertical="center"/>
    </xf>
    <xf numFmtId="207" fontId="56" fillId="0" borderId="196" xfId="113" applyNumberFormat="1" applyFont="1" applyBorder="1" applyAlignment="1">
      <alignment horizontal="center" vertical="center"/>
    </xf>
    <xf numFmtId="219" fontId="67" fillId="0" borderId="191" xfId="127" applyNumberFormat="1" applyFont="1" applyFill="1" applyBorder="1" applyAlignment="1" applyProtection="1">
      <alignment horizontal="center" vertical="center"/>
    </xf>
    <xf numFmtId="219" fontId="67" fillId="0" borderId="201" xfId="127" applyNumberFormat="1" applyFont="1" applyFill="1" applyBorder="1" applyAlignment="1" applyProtection="1">
      <alignment horizontal="center" vertical="center"/>
    </xf>
    <xf numFmtId="219" fontId="67" fillId="0" borderId="202" xfId="127" applyNumberFormat="1" applyFont="1" applyFill="1" applyBorder="1" applyAlignment="1" applyProtection="1">
      <alignment horizontal="center" vertical="center"/>
    </xf>
    <xf numFmtId="208" fontId="57" fillId="0" borderId="0" xfId="113" applyNumberFormat="1" applyFont="1" applyAlignment="1">
      <alignment horizontal="center" vertical="center"/>
    </xf>
    <xf numFmtId="208" fontId="66" fillId="33" borderId="113" xfId="113" applyNumberFormat="1" applyFont="1" applyFill="1" applyBorder="1" applyAlignment="1">
      <alignment horizontal="center" vertical="center"/>
    </xf>
    <xf numFmtId="208" fontId="66" fillId="33" borderId="114" xfId="113" applyNumberFormat="1" applyFont="1" applyFill="1" applyBorder="1" applyAlignment="1">
      <alignment horizontal="center" vertical="center"/>
    </xf>
    <xf numFmtId="208" fontId="66" fillId="33" borderId="115" xfId="113" applyNumberFormat="1" applyFont="1" applyFill="1" applyBorder="1" applyAlignment="1">
      <alignment horizontal="center" vertical="center"/>
    </xf>
    <xf numFmtId="211" fontId="50" fillId="33" borderId="113" xfId="1039" applyNumberFormat="1" applyFont="1" applyFill="1" applyBorder="1" applyAlignment="1" applyProtection="1">
      <alignment horizontal="center" vertical="center"/>
    </xf>
    <xf numFmtId="211" fontId="50" fillId="33" borderId="114" xfId="1039" applyNumberFormat="1" applyFont="1" applyFill="1" applyBorder="1" applyAlignment="1" applyProtection="1">
      <alignment horizontal="center" vertical="center"/>
    </xf>
    <xf numFmtId="0" fontId="51" fillId="0" borderId="228" xfId="0" applyFont="1" applyBorder="1" applyAlignment="1">
      <alignment horizontal="left" vertical="center"/>
    </xf>
    <xf numFmtId="0" fontId="52" fillId="0" borderId="202" xfId="0" applyFont="1" applyBorder="1" applyAlignment="1">
      <alignment horizontal="left" vertical="center" indent="1"/>
    </xf>
    <xf numFmtId="0" fontId="52" fillId="0" borderId="230" xfId="0" applyFont="1" applyBorder="1" applyAlignment="1">
      <alignment horizontal="left" vertical="center" indent="1"/>
    </xf>
    <xf numFmtId="0" fontId="75" fillId="71" borderId="113" xfId="9151" applyFont="1" applyFill="1" applyBorder="1" applyAlignment="1">
      <alignment horizontal="center" vertical="center"/>
    </xf>
    <xf numFmtId="0" fontId="75" fillId="71" borderId="114" xfId="9151" applyFont="1" applyFill="1" applyBorder="1" applyAlignment="1">
      <alignment horizontal="center" vertical="center"/>
    </xf>
    <xf numFmtId="10" fontId="75" fillId="71" borderId="114" xfId="9151" applyNumberFormat="1" applyFont="1" applyFill="1" applyBorder="1" applyAlignment="1">
      <alignment horizontal="center" vertical="center"/>
    </xf>
    <xf numFmtId="10" fontId="75" fillId="71" borderId="115" xfId="9151" applyNumberFormat="1" applyFont="1" applyFill="1" applyBorder="1" applyAlignment="1">
      <alignment horizontal="center" vertical="center"/>
    </xf>
    <xf numFmtId="0" fontId="74" fillId="72" borderId="168" xfId="9151" applyFont="1" applyFill="1" applyBorder="1" applyAlignment="1">
      <alignment horizontal="left" vertical="center" indent="1"/>
    </xf>
    <xf numFmtId="0" fontId="111" fillId="72" borderId="192" xfId="9151" applyFont="1" applyFill="1" applyBorder="1" applyAlignment="1">
      <alignment horizontal="center" vertical="center"/>
    </xf>
    <xf numFmtId="4" fontId="74" fillId="0" borderId="192" xfId="9151" applyNumberFormat="1" applyFont="1" applyBorder="1" applyAlignment="1">
      <alignment horizontal="center" vertical="center"/>
    </xf>
    <xf numFmtId="0" fontId="74" fillId="72" borderId="227" xfId="9151" applyFont="1" applyFill="1" applyBorder="1" applyAlignment="1">
      <alignment horizontal="left" vertical="center" indent="1"/>
    </xf>
    <xf numFmtId="0" fontId="111" fillId="72" borderId="242" xfId="9151" applyFont="1" applyFill="1" applyBorder="1" applyAlignment="1">
      <alignment horizontal="center" vertical="center"/>
    </xf>
    <xf numFmtId="4" fontId="74" fillId="0" borderId="242" xfId="9151" applyNumberFormat="1" applyFont="1" applyBorder="1" applyAlignment="1">
      <alignment horizontal="center" vertical="center"/>
    </xf>
    <xf numFmtId="0" fontId="74" fillId="0" borderId="227" xfId="9151" applyFont="1" applyBorder="1" applyAlignment="1">
      <alignment horizontal="left" vertical="center" indent="1"/>
    </xf>
    <xf numFmtId="0" fontId="111" fillId="0" borderId="242" xfId="9151" applyFont="1" applyBorder="1" applyAlignment="1">
      <alignment horizontal="center" vertical="center"/>
    </xf>
    <xf numFmtId="4" fontId="74" fillId="72" borderId="242" xfId="9151" applyNumberFormat="1" applyFont="1" applyFill="1" applyBorder="1" applyAlignment="1">
      <alignment horizontal="center" vertical="center"/>
    </xf>
    <xf numFmtId="0" fontId="74" fillId="72" borderId="170" xfId="9151" applyFont="1" applyFill="1" applyBorder="1" applyAlignment="1">
      <alignment horizontal="left" vertical="center" indent="1"/>
    </xf>
    <xf numFmtId="0" fontId="111" fillId="72" borderId="196" xfId="9151" applyFont="1" applyFill="1" applyBorder="1" applyAlignment="1">
      <alignment horizontal="center" vertical="center"/>
    </xf>
    <xf numFmtId="4" fontId="74" fillId="72" borderId="196" xfId="9151" applyNumberFormat="1" applyFont="1" applyFill="1" applyBorder="1" applyAlignment="1">
      <alignment horizontal="center" vertical="center"/>
    </xf>
    <xf numFmtId="0" fontId="51" fillId="72" borderId="168" xfId="9151" applyFont="1" applyFill="1" applyBorder="1" applyAlignment="1">
      <alignment horizontal="left" vertical="center" indent="1"/>
    </xf>
    <xf numFmtId="0" fontId="51" fillId="72" borderId="192" xfId="9151" applyFont="1" applyFill="1" applyBorder="1" applyAlignment="1">
      <alignment horizontal="left" vertical="center" indent="1"/>
    </xf>
    <xf numFmtId="4" fontId="52" fillId="0" borderId="233" xfId="9151" applyNumberFormat="1" applyFont="1" applyBorder="1" applyAlignment="1">
      <alignment horizontal="left" vertical="top" wrapText="1"/>
    </xf>
    <xf numFmtId="0" fontId="51" fillId="72" borderId="227" xfId="9151" applyFont="1" applyFill="1" applyBorder="1" applyAlignment="1">
      <alignment horizontal="left" vertical="center" indent="1"/>
    </xf>
    <xf numFmtId="0" fontId="51" fillId="72" borderId="242" xfId="9151" applyFont="1" applyFill="1" applyBorder="1" applyAlignment="1">
      <alignment horizontal="left" vertical="center" indent="1"/>
    </xf>
    <xf numFmtId="4" fontId="52" fillId="0" borderId="226" xfId="9151" applyNumberFormat="1" applyFont="1" applyBorder="1" applyAlignment="1">
      <alignment horizontal="left" vertical="top" wrapText="1"/>
    </xf>
    <xf numFmtId="0" fontId="52" fillId="72" borderId="242" xfId="9151" applyFont="1" applyFill="1" applyBorder="1" applyAlignment="1">
      <alignment wrapText="1"/>
    </xf>
    <xf numFmtId="0" fontId="52" fillId="72" borderId="196" xfId="9151" applyFont="1" applyFill="1" applyBorder="1" applyAlignment="1">
      <alignment wrapText="1"/>
    </xf>
    <xf numFmtId="4" fontId="74" fillId="0" borderId="196" xfId="9151" applyNumberFormat="1" applyFont="1" applyBorder="1" applyAlignment="1">
      <alignment horizontal="center" vertical="center"/>
    </xf>
    <xf numFmtId="4" fontId="52" fillId="0" borderId="197" xfId="9151" applyNumberFormat="1" applyFont="1" applyBorder="1" applyAlignment="1">
      <alignment horizontal="left" vertical="top" wrapText="1"/>
    </xf>
    <xf numFmtId="0" fontId="52" fillId="72" borderId="192" xfId="9151" applyFont="1" applyFill="1" applyBorder="1" applyAlignment="1">
      <alignment wrapText="1"/>
    </xf>
    <xf numFmtId="2" fontId="74" fillId="0" borderId="192" xfId="9151" applyNumberFormat="1" applyFont="1" applyBorder="1" applyAlignment="1">
      <alignment horizontal="center" vertical="center"/>
    </xf>
    <xf numFmtId="4" fontId="52" fillId="0" borderId="193" xfId="9151" applyNumberFormat="1" applyFont="1" applyBorder="1" applyAlignment="1">
      <alignment horizontal="left" vertical="top" wrapText="1"/>
    </xf>
    <xf numFmtId="2" fontId="74" fillId="0" borderId="242" xfId="9151" applyNumberFormat="1" applyFont="1" applyBorder="1" applyAlignment="1">
      <alignment horizontal="center" vertical="center"/>
    </xf>
    <xf numFmtId="2" fontId="74" fillId="0" borderId="196" xfId="9151" applyNumberFormat="1" applyFont="1" applyBorder="1" applyAlignment="1">
      <alignment horizontal="center" vertical="center"/>
    </xf>
    <xf numFmtId="0" fontId="74" fillId="0" borderId="191" xfId="9151" applyFont="1" applyBorder="1" applyAlignment="1">
      <alignment horizontal="left" vertical="center" wrapText="1" indent="1"/>
    </xf>
    <xf numFmtId="0" fontId="52" fillId="72" borderId="201" xfId="9151" applyFont="1" applyFill="1" applyBorder="1" applyAlignment="1">
      <alignment wrapText="1"/>
    </xf>
    <xf numFmtId="2" fontId="74" fillId="0" borderId="201" xfId="9151" applyNumberFormat="1" applyFont="1" applyBorder="1" applyAlignment="1">
      <alignment horizontal="center" vertical="center"/>
    </xf>
    <xf numFmtId="4" fontId="52" fillId="0" borderId="202" xfId="9151" applyNumberFormat="1" applyFont="1" applyBorder="1" applyAlignment="1">
      <alignment horizontal="left" vertical="top" wrapText="1"/>
    </xf>
    <xf numFmtId="2" fontId="74" fillId="0" borderId="193" xfId="9151" applyNumberFormat="1" applyFont="1" applyBorder="1" applyAlignment="1">
      <alignment horizontal="center" vertical="center"/>
    </xf>
    <xf numFmtId="2" fontId="74" fillId="0" borderId="226" xfId="9151" applyNumberFormat="1" applyFont="1" applyBorder="1" applyAlignment="1">
      <alignment horizontal="center" vertical="center"/>
    </xf>
    <xf numFmtId="2" fontId="74" fillId="0" borderId="197" xfId="9151" applyNumberFormat="1" applyFont="1" applyBorder="1" applyAlignment="1">
      <alignment horizontal="center" vertical="center"/>
    </xf>
    <xf numFmtId="172" fontId="48" fillId="74" borderId="115" xfId="9151" applyNumberFormat="1" applyFont="1" applyFill="1" applyBorder="1" applyAlignment="1">
      <alignment horizontal="center" vertical="center"/>
    </xf>
    <xf numFmtId="4" fontId="51" fillId="0" borderId="196" xfId="3" applyNumberFormat="1" applyFont="1" applyBorder="1" applyAlignment="1">
      <alignment horizontal="right" vertical="center"/>
    </xf>
    <xf numFmtId="207" fontId="70" fillId="0" borderId="227" xfId="113" applyNumberFormat="1" applyFont="1" applyBorder="1" applyAlignment="1">
      <alignment vertical="center"/>
    </xf>
    <xf numFmtId="207" fontId="70" fillId="0" borderId="242" xfId="113" applyNumberFormat="1" applyFont="1" applyBorder="1" applyAlignment="1">
      <alignment vertical="center"/>
    </xf>
    <xf numFmtId="207" fontId="69" fillId="69" borderId="222" xfId="375" applyNumberFormat="1" applyFont="1" applyFill="1" applyBorder="1" applyAlignment="1" applyProtection="1">
      <alignment horizontal="center" vertical="center"/>
    </xf>
    <xf numFmtId="207" fontId="70" fillId="33" borderId="244" xfId="113" applyNumberFormat="1" applyFont="1" applyFill="1" applyBorder="1" applyAlignment="1">
      <alignment vertical="center"/>
    </xf>
    <xf numFmtId="207" fontId="70" fillId="33" borderId="245" xfId="113" applyNumberFormat="1" applyFont="1" applyFill="1" applyBorder="1" applyAlignment="1">
      <alignment vertical="center"/>
    </xf>
    <xf numFmtId="0" fontId="51" fillId="0" borderId="109" xfId="0" applyFont="1" applyBorder="1" applyAlignment="1">
      <alignment horizontal="left" vertical="center"/>
    </xf>
    <xf numFmtId="0" fontId="51" fillId="0" borderId="73" xfId="0" applyFont="1" applyBorder="1" applyAlignment="1">
      <alignment horizontal="left" vertical="center"/>
    </xf>
    <xf numFmtId="0" fontId="51" fillId="0" borderId="70" xfId="0" applyFont="1" applyBorder="1" applyAlignment="1">
      <alignment horizontal="left" vertical="center"/>
    </xf>
    <xf numFmtId="0" fontId="129" fillId="74" borderId="114" xfId="1112" applyFont="1" applyFill="1" applyBorder="1" applyAlignment="1">
      <alignment horizontal="center" vertical="center"/>
    </xf>
    <xf numFmtId="0" fontId="129" fillId="74" borderId="162" xfId="1112" applyFont="1" applyFill="1" applyBorder="1" applyAlignment="1">
      <alignment horizontal="center" vertical="center"/>
    </xf>
    <xf numFmtId="0" fontId="51" fillId="0" borderId="172" xfId="0" applyFont="1" applyBorder="1" applyAlignment="1">
      <alignment horizontal="left" vertical="center"/>
    </xf>
    <xf numFmtId="0" fontId="129" fillId="74" borderId="154" xfId="1112" applyFont="1" applyFill="1" applyBorder="1" applyAlignment="1">
      <alignment horizontal="center" vertical="center"/>
    </xf>
    <xf numFmtId="0" fontId="50" fillId="0" borderId="201" xfId="0" applyFont="1" applyBorder="1" applyAlignment="1">
      <alignment horizontal="center" vertical="center" wrapText="1"/>
    </xf>
    <xf numFmtId="0" fontId="65" fillId="0" borderId="172" xfId="0" applyFont="1" applyBorder="1" applyAlignment="1">
      <alignment horizontal="left" vertical="center"/>
    </xf>
    <xf numFmtId="0" fontId="65" fillId="0" borderId="70" xfId="0" applyFont="1" applyBorder="1" applyAlignment="1">
      <alignment horizontal="left" vertical="center"/>
    </xf>
    <xf numFmtId="0" fontId="83" fillId="0" borderId="0" xfId="0" applyFont="1" applyAlignment="1">
      <alignment vertical="center"/>
    </xf>
    <xf numFmtId="0" fontId="50" fillId="0" borderId="237" xfId="0" applyFont="1" applyBorder="1" applyAlignment="1">
      <alignment horizontal="center" vertical="center" wrapText="1"/>
    </xf>
    <xf numFmtId="0" fontId="50" fillId="74" borderId="218" xfId="0" applyFont="1" applyFill="1" applyBorder="1" applyAlignment="1">
      <alignment horizontal="center" vertical="center" wrapText="1"/>
    </xf>
    <xf numFmtId="0" fontId="50" fillId="74" borderId="143" xfId="0" applyFont="1" applyFill="1" applyBorder="1" applyAlignment="1">
      <alignment horizontal="center" vertical="center" wrapText="1"/>
    </xf>
    <xf numFmtId="0" fontId="50" fillId="74" borderId="219" xfId="0" applyFont="1" applyFill="1" applyBorder="1" applyAlignment="1">
      <alignment horizontal="center" vertical="center" wrapText="1"/>
    </xf>
    <xf numFmtId="0" fontId="50" fillId="33" borderId="113" xfId="3" applyFont="1" applyFill="1" applyBorder="1" applyAlignment="1">
      <alignment horizontal="center" vertical="center"/>
    </xf>
    <xf numFmtId="0" fontId="50" fillId="33" borderId="114" xfId="3" applyFont="1" applyFill="1" applyBorder="1" applyAlignment="1">
      <alignment horizontal="center" vertical="center"/>
    </xf>
    <xf numFmtId="0" fontId="58" fillId="0" borderId="47" xfId="40304" applyFont="1" applyBorder="1" applyAlignment="1">
      <alignment horizontal="center" vertical="center"/>
    </xf>
    <xf numFmtId="37" fontId="65" fillId="0" borderId="47" xfId="29" applyFont="1" applyBorder="1" applyAlignment="1">
      <alignment horizontal="left" vertical="center" wrapText="1"/>
    </xf>
    <xf numFmtId="0" fontId="65" fillId="0" borderId="14" xfId="9116" applyFont="1" applyBorder="1" applyAlignment="1">
      <alignment horizontal="center" vertical="center"/>
    </xf>
    <xf numFmtId="208" fontId="70" fillId="0" borderId="34" xfId="107" applyNumberFormat="1" applyFont="1" applyBorder="1" applyAlignment="1">
      <alignment horizontal="center" vertical="center"/>
    </xf>
    <xf numFmtId="207" fontId="70" fillId="0" borderId="191" xfId="113" applyNumberFormat="1" applyFont="1" applyBorder="1" applyAlignment="1">
      <alignment vertical="center"/>
    </xf>
    <xf numFmtId="207" fontId="70" fillId="0" borderId="201" xfId="113" applyNumberFormat="1" applyFont="1" applyBorder="1" applyAlignment="1">
      <alignment vertical="center"/>
    </xf>
    <xf numFmtId="0" fontId="69" fillId="67" borderId="132" xfId="113" applyFont="1" applyFill="1" applyBorder="1" applyAlignment="1">
      <alignment vertical="center"/>
    </xf>
    <xf numFmtId="0" fontId="69" fillId="67" borderId="133" xfId="113" applyFont="1" applyFill="1" applyBorder="1" applyAlignment="1">
      <alignment vertical="center"/>
    </xf>
    <xf numFmtId="208" fontId="69" fillId="67" borderId="134" xfId="113" applyNumberFormat="1" applyFont="1" applyFill="1" applyBorder="1" applyAlignment="1">
      <alignment horizontal="right" vertical="center"/>
    </xf>
    <xf numFmtId="0" fontId="69" fillId="67" borderId="138" xfId="113" applyFont="1" applyFill="1" applyBorder="1" applyAlignment="1">
      <alignment vertical="center"/>
    </xf>
    <xf numFmtId="0" fontId="69" fillId="67" borderId="139" xfId="113" applyFont="1" applyFill="1" applyBorder="1" applyAlignment="1">
      <alignment vertical="center"/>
    </xf>
    <xf numFmtId="205" fontId="69" fillId="67" borderId="140" xfId="1" applyNumberFormat="1" applyFont="1" applyFill="1" applyBorder="1" applyAlignment="1" applyProtection="1">
      <alignment horizontal="right" vertical="center"/>
    </xf>
    <xf numFmtId="220" fontId="85" fillId="67" borderId="140" xfId="127" applyNumberFormat="1" applyFont="1" applyFill="1" applyBorder="1" applyAlignment="1" applyProtection="1">
      <alignment horizontal="right" vertical="center"/>
    </xf>
    <xf numFmtId="0" fontId="69" fillId="67" borderId="246" xfId="113" applyFont="1" applyFill="1" applyBorder="1" applyAlignment="1">
      <alignment horizontal="left" vertical="center"/>
    </xf>
    <xf numFmtId="0" fontId="69" fillId="67" borderId="141" xfId="113" applyFont="1" applyFill="1" applyBorder="1" applyAlignment="1">
      <alignment horizontal="left" vertical="center"/>
    </xf>
    <xf numFmtId="190" fontId="69" fillId="67" borderId="247" xfId="113" applyNumberFormat="1" applyFont="1" applyFill="1" applyBorder="1" applyAlignment="1">
      <alignment horizontal="right" vertical="center"/>
    </xf>
    <xf numFmtId="0" fontId="70" fillId="0" borderId="248" xfId="113" applyFont="1" applyBorder="1" applyAlignment="1">
      <alignment horizontal="left" vertical="center"/>
    </xf>
    <xf numFmtId="0" fontId="70" fillId="0" borderId="249" xfId="113" applyFont="1" applyBorder="1" applyAlignment="1">
      <alignment horizontal="left" vertical="center"/>
    </xf>
    <xf numFmtId="208" fontId="56" fillId="0" borderId="250" xfId="113" applyNumberFormat="1" applyFont="1" applyBorder="1" applyAlignment="1">
      <alignment horizontal="right" vertical="center"/>
    </xf>
    <xf numFmtId="0" fontId="70" fillId="0" borderId="251" xfId="113" applyFont="1" applyBorder="1" applyAlignment="1">
      <alignment horizontal="left" vertical="center"/>
    </xf>
    <xf numFmtId="0" fontId="70" fillId="0" borderId="252" xfId="113" applyFont="1" applyBorder="1" applyAlignment="1">
      <alignment horizontal="left" vertical="center"/>
    </xf>
    <xf numFmtId="10" fontId="70" fillId="0" borderId="253" xfId="764" applyNumberFormat="1" applyFont="1" applyFill="1" applyBorder="1" applyAlignment="1" applyProtection="1">
      <alignment horizontal="right" vertical="center"/>
    </xf>
    <xf numFmtId="208" fontId="56" fillId="0" borderId="253" xfId="113" applyNumberFormat="1" applyFont="1" applyBorder="1" applyAlignment="1">
      <alignment horizontal="right" vertical="center"/>
    </xf>
    <xf numFmtId="0" fontId="70" fillId="0" borderId="254" xfId="113" applyFont="1" applyBorder="1" applyAlignment="1">
      <alignment horizontal="left" vertical="center"/>
    </xf>
    <xf numFmtId="0" fontId="51" fillId="0" borderId="255" xfId="99" applyFont="1" applyBorder="1" applyAlignment="1">
      <alignment vertical="center"/>
    </xf>
    <xf numFmtId="49" fontId="58" fillId="0" borderId="0" xfId="0" applyNumberFormat="1" applyFont="1" applyAlignment="1">
      <alignment horizontal="center" vertical="center"/>
    </xf>
    <xf numFmtId="49" fontId="58" fillId="0" borderId="0" xfId="0" applyNumberFormat="1" applyFont="1" applyAlignment="1">
      <alignment vertical="center"/>
    </xf>
    <xf numFmtId="164" fontId="51" fillId="0" borderId="0" xfId="50" applyFont="1" applyFill="1" applyBorder="1" applyAlignment="1" applyProtection="1">
      <alignment vertical="center"/>
    </xf>
    <xf numFmtId="208" fontId="56" fillId="0" borderId="256" xfId="113" applyNumberFormat="1" applyFont="1" applyBorder="1" applyAlignment="1">
      <alignment horizontal="right" vertical="center"/>
    </xf>
    <xf numFmtId="0" fontId="54" fillId="0" borderId="0" xfId="113" applyFont="1" applyAlignment="1">
      <alignment horizontal="left" vertical="center"/>
    </xf>
    <xf numFmtId="0" fontId="68" fillId="0" borderId="0" xfId="113" applyFont="1" applyAlignment="1">
      <alignment vertical="center"/>
    </xf>
    <xf numFmtId="0" fontId="50" fillId="74" borderId="143" xfId="3" applyFont="1" applyFill="1" applyBorder="1" applyAlignment="1">
      <alignment horizontal="center" vertical="center"/>
    </xf>
    <xf numFmtId="0" fontId="55" fillId="74" borderId="143" xfId="3" applyFont="1" applyFill="1" applyBorder="1" applyAlignment="1">
      <alignment horizontal="center" vertical="center"/>
    </xf>
    <xf numFmtId="0" fontId="50" fillId="74" borderId="144" xfId="3" applyFont="1" applyFill="1" applyBorder="1" applyAlignment="1">
      <alignment horizontal="center" vertical="center"/>
    </xf>
    <xf numFmtId="0" fontId="52" fillId="0" borderId="201" xfId="1" applyNumberFormat="1" applyFont="1" applyFill="1" applyBorder="1" applyAlignment="1" applyProtection="1">
      <alignment horizontal="center" vertical="center"/>
    </xf>
    <xf numFmtId="44" fontId="65" fillId="0" borderId="0" xfId="40303" applyFont="1" applyAlignment="1" applyProtection="1">
      <alignment vertical="center"/>
    </xf>
    <xf numFmtId="43" fontId="49" fillId="0" borderId="0" xfId="3" applyNumberFormat="1" applyFont="1" applyAlignment="1">
      <alignment vertical="center"/>
    </xf>
    <xf numFmtId="3" fontId="50" fillId="0" borderId="34" xfId="214" applyNumberFormat="1" applyFont="1" applyFill="1" applyBorder="1" applyAlignment="1" applyProtection="1">
      <alignment horizontal="center" vertical="center"/>
    </xf>
    <xf numFmtId="3" fontId="50" fillId="0" borderId="28" xfId="214" applyNumberFormat="1" applyFont="1" applyFill="1" applyBorder="1" applyAlignment="1" applyProtection="1">
      <alignment horizontal="center" vertical="center"/>
    </xf>
    <xf numFmtId="3" fontId="75" fillId="0" borderId="45" xfId="1112" applyNumberFormat="1" applyFont="1" applyBorder="1" applyAlignment="1">
      <alignment horizontal="center" vertical="center"/>
    </xf>
    <xf numFmtId="0" fontId="58" fillId="0" borderId="168" xfId="0" applyFont="1" applyBorder="1" applyAlignment="1">
      <alignment horizontal="right" vertical="center"/>
    </xf>
    <xf numFmtId="0" fontId="58" fillId="0" borderId="169" xfId="0" applyFont="1" applyBorder="1" applyAlignment="1">
      <alignment horizontal="right" vertical="center"/>
    </xf>
    <xf numFmtId="0" fontId="58" fillId="0" borderId="170" xfId="0" applyFont="1" applyBorder="1" applyAlignment="1">
      <alignment horizontal="right" vertical="center"/>
    </xf>
    <xf numFmtId="0" fontId="51" fillId="0" borderId="109" xfId="0" applyFont="1" applyBorder="1" applyAlignment="1">
      <alignment vertical="center"/>
    </xf>
    <xf numFmtId="0" fontId="51" fillId="0" borderId="172" xfId="0" applyFont="1" applyBorder="1" applyAlignment="1">
      <alignment vertical="center"/>
    </xf>
    <xf numFmtId="0" fontId="51" fillId="0" borderId="70" xfId="0" applyFont="1" applyBorder="1" applyAlignment="1">
      <alignment vertical="center"/>
    </xf>
    <xf numFmtId="10" fontId="65" fillId="0" borderId="0" xfId="1" applyNumberFormat="1" applyFont="1" applyFill="1" applyBorder="1" applyAlignment="1" applyProtection="1">
      <alignment horizontal="center" vertical="center"/>
    </xf>
    <xf numFmtId="213" fontId="51" fillId="0" borderId="0" xfId="0" applyNumberFormat="1" applyFont="1" applyAlignment="1">
      <alignment horizontal="center" vertical="center"/>
    </xf>
    <xf numFmtId="0" fontId="51" fillId="0" borderId="34" xfId="0" applyFont="1" applyBorder="1" applyAlignment="1">
      <alignment horizontal="left" vertical="center"/>
    </xf>
    <xf numFmtId="3" fontId="65" fillId="0" borderId="34" xfId="0" applyNumberFormat="1" applyFont="1" applyBorder="1" applyAlignment="1">
      <alignment horizontal="center" vertical="center"/>
    </xf>
    <xf numFmtId="3" fontId="51" fillId="0" borderId="34" xfId="0" applyNumberFormat="1" applyFont="1" applyBorder="1" applyAlignment="1">
      <alignment horizontal="center" vertical="center"/>
    </xf>
    <xf numFmtId="213" fontId="51" fillId="0" borderId="34" xfId="0" applyNumberFormat="1" applyFont="1" applyBorder="1" applyAlignment="1">
      <alignment horizontal="center" vertical="center"/>
    </xf>
    <xf numFmtId="0" fontId="51" fillId="0" borderId="182" xfId="0" applyFont="1" applyBorder="1" applyAlignment="1">
      <alignment horizontal="left" vertical="center"/>
    </xf>
    <xf numFmtId="0" fontId="54" fillId="0" borderId="259" xfId="0" applyFont="1" applyBorder="1" applyAlignment="1">
      <alignment horizontal="right" vertical="center"/>
    </xf>
    <xf numFmtId="0" fontId="54" fillId="0" borderId="260" xfId="0" applyFont="1" applyBorder="1" applyAlignment="1">
      <alignment horizontal="right" vertical="center"/>
    </xf>
    <xf numFmtId="49" fontId="70" fillId="0" borderId="227" xfId="0" applyNumberFormat="1" applyFont="1" applyBorder="1" applyAlignment="1">
      <alignment horizontal="right" vertical="center"/>
    </xf>
    <xf numFmtId="164" fontId="65" fillId="0" borderId="228" xfId="50" applyFont="1" applyFill="1" applyBorder="1" applyAlignment="1" applyProtection="1">
      <alignment vertical="center"/>
    </xf>
    <xf numFmtId="0" fontId="54" fillId="0" borderId="183" xfId="0" applyFont="1" applyBorder="1" applyAlignment="1">
      <alignment horizontal="right" vertical="center"/>
    </xf>
    <xf numFmtId="0" fontId="54" fillId="0" borderId="185" xfId="0" applyFont="1" applyBorder="1" applyAlignment="1">
      <alignment horizontal="right" vertical="center"/>
    </xf>
    <xf numFmtId="0" fontId="135" fillId="0" borderId="0" xfId="40310" applyFont="1"/>
    <xf numFmtId="1" fontId="135" fillId="0" borderId="265" xfId="40310" applyNumberFormat="1" applyFont="1" applyBorder="1" applyAlignment="1">
      <alignment horizontal="center" vertical="center" wrapText="1"/>
    </xf>
    <xf numFmtId="10" fontId="136" fillId="0" borderId="265" xfId="40310" applyNumberFormat="1" applyFont="1" applyBorder="1" applyAlignment="1">
      <alignment horizontal="right"/>
    </xf>
    <xf numFmtId="44" fontId="135" fillId="0" borderId="265" xfId="40310" applyNumberFormat="1" applyFont="1" applyBorder="1" applyAlignment="1">
      <alignment horizontal="center" vertical="center" wrapText="1"/>
    </xf>
    <xf numFmtId="1" fontId="135" fillId="0" borderId="122" xfId="40310" applyNumberFormat="1" applyFont="1" applyBorder="1" applyAlignment="1">
      <alignment horizontal="center" vertical="center" wrapText="1"/>
    </xf>
    <xf numFmtId="10" fontId="136" fillId="0" borderId="122" xfId="40310" applyNumberFormat="1" applyFont="1" applyBorder="1" applyAlignment="1">
      <alignment horizontal="right"/>
    </xf>
    <xf numFmtId="44" fontId="135" fillId="0" borderId="122" xfId="40310" applyNumberFormat="1" applyFont="1" applyBorder="1" applyAlignment="1">
      <alignment horizontal="center" vertical="center" wrapText="1"/>
    </xf>
    <xf numFmtId="1" fontId="135" fillId="0" borderId="119" xfId="40310" applyNumberFormat="1" applyFont="1" applyBorder="1" applyAlignment="1">
      <alignment horizontal="center" vertical="center" wrapText="1"/>
    </xf>
    <xf numFmtId="10" fontId="136" fillId="0" borderId="119" xfId="40310" applyNumberFormat="1" applyFont="1" applyBorder="1" applyAlignment="1">
      <alignment horizontal="right"/>
    </xf>
    <xf numFmtId="44" fontId="135" fillId="0" borderId="119" xfId="40310" applyNumberFormat="1" applyFont="1" applyBorder="1" applyAlignment="1">
      <alignment horizontal="center" vertical="center" wrapText="1"/>
    </xf>
    <xf numFmtId="0" fontId="1" fillId="0" borderId="0" xfId="40310"/>
    <xf numFmtId="44" fontId="1" fillId="0" borderId="0" xfId="40310" applyNumberFormat="1"/>
    <xf numFmtId="0" fontId="51" fillId="0" borderId="174" xfId="0" applyFont="1" applyBorder="1" applyAlignment="1">
      <alignment horizontal="center" vertical="center"/>
    </xf>
    <xf numFmtId="44" fontId="135" fillId="70" borderId="265" xfId="40310" applyNumberFormat="1" applyFont="1" applyFill="1" applyBorder="1" applyAlignment="1">
      <alignment horizontal="center" vertical="center" wrapText="1"/>
    </xf>
    <xf numFmtId="0" fontId="121" fillId="70" borderId="263" xfId="40310" applyFont="1" applyFill="1" applyBorder="1" applyAlignment="1">
      <alignment horizontal="center" vertical="center" wrapText="1"/>
    </xf>
    <xf numFmtId="44" fontId="121" fillId="70" borderId="263" xfId="40310" applyNumberFormat="1" applyFont="1" applyFill="1" applyBorder="1" applyAlignment="1">
      <alignment horizontal="center" vertical="center" wrapText="1"/>
    </xf>
    <xf numFmtId="0" fontId="107" fillId="0" borderId="0" xfId="40310" applyFont="1"/>
    <xf numFmtId="1" fontId="135" fillId="70" borderId="267" xfId="40310" applyNumberFormat="1" applyFont="1" applyFill="1" applyBorder="1" applyAlignment="1">
      <alignment horizontal="center" vertical="center" wrapText="1"/>
    </xf>
    <xf numFmtId="10" fontId="136" fillId="70" borderId="268" xfId="40310" applyNumberFormat="1" applyFont="1" applyFill="1" applyBorder="1" applyAlignment="1">
      <alignment horizontal="right"/>
    </xf>
    <xf numFmtId="1" fontId="135" fillId="70" borderId="190" xfId="40310" applyNumberFormat="1" applyFont="1" applyFill="1" applyBorder="1" applyAlignment="1">
      <alignment horizontal="center" vertical="center" wrapText="1"/>
    </xf>
    <xf numFmtId="10" fontId="136" fillId="70" borderId="228" xfId="40310" applyNumberFormat="1" applyFont="1" applyFill="1" applyBorder="1" applyAlignment="1">
      <alignment horizontal="right"/>
    </xf>
    <xf numFmtId="44" fontId="135" fillId="70" borderId="189" xfId="40310" applyNumberFormat="1" applyFont="1" applyFill="1" applyBorder="1" applyAlignment="1">
      <alignment horizontal="center" vertical="center" wrapText="1"/>
    </xf>
    <xf numFmtId="1" fontId="135" fillId="70" borderId="266" xfId="40310" applyNumberFormat="1" applyFont="1" applyFill="1" applyBorder="1" applyAlignment="1">
      <alignment horizontal="center" vertical="center" wrapText="1"/>
    </xf>
    <xf numFmtId="10" fontId="136" fillId="70" borderId="262" xfId="40310" applyNumberFormat="1" applyFont="1" applyFill="1" applyBorder="1" applyAlignment="1">
      <alignment horizontal="right"/>
    </xf>
    <xf numFmtId="44" fontId="135" fillId="70" borderId="269" xfId="40310" applyNumberFormat="1" applyFont="1" applyFill="1" applyBorder="1" applyAlignment="1">
      <alignment horizontal="center" vertical="center" wrapText="1"/>
    </xf>
    <xf numFmtId="0" fontId="50" fillId="74" borderId="162" xfId="0" applyFont="1" applyFill="1" applyBorder="1" applyAlignment="1">
      <alignment horizontal="center" vertical="center" wrapText="1"/>
    </xf>
    <xf numFmtId="0" fontId="50" fillId="74" borderId="155" xfId="0" applyFont="1" applyFill="1" applyBorder="1" applyAlignment="1">
      <alignment horizontal="center" vertical="center" wrapText="1"/>
    </xf>
    <xf numFmtId="0" fontId="58" fillId="33" borderId="163" xfId="1134" applyFont="1" applyFill="1" applyBorder="1" applyAlignment="1" applyProtection="1">
      <alignment horizontal="right" vertical="center"/>
    </xf>
    <xf numFmtId="3" fontId="52" fillId="0" borderId="117" xfId="0" applyNumberFormat="1" applyFont="1" applyBorder="1" applyAlignment="1">
      <alignment horizontal="center" vertical="center"/>
    </xf>
    <xf numFmtId="3" fontId="52" fillId="0" borderId="173" xfId="0" applyNumberFormat="1" applyFont="1" applyBorder="1" applyAlignment="1">
      <alignment horizontal="center" vertical="center"/>
    </xf>
    <xf numFmtId="209" fontId="50" fillId="0" borderId="173" xfId="50" applyNumberFormat="1" applyFont="1" applyFill="1" applyBorder="1" applyAlignment="1" applyProtection="1">
      <alignment vertical="center"/>
    </xf>
    <xf numFmtId="0" fontId="52" fillId="0" borderId="173" xfId="0" applyFont="1" applyBorder="1" applyAlignment="1">
      <alignment horizontal="center" vertical="center"/>
    </xf>
    <xf numFmtId="209" fontId="50" fillId="0" borderId="175" xfId="50" applyNumberFormat="1" applyFont="1" applyFill="1" applyBorder="1" applyAlignment="1" applyProtection="1">
      <alignment vertical="center"/>
    </xf>
    <xf numFmtId="209" fontId="50" fillId="0" borderId="117" xfId="50" applyNumberFormat="1" applyFont="1" applyFill="1" applyBorder="1" applyAlignment="1" applyProtection="1">
      <alignment vertical="center"/>
    </xf>
    <xf numFmtId="49" fontId="52" fillId="0" borderId="173" xfId="0" applyNumberFormat="1" applyFont="1" applyBorder="1" applyAlignment="1">
      <alignment horizontal="right" vertical="center"/>
    </xf>
    <xf numFmtId="0" fontId="50" fillId="76" borderId="150" xfId="0" applyFont="1" applyFill="1" applyBorder="1" applyAlignment="1">
      <alignment vertical="center"/>
    </xf>
    <xf numFmtId="49" fontId="51" fillId="0" borderId="278" xfId="0" applyNumberFormat="1" applyFont="1" applyBorder="1" applyAlignment="1">
      <alignment horizontal="right" vertical="center"/>
    </xf>
    <xf numFmtId="10" fontId="51" fillId="0" borderId="279" xfId="40309" applyNumberFormat="1" applyFont="1" applyFill="1" applyBorder="1" applyAlignment="1" applyProtection="1">
      <alignment horizontal="center" vertical="center"/>
    </xf>
    <xf numFmtId="205" fontId="72" fillId="68" borderId="279" xfId="777" applyNumberFormat="1" applyFont="1" applyFill="1" applyBorder="1" applyAlignment="1" applyProtection="1">
      <alignment horizontal="center" vertical="center"/>
    </xf>
    <xf numFmtId="164" fontId="51" fillId="0" borderId="279" xfId="50" applyFont="1" applyFill="1" applyBorder="1" applyAlignment="1" applyProtection="1">
      <alignment vertical="center"/>
    </xf>
    <xf numFmtId="222" fontId="51" fillId="0" borderId="280" xfId="50" applyNumberFormat="1" applyFont="1" applyFill="1" applyBorder="1" applyAlignment="1" applyProtection="1">
      <alignment vertical="center"/>
    </xf>
    <xf numFmtId="3" fontId="52" fillId="0" borderId="117" xfId="0" applyNumberFormat="1" applyFont="1" applyBorder="1" applyAlignment="1">
      <alignment horizontal="right" vertical="center"/>
    </xf>
    <xf numFmtId="3" fontId="52" fillId="0" borderId="173" xfId="0" applyNumberFormat="1" applyFont="1" applyBorder="1" applyAlignment="1">
      <alignment horizontal="right" vertical="center"/>
    </xf>
    <xf numFmtId="164" fontId="50" fillId="0" borderId="173" xfId="50" applyFont="1" applyFill="1" applyBorder="1" applyAlignment="1" applyProtection="1">
      <alignment horizontal="right" vertical="center"/>
    </xf>
    <xf numFmtId="10" fontId="65" fillId="0" borderId="284" xfId="777" applyNumberFormat="1" applyFont="1" applyFill="1" applyBorder="1" applyAlignment="1" applyProtection="1">
      <alignment horizontal="center" vertical="center"/>
    </xf>
    <xf numFmtId="10" fontId="67" fillId="0" borderId="285" xfId="777" applyNumberFormat="1" applyFont="1" applyFill="1" applyBorder="1" applyAlignment="1" applyProtection="1">
      <alignment horizontal="center" vertical="center"/>
    </xf>
    <xf numFmtId="0" fontId="65" fillId="0" borderId="286" xfId="3" applyFont="1" applyBorder="1" applyAlignment="1">
      <alignment horizontal="right" vertical="center"/>
    </xf>
    <xf numFmtId="0" fontId="67" fillId="0" borderId="287" xfId="3" applyFont="1" applyBorder="1" applyAlignment="1">
      <alignment horizontal="right" vertical="center"/>
    </xf>
    <xf numFmtId="186" fontId="65" fillId="0" borderId="287" xfId="215" applyNumberFormat="1" applyFont="1" applyBorder="1" applyAlignment="1">
      <alignment vertical="center"/>
    </xf>
    <xf numFmtId="3" fontId="67" fillId="0" borderId="287" xfId="3" applyNumberFormat="1" applyFont="1" applyBorder="1" applyAlignment="1">
      <alignment horizontal="center" vertical="center"/>
    </xf>
    <xf numFmtId="10" fontId="70" fillId="0" borderId="258" xfId="1" applyNumberFormat="1" applyFont="1" applyFill="1" applyBorder="1" applyAlignment="1">
      <alignment horizontal="center" vertical="center"/>
    </xf>
    <xf numFmtId="0" fontId="71" fillId="0" borderId="0" xfId="113" applyFont="1" applyAlignment="1">
      <alignment horizontal="right" vertical="center"/>
    </xf>
    <xf numFmtId="0" fontId="68" fillId="0" borderId="0" xfId="113" applyFont="1" applyAlignment="1">
      <alignment horizontal="right" vertical="center"/>
    </xf>
    <xf numFmtId="0" fontId="71" fillId="0" borderId="14" xfId="113" applyFont="1" applyBorder="1" applyAlignment="1">
      <alignment horizontal="right" vertical="center"/>
    </xf>
    <xf numFmtId="0" fontId="69" fillId="69" borderId="115" xfId="113" applyFont="1" applyFill="1" applyBorder="1" applyAlignment="1">
      <alignment horizontal="center" vertical="center"/>
    </xf>
    <xf numFmtId="44" fontId="58" fillId="33" borderId="112" xfId="113" applyNumberFormat="1" applyFont="1" applyFill="1" applyBorder="1" applyAlignment="1">
      <alignment vertical="center"/>
    </xf>
    <xf numFmtId="207" fontId="66" fillId="33" borderId="115" xfId="375" applyNumberFormat="1" applyFont="1" applyFill="1" applyBorder="1" applyAlignment="1" applyProtection="1">
      <alignment horizontal="center" vertical="center"/>
    </xf>
    <xf numFmtId="207" fontId="70" fillId="0" borderId="193" xfId="113" applyNumberFormat="1" applyFont="1" applyBorder="1" applyAlignment="1">
      <alignment horizontal="center" vertical="center"/>
    </xf>
    <xf numFmtId="207" fontId="70" fillId="0" borderId="226" xfId="113" applyNumberFormat="1" applyFont="1" applyBorder="1" applyAlignment="1">
      <alignment horizontal="center" vertical="center"/>
    </xf>
    <xf numFmtId="207" fontId="70" fillId="0" borderId="197" xfId="113" applyNumberFormat="1" applyFont="1" applyBorder="1" applyAlignment="1">
      <alignment horizontal="center" vertical="center"/>
    </xf>
    <xf numFmtId="207" fontId="70" fillId="0" borderId="193" xfId="113" applyNumberFormat="1" applyFont="1" applyBorder="1" applyAlignment="1">
      <alignment vertical="center"/>
    </xf>
    <xf numFmtId="207" fontId="70" fillId="0" borderId="226" xfId="113" applyNumberFormat="1" applyFont="1" applyBorder="1" applyAlignment="1">
      <alignment vertical="center"/>
    </xf>
    <xf numFmtId="207" fontId="70" fillId="0" borderId="197" xfId="113" applyNumberFormat="1" applyFont="1" applyBorder="1" applyAlignment="1">
      <alignment vertical="center"/>
    </xf>
    <xf numFmtId="207" fontId="51" fillId="0" borderId="226" xfId="113" applyNumberFormat="1" applyFont="1" applyBorder="1" applyAlignment="1">
      <alignment vertical="center"/>
    </xf>
    <xf numFmtId="207" fontId="51" fillId="0" borderId="197" xfId="113" applyNumberFormat="1" applyFont="1" applyBorder="1" applyAlignment="1">
      <alignment vertical="center"/>
    </xf>
    <xf numFmtId="207" fontId="56" fillId="0" borderId="193" xfId="113" applyNumberFormat="1" applyFont="1" applyBorder="1" applyAlignment="1">
      <alignment horizontal="center" vertical="center"/>
    </xf>
    <xf numFmtId="207" fontId="56" fillId="0" borderId="226" xfId="113" applyNumberFormat="1" applyFont="1" applyBorder="1" applyAlignment="1">
      <alignment horizontal="center" vertical="center"/>
    </xf>
    <xf numFmtId="207" fontId="56" fillId="0" borderId="197" xfId="113" applyNumberFormat="1" applyFont="1" applyBorder="1" applyAlignment="1">
      <alignment horizontal="center" vertical="center"/>
    </xf>
    <xf numFmtId="207" fontId="70" fillId="0" borderId="202" xfId="113" applyNumberFormat="1" applyFont="1" applyBorder="1" applyAlignment="1">
      <alignment vertical="center"/>
    </xf>
    <xf numFmtId="208" fontId="70" fillId="0" borderId="36" xfId="107" applyNumberFormat="1" applyFont="1" applyBorder="1" applyAlignment="1">
      <alignment horizontal="center" vertical="center"/>
    </xf>
    <xf numFmtId="211" fontId="50" fillId="33" borderId="115" xfId="1039" applyNumberFormat="1" applyFont="1" applyFill="1" applyBorder="1" applyAlignment="1" applyProtection="1">
      <alignment horizontal="center" vertical="center"/>
    </xf>
    <xf numFmtId="164" fontId="51" fillId="0" borderId="288" xfId="50" applyFont="1" applyFill="1" applyBorder="1" applyAlignment="1" applyProtection="1">
      <alignment vertical="center"/>
    </xf>
    <xf numFmtId="164" fontId="50" fillId="0" borderId="288" xfId="50" applyFont="1" applyFill="1" applyBorder="1" applyAlignment="1" applyProtection="1">
      <alignment vertical="center"/>
    </xf>
    <xf numFmtId="164" fontId="51" fillId="0" borderId="290" xfId="50" applyFont="1" applyFill="1" applyBorder="1" applyAlignment="1" applyProtection="1">
      <alignment vertical="center"/>
    </xf>
    <xf numFmtId="0" fontId="54" fillId="0" borderId="286" xfId="0" applyFont="1" applyBorder="1" applyAlignment="1">
      <alignment horizontal="right" vertical="center"/>
    </xf>
    <xf numFmtId="164" fontId="65" fillId="0" borderId="182" xfId="50" applyFont="1" applyFill="1" applyBorder="1" applyAlignment="1" applyProtection="1">
      <alignment vertical="center"/>
    </xf>
    <xf numFmtId="3" fontId="51" fillId="75" borderId="109" xfId="214" applyNumberFormat="1" applyFont="1" applyFill="1" applyBorder="1" applyAlignment="1" applyProtection="1">
      <alignment horizontal="center" vertical="center"/>
      <protection locked="0"/>
    </xf>
    <xf numFmtId="3" fontId="51" fillId="75" borderId="73" xfId="214" applyNumberFormat="1" applyFont="1" applyFill="1" applyBorder="1" applyAlignment="1" applyProtection="1">
      <alignment horizontal="center" vertical="center"/>
      <protection locked="0"/>
    </xf>
    <xf numFmtId="3" fontId="51" fillId="75" borderId="70" xfId="214" applyNumberFormat="1" applyFont="1" applyFill="1" applyBorder="1" applyAlignment="1" applyProtection="1">
      <alignment horizontal="center" vertical="center"/>
      <protection locked="0"/>
    </xf>
    <xf numFmtId="3" fontId="51" fillId="75" borderId="33" xfId="214" applyNumberFormat="1" applyFont="1" applyFill="1" applyBorder="1" applyAlignment="1" applyProtection="1">
      <alignment horizontal="center" vertical="center"/>
      <protection locked="0"/>
    </xf>
    <xf numFmtId="164" fontId="51" fillId="75" borderId="289" xfId="50" applyFont="1" applyFill="1" applyBorder="1" applyAlignment="1" applyProtection="1">
      <alignment vertical="center"/>
      <protection locked="0"/>
    </xf>
    <xf numFmtId="164" fontId="51" fillId="75" borderId="223" xfId="50" applyFont="1" applyFill="1" applyBorder="1" applyAlignment="1" applyProtection="1">
      <alignment vertical="center"/>
      <protection locked="0"/>
    </xf>
    <xf numFmtId="0" fontId="54" fillId="75" borderId="291" xfId="0" applyFont="1" applyFill="1" applyBorder="1" applyAlignment="1" applyProtection="1">
      <alignment horizontal="left" vertical="center" indent="1"/>
      <protection locked="0"/>
    </xf>
    <xf numFmtId="164" fontId="51" fillId="75" borderId="224" xfId="50" applyFont="1" applyFill="1" applyBorder="1" applyAlignment="1" applyProtection="1">
      <alignment vertical="center"/>
      <protection locked="0"/>
    </xf>
    <xf numFmtId="0" fontId="54" fillId="75" borderId="292" xfId="0" applyFont="1" applyFill="1" applyBorder="1" applyAlignment="1" applyProtection="1">
      <alignment horizontal="left" vertical="center" indent="1"/>
      <protection locked="0"/>
    </xf>
    <xf numFmtId="164" fontId="51" fillId="75" borderId="225" xfId="50" applyFont="1" applyFill="1" applyBorder="1" applyAlignment="1" applyProtection="1">
      <alignment vertical="center"/>
      <protection locked="0"/>
    </xf>
    <xf numFmtId="0" fontId="54" fillId="75" borderId="293" xfId="0" applyFont="1" applyFill="1" applyBorder="1" applyAlignment="1" applyProtection="1">
      <alignment horizontal="left" vertical="center" indent="1"/>
      <protection locked="0"/>
    </xf>
    <xf numFmtId="164" fontId="51" fillId="75" borderId="142" xfId="50" applyFont="1" applyFill="1" applyBorder="1" applyAlignment="1" applyProtection="1">
      <alignment vertical="center"/>
      <protection locked="0"/>
    </xf>
    <xf numFmtId="0" fontId="54" fillId="75" borderId="115" xfId="0" applyFont="1" applyFill="1" applyBorder="1" applyAlignment="1" applyProtection="1">
      <alignment horizontal="left" vertical="center" indent="1"/>
      <protection locked="0"/>
    </xf>
    <xf numFmtId="164" fontId="51" fillId="0" borderId="228" xfId="50" applyFont="1" applyFill="1" applyBorder="1" applyAlignment="1" applyProtection="1">
      <alignment vertical="center"/>
    </xf>
    <xf numFmtId="0" fontId="51" fillId="0" borderId="294" xfId="0" applyFont="1" applyBorder="1" applyAlignment="1">
      <alignment horizontal="left" vertical="center"/>
    </xf>
    <xf numFmtId="0" fontId="51" fillId="0" borderId="295" xfId="0" applyFont="1" applyBorder="1" applyAlignment="1">
      <alignment horizontal="left" vertical="center"/>
    </xf>
    <xf numFmtId="0" fontId="51" fillId="0" borderId="296" xfId="0" applyFont="1" applyBorder="1" applyAlignment="1">
      <alignment horizontal="left" vertical="center"/>
    </xf>
    <xf numFmtId="0" fontId="51" fillId="0" borderId="297" xfId="0" applyFont="1" applyBorder="1" applyAlignment="1">
      <alignment horizontal="left" vertical="center"/>
    </xf>
    <xf numFmtId="0" fontId="51" fillId="0" borderId="298" xfId="0" applyFont="1" applyBorder="1" applyAlignment="1">
      <alignment horizontal="left" vertical="center"/>
    </xf>
    <xf numFmtId="164" fontId="51" fillId="0" borderId="302" xfId="50" applyFont="1" applyFill="1" applyBorder="1" applyAlignment="1" applyProtection="1">
      <alignment vertical="center"/>
    </xf>
    <xf numFmtId="164" fontId="51" fillId="0" borderId="303" xfId="50" applyFont="1" applyFill="1" applyBorder="1" applyAlignment="1" applyProtection="1">
      <alignment vertical="center"/>
    </xf>
    <xf numFmtId="164" fontId="51" fillId="0" borderId="109" xfId="50" applyFont="1" applyFill="1" applyBorder="1" applyAlignment="1" applyProtection="1">
      <alignment horizontal="left" vertical="center"/>
    </xf>
    <xf numFmtId="164" fontId="51" fillId="0" borderId="228" xfId="50" applyFont="1" applyFill="1" applyBorder="1" applyAlignment="1" applyProtection="1">
      <alignment horizontal="left" vertical="center"/>
    </xf>
    <xf numFmtId="164" fontId="51" fillId="0" borderId="70" xfId="50" applyFont="1" applyFill="1" applyBorder="1" applyAlignment="1" applyProtection="1">
      <alignment horizontal="left" vertical="center"/>
    </xf>
    <xf numFmtId="3" fontId="51" fillId="75" borderId="304" xfId="214" applyNumberFormat="1" applyFont="1" applyFill="1" applyBorder="1" applyAlignment="1" applyProtection="1">
      <alignment horizontal="center" vertical="center"/>
      <protection locked="0"/>
    </xf>
    <xf numFmtId="164" fontId="65" fillId="75" borderId="305" xfId="50" applyFont="1" applyFill="1" applyBorder="1" applyAlignment="1" applyProtection="1">
      <alignment vertical="center"/>
      <protection locked="0"/>
    </xf>
    <xf numFmtId="3" fontId="51" fillId="75" borderId="306" xfId="214" applyNumberFormat="1" applyFont="1" applyFill="1" applyBorder="1" applyAlignment="1" applyProtection="1">
      <alignment horizontal="center" vertical="center"/>
      <protection locked="0"/>
    </xf>
    <xf numFmtId="164" fontId="65" fillId="75" borderId="307" xfId="50" applyFont="1" applyFill="1" applyBorder="1" applyAlignment="1" applyProtection="1">
      <alignment vertical="center"/>
      <protection locked="0"/>
    </xf>
    <xf numFmtId="3" fontId="51" fillId="75" borderId="308" xfId="214" applyNumberFormat="1" applyFont="1" applyFill="1" applyBorder="1" applyAlignment="1" applyProtection="1">
      <alignment horizontal="center" vertical="center"/>
      <protection locked="0"/>
    </xf>
    <xf numFmtId="164" fontId="65" fillId="75" borderId="309" xfId="50" applyFont="1" applyFill="1" applyBorder="1" applyAlignment="1" applyProtection="1">
      <alignment vertical="center"/>
      <protection locked="0"/>
    </xf>
    <xf numFmtId="3" fontId="51" fillId="75" borderId="310" xfId="214" applyNumberFormat="1" applyFont="1" applyFill="1" applyBorder="1" applyAlignment="1" applyProtection="1">
      <alignment horizontal="center" vertical="center"/>
      <protection locked="0"/>
    </xf>
    <xf numFmtId="164" fontId="51" fillId="75" borderId="310" xfId="50" applyFont="1" applyFill="1" applyBorder="1" applyAlignment="1" applyProtection="1">
      <alignment vertical="center"/>
      <protection locked="0"/>
    </xf>
    <xf numFmtId="164" fontId="51" fillId="75" borderId="306" xfId="50" applyFont="1" applyFill="1" applyBorder="1" applyAlignment="1" applyProtection="1">
      <alignment vertical="center"/>
      <protection locked="0"/>
    </xf>
    <xf numFmtId="3" fontId="51" fillId="75" borderId="311" xfId="214" applyNumberFormat="1" applyFont="1" applyFill="1" applyBorder="1" applyAlignment="1" applyProtection="1">
      <alignment horizontal="center" vertical="center"/>
      <protection locked="0"/>
    </xf>
    <xf numFmtId="164" fontId="51" fillId="75" borderId="311" xfId="50" applyFont="1" applyFill="1" applyBorder="1" applyAlignment="1" applyProtection="1">
      <alignment vertical="center"/>
      <protection locked="0"/>
    </xf>
    <xf numFmtId="3" fontId="51" fillId="75" borderId="305" xfId="214" applyNumberFormat="1" applyFont="1" applyFill="1" applyBorder="1" applyAlignment="1" applyProtection="1">
      <alignment horizontal="center" vertical="center"/>
      <protection locked="0"/>
    </xf>
    <xf numFmtId="164" fontId="51" fillId="75" borderId="305" xfId="50" applyFont="1" applyFill="1" applyBorder="1" applyAlignment="1" applyProtection="1">
      <alignment vertical="center"/>
      <protection locked="0"/>
    </xf>
    <xf numFmtId="3" fontId="51" fillId="75" borderId="307" xfId="214" applyNumberFormat="1" applyFont="1" applyFill="1" applyBorder="1" applyAlignment="1" applyProtection="1">
      <alignment horizontal="center" vertical="center"/>
      <protection locked="0"/>
    </xf>
    <xf numFmtId="164" fontId="51" fillId="75" borderId="307" xfId="50" applyFont="1" applyFill="1" applyBorder="1" applyAlignment="1" applyProtection="1">
      <alignment vertical="center"/>
      <protection locked="0"/>
    </xf>
    <xf numFmtId="3" fontId="51" fillId="75" borderId="312" xfId="214" applyNumberFormat="1" applyFont="1" applyFill="1" applyBorder="1" applyAlignment="1" applyProtection="1">
      <alignment horizontal="center" vertical="center"/>
      <protection locked="0"/>
    </xf>
    <xf numFmtId="164" fontId="51" fillId="75" borderId="312" xfId="50" applyFont="1" applyFill="1" applyBorder="1" applyAlignment="1" applyProtection="1">
      <alignment vertical="center"/>
      <protection locked="0"/>
    </xf>
    <xf numFmtId="3" fontId="51" fillId="75" borderId="309" xfId="214" applyNumberFormat="1" applyFont="1" applyFill="1" applyBorder="1" applyAlignment="1" applyProtection="1">
      <alignment horizontal="center" vertical="center"/>
      <protection locked="0"/>
    </xf>
    <xf numFmtId="164" fontId="51" fillId="75" borderId="309" xfId="50" applyFont="1" applyFill="1" applyBorder="1" applyAlignment="1" applyProtection="1">
      <alignment vertical="center"/>
      <protection locked="0"/>
    </xf>
    <xf numFmtId="211" fontId="51" fillId="75" borderId="305" xfId="214" applyNumberFormat="1" applyFont="1" applyFill="1" applyBorder="1" applyAlignment="1" applyProtection="1">
      <alignment horizontal="center" vertical="center"/>
      <protection locked="0"/>
    </xf>
    <xf numFmtId="164" fontId="51" fillId="75" borderId="305" xfId="50" applyFont="1" applyFill="1" applyBorder="1" applyAlignment="1" applyProtection="1">
      <alignment horizontal="left" vertical="center"/>
      <protection locked="0"/>
    </xf>
    <xf numFmtId="164" fontId="51" fillId="75" borderId="307" xfId="50" applyFont="1" applyFill="1" applyBorder="1" applyAlignment="1" applyProtection="1">
      <alignment horizontal="left" vertical="center"/>
      <protection locked="0"/>
    </xf>
    <xf numFmtId="164" fontId="51" fillId="75" borderId="309" xfId="50" applyFont="1" applyFill="1" applyBorder="1" applyAlignment="1" applyProtection="1">
      <alignment horizontal="left" vertical="center"/>
      <protection locked="0"/>
    </xf>
    <xf numFmtId="0" fontId="52" fillId="75" borderId="117" xfId="0" applyFont="1" applyFill="1" applyBorder="1" applyAlignment="1" applyProtection="1">
      <alignment horizontal="left" vertical="center" indent="1"/>
      <protection locked="0"/>
    </xf>
    <xf numFmtId="0" fontId="52" fillId="75" borderId="173" xfId="0" applyFont="1" applyFill="1" applyBorder="1" applyAlignment="1" applyProtection="1">
      <alignment horizontal="left" vertical="center" indent="1"/>
      <protection locked="0"/>
    </xf>
    <xf numFmtId="0" fontId="52" fillId="75" borderId="175" xfId="0" applyFont="1" applyFill="1" applyBorder="1" applyAlignment="1" applyProtection="1">
      <alignment horizontal="left" vertical="center" indent="1"/>
      <protection locked="0"/>
    </xf>
    <xf numFmtId="0" fontId="52" fillId="75" borderId="299" xfId="0" applyFont="1" applyFill="1" applyBorder="1" applyAlignment="1" applyProtection="1">
      <alignment horizontal="left" vertical="center" indent="1"/>
      <protection locked="0"/>
    </xf>
    <xf numFmtId="0" fontId="52" fillId="75" borderId="300" xfId="0" applyFont="1" applyFill="1" applyBorder="1" applyAlignment="1" applyProtection="1">
      <alignment horizontal="left" vertical="center" indent="1"/>
      <protection locked="0"/>
    </xf>
    <xf numFmtId="0" fontId="52" fillId="75" borderId="301" xfId="0" applyFont="1" applyFill="1" applyBorder="1" applyAlignment="1" applyProtection="1">
      <alignment horizontal="left" vertical="center" indent="1"/>
      <protection locked="0"/>
    </xf>
    <xf numFmtId="0" fontId="58" fillId="76" borderId="0" xfId="113" applyFont="1" applyFill="1" applyAlignment="1" applyProtection="1">
      <alignment horizontal="center" vertical="center"/>
      <protection locked="0"/>
    </xf>
    <xf numFmtId="0" fontId="97" fillId="33" borderId="0" xfId="487" applyFont="1" applyFill="1" applyAlignment="1">
      <alignment horizontal="center" vertical="center" wrapText="1"/>
    </xf>
    <xf numFmtId="0" fontId="97" fillId="33" borderId="0" xfId="487" applyFont="1" applyFill="1" applyAlignment="1">
      <alignment horizontal="center" vertical="center"/>
    </xf>
    <xf numFmtId="0" fontId="106" fillId="0" borderId="0" xfId="487" applyFont="1" applyAlignment="1">
      <alignment horizontal="center" vertical="center" wrapText="1"/>
    </xf>
    <xf numFmtId="0" fontId="48" fillId="74" borderId="132" xfId="298" applyNumberFormat="1" applyFont="1" applyFill="1" applyBorder="1" applyAlignment="1" applyProtection="1">
      <alignment horizontal="center" vertical="center"/>
    </xf>
    <xf numFmtId="0" fontId="48" fillId="74" borderId="133" xfId="298" applyNumberFormat="1" applyFont="1" applyFill="1" applyBorder="1" applyAlignment="1" applyProtection="1">
      <alignment horizontal="center" vertical="center"/>
    </xf>
    <xf numFmtId="0" fontId="48" fillId="74" borderId="134" xfId="298" applyNumberFormat="1" applyFont="1" applyFill="1" applyBorder="1" applyAlignment="1" applyProtection="1">
      <alignment horizontal="center" vertical="center"/>
    </xf>
    <xf numFmtId="0" fontId="98" fillId="74" borderId="110" xfId="1112" applyFont="1" applyFill="1" applyBorder="1" applyAlignment="1">
      <alignment horizontal="center" vertical="center"/>
    </xf>
    <xf numFmtId="0" fontId="98" fillId="74" borderId="33" xfId="1112" applyFont="1" applyFill="1" applyBorder="1" applyAlignment="1">
      <alignment horizontal="center" vertical="center"/>
    </xf>
    <xf numFmtId="0" fontId="98" fillId="74" borderId="111" xfId="1112" applyFont="1" applyFill="1" applyBorder="1" applyAlignment="1">
      <alignment horizontal="center" vertical="center"/>
    </xf>
    <xf numFmtId="0" fontId="129" fillId="0" borderId="0" xfId="1112" applyFont="1" applyAlignment="1">
      <alignment horizontal="left" vertical="center"/>
    </xf>
    <xf numFmtId="0" fontId="129" fillId="74" borderId="110" xfId="1112" applyFont="1" applyFill="1" applyBorder="1" applyAlignment="1">
      <alignment horizontal="center" vertical="center"/>
    </xf>
    <xf numFmtId="0" fontId="129" fillId="74" borderId="142" xfId="1112" applyFont="1" applyFill="1" applyBorder="1" applyAlignment="1">
      <alignment horizontal="center" vertical="center"/>
    </xf>
    <xf numFmtId="0" fontId="50" fillId="0" borderId="34" xfId="0" applyFont="1" applyBorder="1" applyAlignment="1">
      <alignment horizontal="left" vertical="center"/>
    </xf>
    <xf numFmtId="0" fontId="129" fillId="74" borderId="156" xfId="1112" applyFont="1" applyFill="1" applyBorder="1" applyAlignment="1">
      <alignment horizontal="center" vertical="center"/>
    </xf>
    <xf numFmtId="0" fontId="129" fillId="74" borderId="157" xfId="1112" applyFont="1" applyFill="1" applyBorder="1" applyAlignment="1">
      <alignment horizontal="center" vertical="center"/>
    </xf>
    <xf numFmtId="0" fontId="129" fillId="74" borderId="156" xfId="1112" applyFont="1" applyFill="1" applyBorder="1" applyAlignment="1">
      <alignment horizontal="center" vertical="center" wrapText="1"/>
    </xf>
    <xf numFmtId="0" fontId="129" fillId="74" borderId="157" xfId="1112" applyFont="1" applyFill="1" applyBorder="1" applyAlignment="1">
      <alignment horizontal="center" vertical="center" wrapText="1"/>
    </xf>
    <xf numFmtId="0" fontId="129" fillId="74" borderId="160" xfId="1112" applyFont="1" applyFill="1" applyBorder="1" applyAlignment="1">
      <alignment horizontal="center" vertical="center"/>
    </xf>
    <xf numFmtId="0" fontId="129" fillId="74" borderId="158" xfId="1112" applyFont="1" applyFill="1" applyBorder="1" applyAlignment="1">
      <alignment horizontal="center" vertical="center"/>
    </xf>
    <xf numFmtId="0" fontId="129" fillId="74" borderId="40" xfId="1112" applyFont="1" applyFill="1" applyBorder="1" applyAlignment="1">
      <alignment horizontal="center" vertical="center"/>
    </xf>
    <xf numFmtId="0" fontId="129" fillId="74" borderId="159" xfId="1112" applyFont="1" applyFill="1" applyBorder="1" applyAlignment="1">
      <alignment horizontal="center" vertical="center"/>
    </xf>
    <xf numFmtId="0" fontId="129" fillId="74" borderId="35" xfId="1112" applyFont="1" applyFill="1" applyBorder="1" applyAlignment="1">
      <alignment horizontal="center" vertical="center"/>
    </xf>
    <xf numFmtId="0" fontId="129" fillId="74" borderId="161" xfId="1112" applyFont="1" applyFill="1" applyBorder="1" applyAlignment="1">
      <alignment horizontal="center" vertical="center"/>
    </xf>
    <xf numFmtId="0" fontId="50" fillId="0" borderId="33" xfId="0" applyFont="1" applyBorder="1" applyAlignment="1">
      <alignment horizontal="left" vertical="center"/>
    </xf>
    <xf numFmtId="0" fontId="126" fillId="74" borderId="156" xfId="1112" applyFont="1" applyFill="1" applyBorder="1" applyAlignment="1">
      <alignment horizontal="center" vertical="center" wrapText="1"/>
    </xf>
    <xf numFmtId="0" fontId="126" fillId="74" borderId="157" xfId="1112" applyFont="1" applyFill="1" applyBorder="1" applyAlignment="1">
      <alignment horizontal="center" vertical="center"/>
    </xf>
    <xf numFmtId="0" fontId="129" fillId="0" borderId="47" xfId="1112" applyFont="1" applyBorder="1" applyAlignment="1">
      <alignment horizontal="left" vertical="center"/>
    </xf>
    <xf numFmtId="0" fontId="129" fillId="0" borderId="33" xfId="1112" applyFont="1" applyBorder="1" applyAlignment="1">
      <alignment horizontal="left" vertical="center"/>
    </xf>
    <xf numFmtId="0" fontId="129" fillId="0" borderId="111" xfId="1112" applyFont="1" applyBorder="1" applyAlignment="1">
      <alignment horizontal="left" vertical="center"/>
    </xf>
    <xf numFmtId="0" fontId="50" fillId="0" borderId="47" xfId="0" applyFont="1" applyBorder="1" applyAlignment="1">
      <alignment horizontal="left" vertical="center"/>
    </xf>
    <xf numFmtId="0" fontId="129" fillId="74" borderId="113" xfId="1112" applyFont="1" applyFill="1" applyBorder="1" applyAlignment="1">
      <alignment horizontal="center" vertical="center"/>
    </xf>
    <xf numFmtId="0" fontId="129" fillId="74" borderId="114" xfId="1112" applyFont="1" applyFill="1" applyBorder="1" applyAlignment="1">
      <alignment horizontal="center" vertical="center"/>
    </xf>
    <xf numFmtId="0" fontId="51" fillId="0" borderId="73" xfId="0" applyFont="1" applyBorder="1" applyAlignment="1">
      <alignment horizontal="left" vertical="center"/>
    </xf>
    <xf numFmtId="0" fontId="51" fillId="0" borderId="70" xfId="0" applyFont="1" applyBorder="1" applyAlignment="1">
      <alignment horizontal="left" vertical="center"/>
    </xf>
    <xf numFmtId="0" fontId="51" fillId="0" borderId="109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129" fillId="74" borderId="135" xfId="1112" applyFont="1" applyFill="1" applyBorder="1" applyAlignment="1">
      <alignment horizontal="center" vertical="center"/>
    </xf>
    <xf numFmtId="0" fontId="129" fillId="74" borderId="136" xfId="1112" applyFont="1" applyFill="1" applyBorder="1" applyAlignment="1">
      <alignment horizontal="center" vertical="center"/>
    </xf>
    <xf numFmtId="0" fontId="98" fillId="74" borderId="132" xfId="1112" applyFont="1" applyFill="1" applyBorder="1" applyAlignment="1">
      <alignment horizontal="center" vertical="center"/>
    </xf>
    <xf numFmtId="0" fontId="98" fillId="74" borderId="133" xfId="1112" applyFont="1" applyFill="1" applyBorder="1" applyAlignment="1">
      <alignment horizontal="center" vertical="center"/>
    </xf>
    <xf numFmtId="0" fontId="98" fillId="74" borderId="134" xfId="1112" applyFont="1" applyFill="1" applyBorder="1" applyAlignment="1">
      <alignment horizontal="center" vertical="center"/>
    </xf>
    <xf numFmtId="0" fontId="75" fillId="0" borderId="176" xfId="1112" applyFont="1" applyBorder="1" applyAlignment="1">
      <alignment horizontal="left" vertical="center"/>
    </xf>
    <xf numFmtId="0" fontId="75" fillId="0" borderId="33" xfId="1112" applyFont="1" applyBorder="1" applyAlignment="1">
      <alignment horizontal="left" vertical="center"/>
    </xf>
    <xf numFmtId="0" fontId="75" fillId="0" borderId="177" xfId="1112" applyFont="1" applyBorder="1" applyAlignment="1">
      <alignment horizontal="left" vertical="center"/>
    </xf>
    <xf numFmtId="0" fontId="75" fillId="0" borderId="178" xfId="1112" applyFont="1" applyBorder="1" applyAlignment="1">
      <alignment horizontal="left" vertical="center"/>
    </xf>
    <xf numFmtId="0" fontId="75" fillId="0" borderId="179" xfId="1112" applyFont="1" applyBorder="1" applyAlignment="1">
      <alignment horizontal="left" vertical="center"/>
    </xf>
    <xf numFmtId="0" fontId="75" fillId="0" borderId="180" xfId="1112" applyFont="1" applyBorder="1" applyAlignment="1">
      <alignment horizontal="left" vertical="center"/>
    </xf>
    <xf numFmtId="49" fontId="58" fillId="0" borderId="27" xfId="0" applyNumberFormat="1" applyFont="1" applyBorder="1" applyAlignment="1">
      <alignment horizontal="center" vertical="center"/>
    </xf>
    <xf numFmtId="49" fontId="58" fillId="0" borderId="28" xfId="0" applyNumberFormat="1" applyFont="1" applyBorder="1" applyAlignment="1">
      <alignment horizontal="center" vertical="center"/>
    </xf>
    <xf numFmtId="49" fontId="58" fillId="0" borderId="11" xfId="0" applyNumberFormat="1" applyFont="1" applyBorder="1" applyAlignment="1">
      <alignment horizontal="center" vertical="center"/>
    </xf>
    <xf numFmtId="49" fontId="58" fillId="0" borderId="34" xfId="0" applyNumberFormat="1" applyFont="1" applyBorder="1" applyAlignment="1">
      <alignment horizontal="center" vertical="center"/>
    </xf>
    <xf numFmtId="0" fontId="75" fillId="0" borderId="55" xfId="1112" applyFont="1" applyBorder="1" applyAlignment="1">
      <alignment horizontal="left" vertical="center"/>
    </xf>
    <xf numFmtId="0" fontId="51" fillId="0" borderId="55" xfId="0" applyFont="1" applyBorder="1" applyAlignment="1">
      <alignment horizontal="left" vertical="center"/>
    </xf>
    <xf numFmtId="49" fontId="58" fillId="0" borderId="35" xfId="0" applyNumberFormat="1" applyFont="1" applyBorder="1" applyAlignment="1">
      <alignment horizontal="center" vertical="center"/>
    </xf>
    <xf numFmtId="0" fontId="50" fillId="74" borderId="114" xfId="0" applyFont="1" applyFill="1" applyBorder="1" applyAlignment="1">
      <alignment horizontal="center" vertical="center" wrapText="1"/>
    </xf>
    <xf numFmtId="0" fontId="50" fillId="74" borderId="115" xfId="0" applyFont="1" applyFill="1" applyBorder="1" applyAlignment="1">
      <alignment horizontal="center" vertical="center" wrapText="1"/>
    </xf>
    <xf numFmtId="164" fontId="51" fillId="0" borderId="192" xfId="50" applyFont="1" applyFill="1" applyBorder="1" applyAlignment="1" applyProtection="1">
      <alignment horizontal="center" vertical="center"/>
    </xf>
    <xf numFmtId="164" fontId="51" fillId="0" borderId="193" xfId="50" applyFont="1" applyFill="1" applyBorder="1" applyAlignment="1" applyProtection="1">
      <alignment horizontal="center" vertical="center"/>
    </xf>
    <xf numFmtId="49" fontId="58" fillId="0" borderId="39" xfId="0" applyNumberFormat="1" applyFont="1" applyBorder="1" applyAlignment="1">
      <alignment horizontal="center" vertical="center"/>
    </xf>
    <xf numFmtId="49" fontId="58" fillId="0" borderId="45" xfId="0" applyNumberFormat="1" applyFont="1" applyBorder="1" applyAlignment="1">
      <alignment horizontal="center" vertical="center"/>
    </xf>
    <xf numFmtId="49" fontId="58" fillId="0" borderId="124" xfId="0" applyNumberFormat="1" applyFont="1" applyBorder="1" applyAlignment="1">
      <alignment horizontal="center" vertical="center"/>
    </xf>
    <xf numFmtId="164" fontId="51" fillId="0" borderId="194" xfId="50" applyFont="1" applyFill="1" applyBorder="1" applyAlignment="1" applyProtection="1">
      <alignment horizontal="center" vertical="center"/>
    </xf>
    <xf numFmtId="164" fontId="51" fillId="0" borderId="195" xfId="50" applyFont="1" applyFill="1" applyBorder="1" applyAlignment="1" applyProtection="1">
      <alignment horizontal="center" vertical="center"/>
    </xf>
    <xf numFmtId="0" fontId="50" fillId="74" borderId="113" xfId="0" applyFont="1" applyFill="1" applyBorder="1" applyAlignment="1">
      <alignment horizontal="center" vertical="center" wrapText="1"/>
    </xf>
    <xf numFmtId="0" fontId="58" fillId="0" borderId="191" xfId="0" applyFont="1" applyBorder="1" applyAlignment="1">
      <alignment horizontal="center" vertical="center"/>
    </xf>
    <xf numFmtId="0" fontId="58" fillId="0" borderId="201" xfId="0" applyFont="1" applyBorder="1" applyAlignment="1">
      <alignment horizontal="center" vertical="center"/>
    </xf>
    <xf numFmtId="0" fontId="51" fillId="0" borderId="203" xfId="0" applyFont="1" applyBorder="1" applyAlignment="1">
      <alignment horizontal="left" vertical="center"/>
    </xf>
    <xf numFmtId="0" fontId="51" fillId="0" borderId="204" xfId="0" applyFont="1" applyBorder="1" applyAlignment="1">
      <alignment horizontal="left" vertical="center"/>
    </xf>
    <xf numFmtId="0" fontId="51" fillId="0" borderId="205" xfId="0" applyFont="1" applyBorder="1" applyAlignment="1">
      <alignment horizontal="left" vertical="center"/>
    </xf>
    <xf numFmtId="0" fontId="51" fillId="0" borderId="172" xfId="0" applyFont="1" applyBorder="1" applyAlignment="1">
      <alignment horizontal="left" vertical="center"/>
    </xf>
    <xf numFmtId="0" fontId="51" fillId="0" borderId="206" xfId="0" applyFont="1" applyBorder="1" applyAlignment="1">
      <alignment horizontal="left" vertical="center"/>
    </xf>
    <xf numFmtId="0" fontId="51" fillId="0" borderId="207" xfId="0" applyFont="1" applyBorder="1" applyAlignment="1">
      <alignment horizontal="left" vertical="center"/>
    </xf>
    <xf numFmtId="0" fontId="51" fillId="0" borderId="208" xfId="0" applyFont="1" applyBorder="1" applyAlignment="1">
      <alignment horizontal="left" vertical="center"/>
    </xf>
    <xf numFmtId="164" fontId="50" fillId="0" borderId="201" xfId="50" applyFont="1" applyFill="1" applyBorder="1" applyAlignment="1" applyProtection="1">
      <alignment horizontal="center" vertical="center"/>
    </xf>
    <xf numFmtId="164" fontId="50" fillId="0" borderId="202" xfId="50" applyFont="1" applyFill="1" applyBorder="1" applyAlignment="1" applyProtection="1">
      <alignment horizontal="center" vertical="center"/>
    </xf>
    <xf numFmtId="164" fontId="51" fillId="0" borderId="196" xfId="50" applyFont="1" applyFill="1" applyBorder="1" applyAlignment="1" applyProtection="1">
      <alignment horizontal="center" vertical="center"/>
    </xf>
    <xf numFmtId="164" fontId="51" fillId="0" borderId="197" xfId="50" applyFont="1" applyFill="1" applyBorder="1" applyAlignment="1" applyProtection="1">
      <alignment horizontal="center" vertical="center"/>
    </xf>
    <xf numFmtId="0" fontId="72" fillId="0" borderId="33" xfId="97" applyFont="1" applyBorder="1" applyAlignment="1">
      <alignment horizontal="left" vertical="center"/>
    </xf>
    <xf numFmtId="0" fontId="66" fillId="0" borderId="43" xfId="97" applyFont="1" applyBorder="1" applyAlignment="1">
      <alignment horizontal="center" vertical="center"/>
    </xf>
    <xf numFmtId="0" fontId="66" fillId="0" borderId="33" xfId="97" applyFont="1" applyBorder="1" applyAlignment="1">
      <alignment horizontal="center" vertical="center"/>
    </xf>
    <xf numFmtId="0" fontId="98" fillId="74" borderId="163" xfId="1112" applyFont="1" applyFill="1" applyBorder="1" applyAlignment="1">
      <alignment horizontal="center" vertical="center"/>
    </xf>
    <xf numFmtId="0" fontId="98" fillId="74" borderId="164" xfId="1112" applyFont="1" applyFill="1" applyBorder="1" applyAlignment="1">
      <alignment horizontal="center" vertical="center"/>
    </xf>
    <xf numFmtId="0" fontId="98" fillId="74" borderId="166" xfId="1112" applyFont="1" applyFill="1" applyBorder="1" applyAlignment="1">
      <alignment horizontal="center" vertical="center"/>
    </xf>
    <xf numFmtId="0" fontId="129" fillId="74" borderId="165" xfId="1112" applyFont="1" applyFill="1" applyBorder="1" applyAlignment="1">
      <alignment horizontal="center" vertical="center"/>
    </xf>
    <xf numFmtId="0" fontId="129" fillId="74" borderId="162" xfId="1112" applyFont="1" applyFill="1" applyBorder="1" applyAlignment="1">
      <alignment horizontal="center" vertical="center"/>
    </xf>
    <xf numFmtId="0" fontId="72" fillId="0" borderId="109" xfId="97" applyFont="1" applyBorder="1" applyAlignment="1">
      <alignment horizontal="left" vertical="center"/>
    </xf>
    <xf numFmtId="0" fontId="72" fillId="0" borderId="172" xfId="97" applyFont="1" applyBorder="1" applyAlignment="1">
      <alignment horizontal="left" vertical="center"/>
    </xf>
    <xf numFmtId="0" fontId="72" fillId="0" borderId="70" xfId="97" applyFont="1" applyBorder="1" applyAlignment="1">
      <alignment horizontal="left" vertical="center"/>
    </xf>
    <xf numFmtId="0" fontId="66" fillId="0" borderId="33" xfId="97" applyFont="1" applyBorder="1" applyAlignment="1">
      <alignment horizontal="left" vertical="center"/>
    </xf>
    <xf numFmtId="0" fontId="129" fillId="74" borderId="154" xfId="1112" applyFont="1" applyFill="1" applyBorder="1" applyAlignment="1">
      <alignment horizontal="center" vertical="center"/>
    </xf>
    <xf numFmtId="0" fontId="72" fillId="0" borderId="34" xfId="97" applyFont="1" applyBorder="1" applyAlignment="1">
      <alignment horizontal="left" vertical="center"/>
    </xf>
    <xf numFmtId="0" fontId="133" fillId="74" borderId="156" xfId="97" applyFont="1" applyFill="1" applyBorder="1" applyAlignment="1">
      <alignment horizontal="center" vertical="center" wrapText="1"/>
    </xf>
    <xf numFmtId="0" fontId="133" fillId="74" borderId="157" xfId="97" applyFont="1" applyFill="1" applyBorder="1" applyAlignment="1">
      <alignment horizontal="center" vertical="center" wrapText="1"/>
    </xf>
    <xf numFmtId="0" fontId="133" fillId="74" borderId="276" xfId="97" applyFont="1" applyFill="1" applyBorder="1" applyAlignment="1">
      <alignment horizontal="center" vertical="center"/>
    </xf>
    <xf numFmtId="0" fontId="133" fillId="74" borderId="156" xfId="97" applyFont="1" applyFill="1" applyBorder="1" applyAlignment="1">
      <alignment horizontal="center" vertical="center"/>
    </xf>
    <xf numFmtId="0" fontId="133" fillId="74" borderId="277" xfId="97" applyFont="1" applyFill="1" applyBorder="1" applyAlignment="1">
      <alignment horizontal="center" vertical="center"/>
    </xf>
    <xf numFmtId="0" fontId="133" fillId="74" borderId="157" xfId="97" applyFont="1" applyFill="1" applyBorder="1" applyAlignment="1">
      <alignment horizontal="center" vertical="center"/>
    </xf>
    <xf numFmtId="0" fontId="133" fillId="74" borderId="160" xfId="97" applyFont="1" applyFill="1" applyBorder="1" applyAlignment="1">
      <alignment horizontal="center" vertical="center"/>
    </xf>
    <xf numFmtId="0" fontId="133" fillId="74" borderId="158" xfId="97" applyFont="1" applyFill="1" applyBorder="1" applyAlignment="1">
      <alignment horizontal="center" vertical="center"/>
    </xf>
    <xf numFmtId="0" fontId="58" fillId="0" borderId="33" xfId="97" applyFont="1" applyBorder="1" applyAlignment="1">
      <alignment horizontal="left" vertical="center"/>
    </xf>
    <xf numFmtId="0" fontId="66" fillId="0" borderId="11" xfId="97" applyFont="1" applyBorder="1" applyAlignment="1">
      <alignment horizontal="right" vertical="center"/>
    </xf>
    <xf numFmtId="0" fontId="66" fillId="0" borderId="34" xfId="97" applyFont="1" applyBorder="1" applyAlignment="1">
      <alignment horizontal="right" vertical="center"/>
    </xf>
    <xf numFmtId="0" fontId="78" fillId="0" borderId="14" xfId="97" applyFont="1" applyBorder="1" applyAlignment="1">
      <alignment horizontal="right" vertical="center"/>
    </xf>
    <xf numFmtId="0" fontId="78" fillId="0" borderId="0" xfId="97" applyFont="1" applyAlignment="1">
      <alignment horizontal="right" vertical="center"/>
    </xf>
    <xf numFmtId="0" fontId="66" fillId="0" borderId="14" xfId="97" applyFont="1" applyBorder="1" applyAlignment="1">
      <alignment horizontal="right" vertical="center"/>
    </xf>
    <xf numFmtId="0" fontId="66" fillId="0" borderId="0" xfId="97" applyFont="1" applyAlignment="1">
      <alignment horizontal="right" vertical="center"/>
    </xf>
    <xf numFmtId="0" fontId="51" fillId="0" borderId="33" xfId="0" applyFont="1" applyBorder="1" applyAlignment="1">
      <alignment horizontal="left" vertical="center"/>
    </xf>
    <xf numFmtId="0" fontId="83" fillId="0" borderId="47" xfId="0" applyFont="1" applyBorder="1" applyAlignment="1">
      <alignment horizontal="left" vertical="center"/>
    </xf>
    <xf numFmtId="0" fontId="83" fillId="0" borderId="0" xfId="0" applyFont="1" applyAlignment="1">
      <alignment vertical="center"/>
    </xf>
    <xf numFmtId="0" fontId="58" fillId="33" borderId="114" xfId="1134" applyFont="1" applyFill="1" applyBorder="1" applyAlignment="1" applyProtection="1">
      <alignment horizontal="left" vertical="center"/>
    </xf>
    <xf numFmtId="0" fontId="58" fillId="33" borderId="115" xfId="1134" applyFont="1" applyFill="1" applyBorder="1" applyAlignment="1" applyProtection="1">
      <alignment horizontal="left" vertical="center"/>
    </xf>
    <xf numFmtId="0" fontId="58" fillId="0" borderId="111" xfId="97" applyFont="1" applyBorder="1" applyAlignment="1">
      <alignment horizontal="left" vertical="center"/>
    </xf>
    <xf numFmtId="0" fontId="65" fillId="0" borderId="172" xfId="0" applyFont="1" applyBorder="1" applyAlignment="1">
      <alignment horizontal="left" vertical="center"/>
    </xf>
    <xf numFmtId="0" fontId="65" fillId="0" borderId="70" xfId="0" applyFont="1" applyBorder="1" applyAlignment="1">
      <alignment horizontal="left" vertical="center"/>
    </xf>
    <xf numFmtId="0" fontId="50" fillId="0" borderId="201" xfId="0" applyFont="1" applyBorder="1" applyAlignment="1">
      <alignment horizontal="center" vertical="center" wrapText="1"/>
    </xf>
    <xf numFmtId="0" fontId="50" fillId="0" borderId="201" xfId="0" applyFont="1" applyBorder="1" applyAlignment="1">
      <alignment horizontal="center" vertical="center"/>
    </xf>
    <xf numFmtId="0" fontId="50" fillId="0" borderId="202" xfId="0" applyFont="1" applyBorder="1" applyAlignment="1">
      <alignment horizontal="center" vertical="center"/>
    </xf>
    <xf numFmtId="0" fontId="50" fillId="0" borderId="191" xfId="0" applyFont="1" applyBorder="1" applyAlignment="1">
      <alignment horizontal="center" vertical="center" wrapText="1"/>
    </xf>
    <xf numFmtId="0" fontId="50" fillId="0" borderId="232" xfId="0" applyFont="1" applyBorder="1" applyAlignment="1">
      <alignment horizontal="center" vertical="center" wrapText="1"/>
    </xf>
    <xf numFmtId="0" fontId="50" fillId="0" borderId="235" xfId="0" applyFont="1" applyBorder="1" applyAlignment="1">
      <alignment horizontal="center" vertical="center" wrapText="1"/>
    </xf>
    <xf numFmtId="0" fontId="50" fillId="0" borderId="231" xfId="0" applyFont="1" applyBorder="1" applyAlignment="1">
      <alignment horizontal="center" vertical="center" wrapText="1"/>
    </xf>
    <xf numFmtId="0" fontId="50" fillId="0" borderId="234" xfId="0" applyFont="1" applyBorder="1" applyAlignment="1">
      <alignment horizontal="center" vertical="center" wrapText="1"/>
    </xf>
    <xf numFmtId="209" fontId="51" fillId="75" borderId="224" xfId="50" applyNumberFormat="1" applyFont="1" applyFill="1" applyBorder="1" applyAlignment="1" applyProtection="1">
      <alignment horizontal="left" vertical="center" indent="1"/>
      <protection locked="0"/>
    </xf>
    <xf numFmtId="209" fontId="51" fillId="75" borderId="307" xfId="50" applyNumberFormat="1" applyFont="1" applyFill="1" applyBorder="1" applyAlignment="1" applyProtection="1">
      <alignment horizontal="left" vertical="center" indent="1"/>
      <protection locked="0"/>
    </xf>
    <xf numFmtId="0" fontId="50" fillId="0" borderId="233" xfId="0" applyFont="1" applyBorder="1" applyAlignment="1">
      <alignment horizontal="center" vertical="center" wrapText="1"/>
    </xf>
    <xf numFmtId="0" fontId="50" fillId="0" borderId="230" xfId="0" applyFont="1" applyBorder="1" applyAlignment="1">
      <alignment horizontal="center" vertical="center" wrapText="1"/>
    </xf>
    <xf numFmtId="0" fontId="52" fillId="75" borderId="307" xfId="0" applyFont="1" applyFill="1" applyBorder="1" applyAlignment="1" applyProtection="1">
      <alignment horizontal="left" vertical="center" indent="1"/>
      <protection locked="0"/>
    </xf>
    <xf numFmtId="0" fontId="52" fillId="75" borderId="292" xfId="0" applyFont="1" applyFill="1" applyBorder="1" applyAlignment="1" applyProtection="1">
      <alignment horizontal="left" vertical="center" indent="1"/>
      <protection locked="0"/>
    </xf>
    <xf numFmtId="0" fontId="52" fillId="0" borderId="172" xfId="0" applyFont="1" applyBorder="1" applyAlignment="1">
      <alignment horizontal="left" vertical="center" indent="1"/>
    </xf>
    <xf numFmtId="0" fontId="52" fillId="0" borderId="173" xfId="0" applyFont="1" applyBorder="1" applyAlignment="1">
      <alignment horizontal="left" vertical="center" indent="1"/>
    </xf>
    <xf numFmtId="209" fontId="51" fillId="0" borderId="70" xfId="50" applyNumberFormat="1" applyFont="1" applyFill="1" applyBorder="1" applyAlignment="1" applyProtection="1">
      <alignment horizontal="left" vertical="center" indent="1"/>
    </xf>
    <xf numFmtId="209" fontId="51" fillId="0" borderId="172" xfId="50" applyNumberFormat="1" applyFont="1" applyFill="1" applyBorder="1" applyAlignment="1" applyProtection="1">
      <alignment horizontal="left" vertical="center" indent="1"/>
    </xf>
    <xf numFmtId="0" fontId="50" fillId="0" borderId="236" xfId="0" applyFont="1" applyBorder="1" applyAlignment="1">
      <alignment horizontal="center" vertical="center"/>
    </xf>
    <xf numFmtId="3" fontId="51" fillId="75" borderId="142" xfId="0" applyNumberFormat="1" applyFont="1" applyFill="1" applyBorder="1" applyAlignment="1" applyProtection="1">
      <alignment horizontal="center" vertical="center"/>
      <protection locked="0"/>
    </xf>
    <xf numFmtId="3" fontId="51" fillId="75" borderId="114" xfId="0" applyNumberFormat="1" applyFont="1" applyFill="1" applyBorder="1" applyAlignment="1" applyProtection="1">
      <alignment horizontal="center" vertical="center"/>
      <protection locked="0"/>
    </xf>
    <xf numFmtId="17" fontId="51" fillId="75" borderId="224" xfId="0" applyNumberFormat="1" applyFont="1" applyFill="1" applyBorder="1" applyAlignment="1" applyProtection="1">
      <alignment horizontal="left" vertical="center" indent="1"/>
      <protection locked="0"/>
    </xf>
    <xf numFmtId="17" fontId="51" fillId="75" borderId="307" xfId="0" applyNumberFormat="1" applyFont="1" applyFill="1" applyBorder="1" applyAlignment="1" applyProtection="1">
      <alignment horizontal="left" vertical="center" indent="1"/>
      <protection locked="0"/>
    </xf>
    <xf numFmtId="0" fontId="51" fillId="75" borderId="224" xfId="0" applyFont="1" applyFill="1" applyBorder="1" applyAlignment="1" applyProtection="1">
      <alignment horizontal="left" vertical="center" indent="1"/>
      <protection locked="0"/>
    </xf>
    <xf numFmtId="0" fontId="51" fillId="75" borderId="307" xfId="0" applyFont="1" applyFill="1" applyBorder="1" applyAlignment="1" applyProtection="1">
      <alignment horizontal="left" vertical="center" indent="1"/>
      <protection locked="0"/>
    </xf>
    <xf numFmtId="209" fontId="51" fillId="75" borderId="223" xfId="50" applyNumberFormat="1" applyFont="1" applyFill="1" applyBorder="1" applyAlignment="1" applyProtection="1">
      <alignment horizontal="left" vertical="center" indent="1"/>
      <protection locked="0"/>
    </xf>
    <xf numFmtId="209" fontId="51" fillId="75" borderId="305" xfId="50" applyNumberFormat="1" applyFont="1" applyFill="1" applyBorder="1" applyAlignment="1" applyProtection="1">
      <alignment horizontal="left" vertical="center" indent="1"/>
      <protection locked="0"/>
    </xf>
    <xf numFmtId="209" fontId="51" fillId="0" borderId="224" xfId="50" applyNumberFormat="1" applyFont="1" applyFill="1" applyBorder="1" applyAlignment="1" applyProtection="1">
      <alignment horizontal="left" vertical="center" indent="1"/>
    </xf>
    <xf numFmtId="209" fontId="51" fillId="0" borderId="307" xfId="50" applyNumberFormat="1" applyFont="1" applyFill="1" applyBorder="1" applyAlignment="1" applyProtection="1">
      <alignment horizontal="left" vertical="center" indent="1"/>
    </xf>
    <xf numFmtId="215" fontId="51" fillId="75" borderId="224" xfId="50" applyNumberFormat="1" applyFont="1" applyFill="1" applyBorder="1" applyAlignment="1" applyProtection="1">
      <alignment horizontal="left" vertical="center" indent="1"/>
      <protection locked="0"/>
    </xf>
    <xf numFmtId="215" fontId="51" fillId="75" borderId="307" xfId="50" applyNumberFormat="1" applyFont="1" applyFill="1" applyBorder="1" applyAlignment="1" applyProtection="1">
      <alignment horizontal="left" vertical="center" indent="1"/>
      <protection locked="0"/>
    </xf>
    <xf numFmtId="0" fontId="51" fillId="75" borderId="225" xfId="0" applyFont="1" applyFill="1" applyBorder="1" applyAlignment="1" applyProtection="1">
      <alignment horizontal="left" vertical="center" indent="1"/>
      <protection locked="0"/>
    </xf>
    <xf numFmtId="0" fontId="51" fillId="75" borderId="309" xfId="0" applyFont="1" applyFill="1" applyBorder="1" applyAlignment="1" applyProtection="1">
      <alignment horizontal="left" vertical="center" indent="1"/>
      <protection locked="0"/>
    </xf>
    <xf numFmtId="0" fontId="52" fillId="75" borderId="309" xfId="0" applyFont="1" applyFill="1" applyBorder="1" applyAlignment="1" applyProtection="1">
      <alignment horizontal="left" vertical="center" indent="1"/>
      <protection locked="0"/>
    </xf>
    <xf numFmtId="0" fontId="52" fillId="75" borderId="293" xfId="0" applyFont="1" applyFill="1" applyBorder="1" applyAlignment="1" applyProtection="1">
      <alignment horizontal="left" vertical="center" indent="1"/>
      <protection locked="0"/>
    </xf>
    <xf numFmtId="0" fontId="52" fillId="75" borderId="305" xfId="0" applyFont="1" applyFill="1" applyBorder="1" applyAlignment="1" applyProtection="1">
      <alignment horizontal="left" vertical="center" indent="1"/>
      <protection locked="0"/>
    </xf>
    <xf numFmtId="0" fontId="52" fillId="75" borderId="291" xfId="0" applyFont="1" applyFill="1" applyBorder="1" applyAlignment="1" applyProtection="1">
      <alignment horizontal="left" vertical="center" indent="1"/>
      <protection locked="0"/>
    </xf>
    <xf numFmtId="3" fontId="51" fillId="0" borderId="109" xfId="0" applyNumberFormat="1" applyFont="1" applyBorder="1" applyAlignment="1">
      <alignment horizontal="left" vertical="center" indent="1"/>
    </xf>
    <xf numFmtId="0" fontId="51" fillId="0" borderId="109" xfId="0" applyFont="1" applyBorder="1" applyAlignment="1">
      <alignment horizontal="left" vertical="center" indent="1"/>
    </xf>
    <xf numFmtId="0" fontId="52" fillId="0" borderId="109" xfId="0" applyFont="1" applyBorder="1" applyAlignment="1">
      <alignment horizontal="left" vertical="center" indent="1"/>
    </xf>
    <xf numFmtId="0" fontId="52" fillId="0" borderId="117" xfId="0" applyFont="1" applyBorder="1" applyAlignment="1">
      <alignment horizontal="left" vertical="center" indent="1"/>
    </xf>
    <xf numFmtId="0" fontId="58" fillId="0" borderId="34" xfId="97" applyFont="1" applyBorder="1" applyAlignment="1">
      <alignment horizontal="left" vertical="center"/>
    </xf>
    <xf numFmtId="49" fontId="50" fillId="0" borderId="35" xfId="0" applyNumberFormat="1" applyFont="1" applyBorder="1" applyAlignment="1">
      <alignment horizontal="right" vertical="center"/>
    </xf>
    <xf numFmtId="49" fontId="50" fillId="0" borderId="34" xfId="0" applyNumberFormat="1" applyFont="1" applyBorder="1" applyAlignment="1">
      <alignment horizontal="right" vertical="center"/>
    </xf>
    <xf numFmtId="49" fontId="50" fillId="0" borderId="14" xfId="0" applyNumberFormat="1" applyFont="1" applyBorder="1" applyAlignment="1">
      <alignment horizontal="right" vertical="center"/>
    </xf>
    <xf numFmtId="49" fontId="50" fillId="0" borderId="0" xfId="0" applyNumberFormat="1" applyFont="1" applyAlignment="1">
      <alignment horizontal="right" vertical="center"/>
    </xf>
    <xf numFmtId="0" fontId="52" fillId="0" borderId="70" xfId="0" applyFont="1" applyBorder="1" applyAlignment="1">
      <alignment horizontal="left" vertical="center" indent="1"/>
    </xf>
    <xf numFmtId="0" fontId="52" fillId="0" borderId="175" xfId="0" applyFont="1" applyBorder="1" applyAlignment="1">
      <alignment horizontal="left" vertical="center" indent="1"/>
    </xf>
    <xf numFmtId="0" fontId="52" fillId="75" borderId="114" xfId="0" applyFont="1" applyFill="1" applyBorder="1" applyAlignment="1" applyProtection="1">
      <alignment horizontal="left" vertical="center" indent="1"/>
      <protection locked="0"/>
    </xf>
    <xf numFmtId="0" fontId="52" fillId="75" borderId="115" xfId="0" applyFont="1" applyFill="1" applyBorder="1" applyAlignment="1" applyProtection="1">
      <alignment horizontal="left" vertical="center" indent="1"/>
      <protection locked="0"/>
    </xf>
    <xf numFmtId="49" fontId="52" fillId="0" borderId="14" xfId="0" applyNumberFormat="1" applyFont="1" applyBorder="1" applyAlignment="1">
      <alignment horizontal="right" vertical="center"/>
    </xf>
    <xf numFmtId="49" fontId="52" fillId="0" borderId="0" xfId="0" applyNumberFormat="1" applyFont="1" applyAlignment="1">
      <alignment horizontal="right" vertical="center"/>
    </xf>
    <xf numFmtId="49" fontId="50" fillId="0" borderId="40" xfId="0" applyNumberFormat="1" applyFont="1" applyBorder="1" applyAlignment="1">
      <alignment horizontal="right" vertical="center"/>
    </xf>
    <xf numFmtId="49" fontId="50" fillId="0" borderId="41" xfId="0" applyNumberFormat="1" applyFont="1" applyBorder="1" applyAlignment="1">
      <alignment horizontal="right" vertical="center"/>
    </xf>
    <xf numFmtId="49" fontId="50" fillId="0" borderId="11" xfId="0" applyNumberFormat="1" applyFont="1" applyBorder="1" applyAlignment="1">
      <alignment horizontal="right" vertical="center"/>
    </xf>
    <xf numFmtId="49" fontId="50" fillId="0" borderId="47" xfId="0" applyNumberFormat="1" applyFont="1" applyBorder="1" applyAlignment="1">
      <alignment horizontal="right" vertical="center"/>
    </xf>
    <xf numFmtId="0" fontId="50" fillId="0" borderId="238" xfId="0" applyFont="1" applyBorder="1" applyAlignment="1">
      <alignment horizontal="center" vertical="center" wrapText="1"/>
    </xf>
    <xf numFmtId="0" fontId="50" fillId="0" borderId="236" xfId="0" applyFont="1" applyBorder="1" applyAlignment="1">
      <alignment horizontal="center" vertical="center" wrapText="1"/>
    </xf>
    <xf numFmtId="0" fontId="50" fillId="0" borderId="240" xfId="0" applyFont="1" applyBorder="1" applyAlignment="1">
      <alignment horizontal="center" vertical="center" wrapText="1"/>
    </xf>
    <xf numFmtId="0" fontId="50" fillId="0" borderId="237" xfId="0" applyFont="1" applyBorder="1" applyAlignment="1">
      <alignment horizontal="center" vertical="center" wrapText="1"/>
    </xf>
    <xf numFmtId="0" fontId="50" fillId="0" borderId="239" xfId="0" applyFont="1" applyBorder="1" applyAlignment="1">
      <alignment horizontal="center" vertical="center" wrapText="1"/>
    </xf>
    <xf numFmtId="0" fontId="50" fillId="0" borderId="241" xfId="0" applyFont="1" applyBorder="1" applyAlignment="1">
      <alignment horizontal="center" vertical="center" wrapText="1"/>
    </xf>
    <xf numFmtId="0" fontId="58" fillId="0" borderId="70" xfId="97" applyFont="1" applyBorder="1" applyAlignment="1">
      <alignment horizontal="left" vertical="center"/>
    </xf>
    <xf numFmtId="0" fontId="58" fillId="0" borderId="175" xfId="97" applyFont="1" applyBorder="1" applyAlignment="1">
      <alignment horizontal="left" vertical="center"/>
    </xf>
    <xf numFmtId="0" fontId="58" fillId="33" borderId="33" xfId="1134" applyFont="1" applyFill="1" applyBorder="1" applyAlignment="1" applyProtection="1">
      <alignment horizontal="left" vertical="center"/>
    </xf>
    <xf numFmtId="0" fontId="58" fillId="33" borderId="111" xfId="1134" applyFont="1" applyFill="1" applyBorder="1" applyAlignment="1" applyProtection="1">
      <alignment horizontal="left" vertical="center"/>
    </xf>
    <xf numFmtId="0" fontId="51" fillId="0" borderId="192" xfId="0" applyFont="1" applyBorder="1" applyAlignment="1">
      <alignment horizontal="left" vertical="center"/>
    </xf>
    <xf numFmtId="0" fontId="50" fillId="74" borderId="166" xfId="0" applyFont="1" applyFill="1" applyBorder="1" applyAlignment="1">
      <alignment horizontal="center" vertical="center" wrapText="1"/>
    </xf>
    <xf numFmtId="0" fontId="50" fillId="74" borderId="155" xfId="0" applyFont="1" applyFill="1" applyBorder="1" applyAlignment="1">
      <alignment horizontal="center" vertical="center" wrapText="1"/>
    </xf>
    <xf numFmtId="0" fontId="58" fillId="33" borderId="164" xfId="1134" applyFont="1" applyFill="1" applyBorder="1" applyAlignment="1" applyProtection="1">
      <alignment horizontal="left" vertical="center"/>
    </xf>
    <xf numFmtId="0" fontId="58" fillId="33" borderId="166" xfId="1134" applyFont="1" applyFill="1" applyBorder="1" applyAlignment="1" applyProtection="1">
      <alignment horizontal="left" vertical="center"/>
    </xf>
    <xf numFmtId="0" fontId="50" fillId="74" borderId="153" xfId="0" applyFont="1" applyFill="1" applyBorder="1" applyAlignment="1">
      <alignment horizontal="center" vertical="center" wrapText="1"/>
    </xf>
    <xf numFmtId="0" fontId="50" fillId="74" borderId="143" xfId="0" applyFont="1" applyFill="1" applyBorder="1" applyAlignment="1">
      <alignment horizontal="center" vertical="center" wrapText="1"/>
    </xf>
    <xf numFmtId="0" fontId="50" fillId="74" borderId="165" xfId="0" applyFont="1" applyFill="1" applyBorder="1" applyAlignment="1">
      <alignment horizontal="center" vertical="center" wrapText="1"/>
    </xf>
    <xf numFmtId="0" fontId="50" fillId="74" borderId="162" xfId="0" applyFont="1" applyFill="1" applyBorder="1" applyAlignment="1">
      <alignment horizontal="center" vertical="center" wrapText="1"/>
    </xf>
    <xf numFmtId="0" fontId="50" fillId="74" borderId="162" xfId="0" applyFont="1" applyFill="1" applyBorder="1" applyAlignment="1">
      <alignment horizontal="center" vertical="center"/>
    </xf>
    <xf numFmtId="49" fontId="50" fillId="0" borderId="116" xfId="0" applyNumberFormat="1" applyFont="1" applyBorder="1" applyAlignment="1">
      <alignment horizontal="right" vertical="center"/>
    </xf>
    <xf numFmtId="49" fontId="50" fillId="0" borderId="109" xfId="0" applyNumberFormat="1" applyFont="1" applyBorder="1" applyAlignment="1">
      <alignment horizontal="right" vertical="center"/>
    </xf>
    <xf numFmtId="49" fontId="52" fillId="0" borderId="229" xfId="0" applyNumberFormat="1" applyFont="1" applyBorder="1" applyAlignment="1">
      <alignment horizontal="right" vertical="center"/>
    </xf>
    <xf numFmtId="49" fontId="52" fillId="0" borderId="228" xfId="0" applyNumberFormat="1" applyFont="1" applyBorder="1" applyAlignment="1">
      <alignment horizontal="right" vertical="center"/>
    </xf>
    <xf numFmtId="49" fontId="50" fillId="0" borderId="174" xfId="0" applyNumberFormat="1" applyFont="1" applyBorder="1" applyAlignment="1">
      <alignment horizontal="right" vertical="center"/>
    </xf>
    <xf numFmtId="49" fontId="50" fillId="0" borderId="257" xfId="0" applyNumberFormat="1" applyFont="1" applyBorder="1" applyAlignment="1">
      <alignment horizontal="right" vertical="center"/>
    </xf>
    <xf numFmtId="0" fontId="50" fillId="74" borderId="163" xfId="0" applyFont="1" applyFill="1" applyBorder="1" applyAlignment="1">
      <alignment horizontal="center" vertical="center" wrapText="1"/>
    </xf>
    <xf numFmtId="0" fontId="50" fillId="74" borderId="164" xfId="0" applyFont="1" applyFill="1" applyBorder="1" applyAlignment="1">
      <alignment horizontal="center" vertical="center" wrapText="1"/>
    </xf>
    <xf numFmtId="0" fontId="50" fillId="74" borderId="164" xfId="0" applyFont="1" applyFill="1" applyBorder="1" applyAlignment="1">
      <alignment horizontal="center" vertical="center"/>
    </xf>
    <xf numFmtId="0" fontId="50" fillId="74" borderId="143" xfId="0" applyFont="1" applyFill="1" applyBorder="1" applyAlignment="1">
      <alignment horizontal="center" vertical="center"/>
    </xf>
    <xf numFmtId="0" fontId="50" fillId="74" borderId="144" xfId="0" applyFont="1" applyFill="1" applyBorder="1" applyAlignment="1">
      <alignment horizontal="center" vertical="center" wrapText="1"/>
    </xf>
    <xf numFmtId="0" fontId="50" fillId="74" borderId="144" xfId="0" applyFont="1" applyFill="1" applyBorder="1" applyAlignment="1">
      <alignment horizontal="center" vertical="center"/>
    </xf>
    <xf numFmtId="0" fontId="50" fillId="74" borderId="155" xfId="0" applyFont="1" applyFill="1" applyBorder="1" applyAlignment="1">
      <alignment horizontal="center" vertical="center"/>
    </xf>
    <xf numFmtId="3" fontId="51" fillId="0" borderId="109" xfId="0" applyNumberFormat="1" applyFont="1" applyBorder="1" applyAlignment="1">
      <alignment horizontal="center" vertical="center"/>
    </xf>
    <xf numFmtId="0" fontId="51" fillId="0" borderId="117" xfId="0" applyFont="1" applyBorder="1" applyAlignment="1">
      <alignment horizontal="center" vertical="center"/>
    </xf>
    <xf numFmtId="3" fontId="51" fillId="0" borderId="172" xfId="0" applyNumberFormat="1" applyFont="1" applyBorder="1" applyAlignment="1">
      <alignment horizontal="center" vertical="center"/>
    </xf>
    <xf numFmtId="0" fontId="51" fillId="0" borderId="173" xfId="0" applyFont="1" applyBorder="1" applyAlignment="1">
      <alignment horizontal="center" vertical="center"/>
    </xf>
    <xf numFmtId="3" fontId="51" fillId="0" borderId="70" xfId="0" applyNumberFormat="1" applyFont="1" applyBorder="1" applyAlignment="1">
      <alignment horizontal="center" vertical="center"/>
    </xf>
    <xf numFmtId="0" fontId="51" fillId="0" borderId="175" xfId="0" applyFont="1" applyBorder="1" applyAlignment="1">
      <alignment horizontal="center" vertical="center"/>
    </xf>
    <xf numFmtId="49" fontId="52" fillId="0" borderId="116" xfId="0" applyNumberFormat="1" applyFont="1" applyBorder="1" applyAlignment="1">
      <alignment horizontal="right" vertical="center"/>
    </xf>
    <xf numFmtId="49" fontId="52" fillId="0" borderId="109" xfId="0" applyNumberFormat="1" applyFont="1" applyBorder="1" applyAlignment="1">
      <alignment horizontal="right" vertical="center"/>
    </xf>
    <xf numFmtId="49" fontId="50" fillId="0" borderId="229" xfId="0" applyNumberFormat="1" applyFont="1" applyBorder="1" applyAlignment="1">
      <alignment horizontal="right" vertical="center"/>
    </xf>
    <xf numFmtId="49" fontId="50" fillId="0" borderId="228" xfId="0" applyNumberFormat="1" applyFont="1" applyBorder="1" applyAlignment="1">
      <alignment horizontal="right" vertical="center"/>
    </xf>
    <xf numFmtId="0" fontId="50" fillId="74" borderId="273" xfId="0" applyFont="1" applyFill="1" applyBorder="1" applyAlignment="1">
      <alignment horizontal="center" vertical="center" wrapText="1"/>
    </xf>
    <xf numFmtId="0" fontId="50" fillId="74" borderId="274" xfId="0" applyFont="1" applyFill="1" applyBorder="1" applyAlignment="1">
      <alignment horizontal="center" vertical="center" wrapText="1"/>
    </xf>
    <xf numFmtId="0" fontId="50" fillId="74" borderId="274" xfId="0" applyFont="1" applyFill="1" applyBorder="1" applyAlignment="1">
      <alignment horizontal="center" vertical="center"/>
    </xf>
    <xf numFmtId="0" fontId="50" fillId="74" borderId="275" xfId="0" applyFont="1" applyFill="1" applyBorder="1" applyAlignment="1">
      <alignment horizontal="center" vertical="center" wrapText="1"/>
    </xf>
    <xf numFmtId="0" fontId="48" fillId="74" borderId="163" xfId="1112" applyFont="1" applyFill="1" applyBorder="1" applyAlignment="1">
      <alignment horizontal="center" vertical="center"/>
    </xf>
    <xf numFmtId="0" fontId="48" fillId="74" borderId="164" xfId="1112" applyFont="1" applyFill="1" applyBorder="1" applyAlignment="1">
      <alignment horizontal="center" vertical="center"/>
    </xf>
    <xf numFmtId="0" fontId="48" fillId="74" borderId="166" xfId="1112" applyFont="1" applyFill="1" applyBorder="1" applyAlignment="1">
      <alignment horizontal="center" vertical="center"/>
    </xf>
    <xf numFmtId="0" fontId="58" fillId="0" borderId="36" xfId="97" applyFont="1" applyBorder="1" applyAlignment="1">
      <alignment horizontal="left" vertical="center"/>
    </xf>
    <xf numFmtId="0" fontId="58" fillId="33" borderId="211" xfId="32" applyFont="1" applyFill="1" applyBorder="1" applyAlignment="1" applyProtection="1">
      <alignment horizontal="left" vertical="center"/>
    </xf>
    <xf numFmtId="0" fontId="58" fillId="33" borderId="133" xfId="32" applyFont="1" applyFill="1" applyBorder="1" applyAlignment="1" applyProtection="1">
      <alignment horizontal="left" vertical="center"/>
    </xf>
    <xf numFmtId="0" fontId="58" fillId="33" borderId="134" xfId="32" applyFont="1" applyFill="1" applyBorder="1" applyAlignment="1" applyProtection="1">
      <alignment horizontal="left" vertical="center"/>
    </xf>
    <xf numFmtId="0" fontId="50" fillId="74" borderId="212" xfId="0" applyFont="1" applyFill="1" applyBorder="1" applyAlignment="1">
      <alignment horizontal="center" vertical="center" wrapText="1"/>
    </xf>
    <xf numFmtId="0" fontId="50" fillId="74" borderId="213" xfId="0" applyFont="1" applyFill="1" applyBorder="1" applyAlignment="1">
      <alignment horizontal="center" vertical="center" wrapText="1"/>
    </xf>
    <xf numFmtId="0" fontId="50" fillId="74" borderId="217" xfId="0" applyFont="1" applyFill="1" applyBorder="1" applyAlignment="1">
      <alignment horizontal="center" vertical="center" wrapText="1"/>
    </xf>
    <xf numFmtId="0" fontId="50" fillId="74" borderId="218" xfId="0" applyFont="1" applyFill="1" applyBorder="1" applyAlignment="1">
      <alignment horizontal="center" vertical="center" wrapText="1"/>
    </xf>
    <xf numFmtId="0" fontId="50" fillId="74" borderId="218" xfId="0" applyFont="1" applyFill="1" applyBorder="1" applyAlignment="1">
      <alignment horizontal="center" vertical="center"/>
    </xf>
    <xf numFmtId="0" fontId="50" fillId="74" borderId="213" xfId="0" applyFont="1" applyFill="1" applyBorder="1" applyAlignment="1">
      <alignment horizontal="center" vertical="center"/>
    </xf>
    <xf numFmtId="0" fontId="50" fillId="74" borderId="214" xfId="0" applyFont="1" applyFill="1" applyBorder="1" applyAlignment="1">
      <alignment horizontal="center" vertical="center"/>
    </xf>
    <xf numFmtId="0" fontId="55" fillId="0" borderId="53" xfId="0" applyFont="1" applyBorder="1" applyAlignment="1">
      <alignment horizontal="left" vertical="center"/>
    </xf>
    <xf numFmtId="0" fontId="55" fillId="0" borderId="47" xfId="0" applyFont="1" applyBorder="1" applyAlignment="1">
      <alignment horizontal="left" vertical="center"/>
    </xf>
    <xf numFmtId="0" fontId="55" fillId="0" borderId="54" xfId="0" applyFont="1" applyBorder="1" applyAlignment="1">
      <alignment horizontal="left" vertical="center"/>
    </xf>
    <xf numFmtId="0" fontId="124" fillId="0" borderId="0" xfId="0" applyFont="1" applyAlignment="1">
      <alignment horizontal="left" vertical="center"/>
    </xf>
    <xf numFmtId="0" fontId="124" fillId="0" borderId="15" xfId="0" applyFont="1" applyBorder="1" applyAlignment="1">
      <alignment horizontal="left" vertical="center"/>
    </xf>
    <xf numFmtId="0" fontId="125" fillId="0" borderId="34" xfId="0" applyFont="1" applyBorder="1" applyAlignment="1">
      <alignment horizontal="left" vertical="center"/>
    </xf>
    <xf numFmtId="0" fontId="125" fillId="0" borderId="36" xfId="0" applyFont="1" applyBorder="1" applyAlignment="1">
      <alignment horizontal="left" vertical="center"/>
    </xf>
    <xf numFmtId="0" fontId="50" fillId="74" borderId="214" xfId="0" applyFont="1" applyFill="1" applyBorder="1" applyAlignment="1">
      <alignment horizontal="center" vertical="center" wrapText="1"/>
    </xf>
    <xf numFmtId="0" fontId="50" fillId="74" borderId="219" xfId="0" applyFont="1" applyFill="1" applyBorder="1" applyAlignment="1">
      <alignment horizontal="center" vertical="center" wrapText="1"/>
    </xf>
    <xf numFmtId="0" fontId="58" fillId="33" borderId="210" xfId="32" applyFont="1" applyFill="1" applyBorder="1" applyAlignment="1" applyProtection="1">
      <alignment horizontal="left" vertical="center"/>
    </xf>
    <xf numFmtId="0" fontId="58" fillId="33" borderId="55" xfId="32" applyFont="1" applyFill="1" applyBorder="1" applyAlignment="1" applyProtection="1">
      <alignment horizontal="left" vertical="center"/>
    </xf>
    <xf numFmtId="0" fontId="58" fillId="33" borderId="111" xfId="32" applyFont="1" applyFill="1" applyBorder="1" applyAlignment="1" applyProtection="1">
      <alignment horizontal="left" vertical="center"/>
    </xf>
    <xf numFmtId="0" fontId="66" fillId="0" borderId="47" xfId="97" applyFont="1" applyBorder="1" applyAlignment="1">
      <alignment horizontal="left" vertical="center"/>
    </xf>
    <xf numFmtId="0" fontId="66" fillId="0" borderId="159" xfId="97" applyFont="1" applyBorder="1" applyAlignment="1">
      <alignment horizontal="left" vertical="center"/>
    </xf>
    <xf numFmtId="49" fontId="52" fillId="0" borderId="171" xfId="0" applyNumberFormat="1" applyFont="1" applyBorder="1" applyAlignment="1">
      <alignment horizontal="right" vertical="center"/>
    </xf>
    <xf numFmtId="49" fontId="52" fillId="0" borderId="172" xfId="0" applyNumberFormat="1" applyFont="1" applyBorder="1" applyAlignment="1">
      <alignment horizontal="right" vertical="center"/>
    </xf>
    <xf numFmtId="49" fontId="50" fillId="0" borderId="70" xfId="0" applyNumberFormat="1" applyFont="1" applyBorder="1" applyAlignment="1">
      <alignment horizontal="right" vertical="center"/>
    </xf>
    <xf numFmtId="0" fontId="58" fillId="33" borderId="164" xfId="32" applyFont="1" applyFill="1" applyBorder="1" applyAlignment="1" applyProtection="1">
      <alignment horizontal="left" vertical="center"/>
    </xf>
    <xf numFmtId="0" fontId="58" fillId="33" borderId="166" xfId="32" applyFont="1" applyFill="1" applyBorder="1" applyAlignment="1" applyProtection="1">
      <alignment horizontal="left" vertical="center"/>
    </xf>
    <xf numFmtId="0" fontId="51" fillId="0" borderId="106" xfId="0" applyFont="1" applyBorder="1" applyAlignment="1">
      <alignment horizontal="left" vertical="center"/>
    </xf>
    <xf numFmtId="0" fontId="50" fillId="74" borderId="276" xfId="0" applyFont="1" applyFill="1" applyBorder="1" applyAlignment="1">
      <alignment horizontal="center" vertical="center" wrapText="1"/>
    </xf>
    <xf numFmtId="0" fontId="50" fillId="74" borderId="156" xfId="0" applyFont="1" applyFill="1" applyBorder="1" applyAlignment="1">
      <alignment horizontal="center" vertical="center" wrapText="1"/>
    </xf>
    <xf numFmtId="0" fontId="50" fillId="74" borderId="220" xfId="0" applyFont="1" applyFill="1" applyBorder="1" applyAlignment="1">
      <alignment horizontal="center" vertical="center" wrapText="1"/>
    </xf>
    <xf numFmtId="0" fontId="50" fillId="74" borderId="221" xfId="0" applyFont="1" applyFill="1" applyBorder="1" applyAlignment="1">
      <alignment horizontal="center" vertical="center" wrapText="1"/>
    </xf>
    <xf numFmtId="0" fontId="50" fillId="74" borderId="277" xfId="0" applyFont="1" applyFill="1" applyBorder="1" applyAlignment="1">
      <alignment horizontal="center" vertical="center" wrapText="1"/>
    </xf>
    <xf numFmtId="0" fontId="50" fillId="74" borderId="157" xfId="0" applyFont="1" applyFill="1" applyBorder="1" applyAlignment="1">
      <alignment horizontal="center" vertical="center" wrapText="1"/>
    </xf>
    <xf numFmtId="0" fontId="51" fillId="0" borderId="281" xfId="0" applyFont="1" applyBorder="1" applyAlignment="1">
      <alignment horizontal="left" vertical="center"/>
    </xf>
    <xf numFmtId="0" fontId="51" fillId="0" borderId="282" xfId="0" applyFont="1" applyBorder="1" applyAlignment="1">
      <alignment horizontal="left" vertical="center"/>
    </xf>
    <xf numFmtId="0" fontId="50" fillId="74" borderId="156" xfId="0" applyFont="1" applyFill="1" applyBorder="1" applyAlignment="1">
      <alignment horizontal="center" vertical="center"/>
    </xf>
    <xf numFmtId="0" fontId="51" fillId="0" borderId="279" xfId="0" applyFont="1" applyBorder="1" applyAlignment="1">
      <alignment horizontal="left" vertical="center"/>
    </xf>
    <xf numFmtId="0" fontId="51" fillId="0" borderId="34" xfId="0" applyFont="1" applyBorder="1" applyAlignment="1">
      <alignment horizontal="left" vertical="center"/>
    </xf>
    <xf numFmtId="0" fontId="75" fillId="0" borderId="110" xfId="40294" applyFont="1" applyBorder="1" applyAlignment="1">
      <alignment horizontal="center" vertical="center"/>
    </xf>
    <xf numFmtId="0" fontId="75" fillId="0" borderId="33" xfId="40294" applyFont="1" applyBorder="1" applyAlignment="1">
      <alignment horizontal="center" vertical="center"/>
    </xf>
    <xf numFmtId="0" fontId="75" fillId="0" borderId="111" xfId="40294" applyFont="1" applyBorder="1" applyAlignment="1">
      <alignment horizontal="center" vertical="center"/>
    </xf>
    <xf numFmtId="4" fontId="54" fillId="0" borderId="233" xfId="9151" applyNumberFormat="1" applyFont="1" applyBorder="1" applyAlignment="1">
      <alignment horizontal="left" vertical="top" wrapText="1"/>
    </xf>
    <xf numFmtId="4" fontId="54" fillId="0" borderId="243" xfId="9151" applyNumberFormat="1" applyFont="1" applyBorder="1" applyAlignment="1">
      <alignment horizontal="left" vertical="top" wrapText="1"/>
    </xf>
    <xf numFmtId="4" fontId="54" fillId="0" borderId="230" xfId="9151" applyNumberFormat="1" applyFont="1" applyBorder="1" applyAlignment="1">
      <alignment horizontal="left" vertical="top" wrapText="1"/>
    </xf>
    <xf numFmtId="0" fontId="93" fillId="0" borderId="47" xfId="9151" applyFont="1" applyBorder="1" applyAlignment="1">
      <alignment horizontal="left" vertical="top" wrapText="1"/>
    </xf>
    <xf numFmtId="0" fontId="93" fillId="0" borderId="0" xfId="9151" applyFont="1" applyAlignment="1">
      <alignment horizontal="left" vertical="top" wrapText="1"/>
    </xf>
    <xf numFmtId="0" fontId="74" fillId="0" borderId="227" xfId="9151" applyFont="1" applyBorder="1" applyAlignment="1">
      <alignment horizontal="left" vertical="center" indent="2"/>
    </xf>
    <xf numFmtId="0" fontId="74" fillId="0" borderId="242" xfId="9151" applyFont="1" applyBorder="1" applyAlignment="1">
      <alignment horizontal="left" vertical="center" indent="2"/>
    </xf>
    <xf numFmtId="0" fontId="74" fillId="0" borderId="170" xfId="9151" applyFont="1" applyBorder="1" applyAlignment="1">
      <alignment horizontal="left" vertical="center" indent="2"/>
    </xf>
    <xf numFmtId="0" fontId="74" fillId="0" borderId="196" xfId="9151" applyFont="1" applyBorder="1" applyAlignment="1">
      <alignment horizontal="left" vertical="center" indent="2"/>
    </xf>
    <xf numFmtId="0" fontId="48" fillId="74" borderId="113" xfId="9151" applyFont="1" applyFill="1" applyBorder="1" applyAlignment="1">
      <alignment horizontal="center" vertical="center"/>
    </xf>
    <xf numFmtId="0" fontId="48" fillId="74" borderId="114" xfId="9151" applyFont="1" applyFill="1" applyBorder="1" applyAlignment="1">
      <alignment horizontal="center" vertical="center"/>
    </xf>
    <xf numFmtId="0" fontId="69" fillId="73" borderId="113" xfId="9151" applyFont="1" applyFill="1" applyBorder="1" applyAlignment="1">
      <alignment horizontal="center" vertical="center"/>
    </xf>
    <xf numFmtId="0" fontId="69" fillId="73" borderId="114" xfId="9151" applyFont="1" applyFill="1" applyBorder="1" applyAlignment="1">
      <alignment horizontal="center" vertical="center"/>
    </xf>
    <xf numFmtId="0" fontId="74" fillId="0" borderId="168" xfId="9151" applyFont="1" applyBorder="1" applyAlignment="1">
      <alignment horizontal="left" vertical="center" indent="2"/>
    </xf>
    <xf numFmtId="0" fontId="74" fillId="0" borderId="192" xfId="9151" applyFont="1" applyBorder="1" applyAlignment="1">
      <alignment horizontal="left" vertical="center" indent="2"/>
    </xf>
    <xf numFmtId="0" fontId="65" fillId="0" borderId="194" xfId="3" applyFont="1" applyBorder="1" applyAlignment="1">
      <alignment horizontal="left" vertical="center"/>
    </xf>
    <xf numFmtId="0" fontId="65" fillId="0" borderId="287" xfId="3" applyFont="1" applyBorder="1" applyAlignment="1">
      <alignment horizontal="left" vertical="center"/>
    </xf>
    <xf numFmtId="0" fontId="48" fillId="74" borderId="113" xfId="3" applyFont="1" applyFill="1" applyBorder="1" applyAlignment="1">
      <alignment horizontal="left" vertical="center"/>
    </xf>
    <xf numFmtId="0" fontId="48" fillId="74" borderId="114" xfId="3" applyFont="1" applyFill="1" applyBorder="1" applyAlignment="1">
      <alignment horizontal="left" vertical="center"/>
    </xf>
    <xf numFmtId="0" fontId="51" fillId="0" borderId="33" xfId="3" applyFont="1" applyBorder="1" applyAlignment="1">
      <alignment horizontal="center" vertical="center"/>
    </xf>
    <xf numFmtId="0" fontId="50" fillId="33" borderId="210" xfId="3" applyFont="1" applyFill="1" applyBorder="1" applyAlignment="1">
      <alignment horizontal="left" vertical="center"/>
    </xf>
    <xf numFmtId="0" fontId="50" fillId="33" borderId="142" xfId="3" applyFont="1" applyFill="1" applyBorder="1" applyAlignment="1">
      <alignment horizontal="left" vertical="center"/>
    </xf>
    <xf numFmtId="0" fontId="65" fillId="0" borderId="196" xfId="3" applyFont="1" applyBorder="1" applyAlignment="1">
      <alignment horizontal="left" vertical="center"/>
    </xf>
    <xf numFmtId="0" fontId="65" fillId="0" borderId="205" xfId="3" applyFont="1" applyBorder="1" applyAlignment="1">
      <alignment horizontal="left" vertical="center"/>
    </xf>
    <xf numFmtId="0" fontId="65" fillId="0" borderId="206" xfId="3" applyFont="1" applyBorder="1" applyAlignment="1">
      <alignment horizontal="left" vertical="center"/>
    </xf>
    <xf numFmtId="0" fontId="48" fillId="74" borderId="132" xfId="1112" applyFont="1" applyFill="1" applyBorder="1" applyAlignment="1">
      <alignment horizontal="center" vertical="center"/>
    </xf>
    <xf numFmtId="0" fontId="48" fillId="74" borderId="133" xfId="1112" applyFont="1" applyFill="1" applyBorder="1" applyAlignment="1">
      <alignment horizontal="center" vertical="center"/>
    </xf>
    <xf numFmtId="0" fontId="48" fillId="74" borderId="134" xfId="1112" applyFont="1" applyFill="1" applyBorder="1" applyAlignment="1">
      <alignment horizontal="center" vertical="center"/>
    </xf>
    <xf numFmtId="0" fontId="50" fillId="74" borderId="153" xfId="3" applyFont="1" applyFill="1" applyBorder="1" applyAlignment="1">
      <alignment horizontal="center" vertical="center"/>
    </xf>
    <xf numFmtId="0" fontId="50" fillId="74" borderId="143" xfId="3" applyFont="1" applyFill="1" applyBorder="1" applyAlignment="1">
      <alignment horizontal="center" vertical="center"/>
    </xf>
    <xf numFmtId="0" fontId="52" fillId="0" borderId="191" xfId="3" applyFont="1" applyBorder="1" applyAlignment="1">
      <alignment horizontal="left" vertical="center"/>
    </xf>
    <xf numFmtId="0" fontId="52" fillId="0" borderId="201" xfId="3" applyFont="1" applyBorder="1" applyAlignment="1">
      <alignment horizontal="left" vertical="center"/>
    </xf>
    <xf numFmtId="4" fontId="51" fillId="0" borderId="194" xfId="3" applyNumberFormat="1" applyFont="1" applyBorder="1" applyAlignment="1">
      <alignment horizontal="right" vertical="center"/>
    </xf>
    <xf numFmtId="0" fontId="50" fillId="74" borderId="13" xfId="3" applyFont="1" applyFill="1" applyBorder="1" applyAlignment="1">
      <alignment horizontal="center" vertical="center"/>
    </xf>
    <xf numFmtId="4" fontId="51" fillId="0" borderId="192" xfId="3" applyNumberFormat="1" applyFont="1" applyBorder="1" applyAlignment="1">
      <alignment horizontal="right" vertical="center"/>
    </xf>
    <xf numFmtId="0" fontId="50" fillId="33" borderId="114" xfId="3" applyFont="1" applyFill="1" applyBorder="1" applyAlignment="1">
      <alignment horizontal="center" vertical="center"/>
    </xf>
    <xf numFmtId="0" fontId="65" fillId="0" borderId="192" xfId="3" applyFont="1" applyBorder="1" applyAlignment="1">
      <alignment horizontal="left" vertical="center"/>
    </xf>
    <xf numFmtId="0" fontId="65" fillId="0" borderId="184" xfId="3" applyFont="1" applyBorder="1" applyAlignment="1">
      <alignment horizontal="left" vertical="center"/>
    </xf>
    <xf numFmtId="0" fontId="65" fillId="0" borderId="186" xfId="3" applyFont="1" applyBorder="1" applyAlignment="1">
      <alignment horizontal="left" vertical="center"/>
    </xf>
    <xf numFmtId="0" fontId="51" fillId="0" borderId="207" xfId="3" applyFont="1" applyBorder="1" applyAlignment="1">
      <alignment horizontal="left" vertical="center"/>
    </xf>
    <xf numFmtId="0" fontId="51" fillId="0" borderId="70" xfId="3" applyFont="1" applyBorder="1" applyAlignment="1">
      <alignment horizontal="left" vertical="center"/>
    </xf>
    <xf numFmtId="0" fontId="51" fillId="0" borderId="208" xfId="3" applyFont="1" applyBorder="1" applyAlignment="1">
      <alignment horizontal="left" vertical="center"/>
    </xf>
    <xf numFmtId="4" fontId="50" fillId="33" borderId="114" xfId="3" applyNumberFormat="1" applyFont="1" applyFill="1" applyBorder="1" applyAlignment="1">
      <alignment horizontal="right" vertical="center"/>
    </xf>
    <xf numFmtId="0" fontId="50" fillId="33" borderId="114" xfId="3" applyFont="1" applyFill="1" applyBorder="1" applyAlignment="1">
      <alignment horizontal="right" vertical="center"/>
    </xf>
    <xf numFmtId="0" fontId="50" fillId="33" borderId="113" xfId="3" applyFont="1" applyFill="1" applyBorder="1" applyAlignment="1">
      <alignment horizontal="center" vertical="center"/>
    </xf>
    <xf numFmtId="0" fontId="51" fillId="0" borderId="205" xfId="3" applyFont="1" applyBorder="1" applyAlignment="1">
      <alignment horizontal="left" vertical="center"/>
    </xf>
    <xf numFmtId="0" fontId="51" fillId="0" borderId="172" xfId="3" applyFont="1" applyBorder="1" applyAlignment="1">
      <alignment horizontal="left" vertical="center"/>
    </xf>
    <xf numFmtId="0" fontId="51" fillId="0" borderId="206" xfId="3" applyFont="1" applyBorder="1" applyAlignment="1">
      <alignment horizontal="left" vertical="center"/>
    </xf>
    <xf numFmtId="0" fontId="51" fillId="0" borderId="203" xfId="3" applyFont="1" applyBorder="1" applyAlignment="1">
      <alignment horizontal="left" vertical="center"/>
    </xf>
    <xf numFmtId="0" fontId="51" fillId="0" borderId="109" xfId="3" applyFont="1" applyBorder="1" applyAlignment="1">
      <alignment horizontal="left" vertical="center"/>
    </xf>
    <xf numFmtId="0" fontId="51" fillId="0" borderId="204" xfId="3" applyFont="1" applyBorder="1" applyAlignment="1">
      <alignment horizontal="left" vertical="center"/>
    </xf>
    <xf numFmtId="4" fontId="51" fillId="0" borderId="207" xfId="3" applyNumberFormat="1" applyFont="1" applyBorder="1" applyAlignment="1">
      <alignment horizontal="right" vertical="center"/>
    </xf>
    <xf numFmtId="4" fontId="51" fillId="0" borderId="208" xfId="3" applyNumberFormat="1" applyFont="1" applyBorder="1" applyAlignment="1">
      <alignment horizontal="right" vertical="center"/>
    </xf>
    <xf numFmtId="0" fontId="50" fillId="33" borderId="209" xfId="3" applyFont="1" applyFill="1" applyBorder="1" applyAlignment="1">
      <alignment horizontal="left" vertical="center"/>
    </xf>
    <xf numFmtId="0" fontId="50" fillId="33" borderId="154" xfId="3" applyFont="1" applyFill="1" applyBorder="1" applyAlignment="1">
      <alignment horizontal="left" vertical="center"/>
    </xf>
    <xf numFmtId="0" fontId="65" fillId="0" borderId="188" xfId="3" applyFont="1" applyBorder="1" applyAlignment="1">
      <alignment horizontal="left" vertical="center"/>
    </xf>
    <xf numFmtId="0" fontId="66" fillId="33" borderId="53" xfId="113" applyFont="1" applyFill="1" applyBorder="1" applyAlignment="1">
      <alignment horizontal="center" vertical="center"/>
    </xf>
    <xf numFmtId="0" fontId="66" fillId="33" borderId="47" xfId="113" applyFont="1" applyFill="1" applyBorder="1" applyAlignment="1">
      <alignment horizontal="center" vertical="center"/>
    </xf>
    <xf numFmtId="0" fontId="66" fillId="33" borderId="54" xfId="113" applyFont="1" applyFill="1" applyBorder="1" applyAlignment="1">
      <alignment horizontal="center" vertical="center"/>
    </xf>
    <xf numFmtId="0" fontId="69" fillId="69" borderId="110" xfId="113" applyFont="1" applyFill="1" applyBorder="1" applyAlignment="1">
      <alignment horizontal="center" vertical="center"/>
    </xf>
    <xf numFmtId="0" fontId="69" fillId="69" borderId="33" xfId="113" applyFont="1" applyFill="1" applyBorder="1" applyAlignment="1">
      <alignment horizontal="center" vertical="center"/>
    </xf>
    <xf numFmtId="0" fontId="69" fillId="69" borderId="142" xfId="113" applyFont="1" applyFill="1" applyBorder="1" applyAlignment="1">
      <alignment horizontal="center" vertical="center"/>
    </xf>
    <xf numFmtId="0" fontId="135" fillId="0" borderId="264" xfId="40310" applyFont="1" applyBorder="1" applyAlignment="1">
      <alignment horizontal="center" vertical="center" wrapText="1"/>
    </xf>
    <xf numFmtId="0" fontId="135" fillId="0" borderId="123" xfId="40310" applyFont="1" applyBorder="1" applyAlignment="1">
      <alignment horizontal="center" vertical="center" wrapText="1"/>
    </xf>
    <xf numFmtId="0" fontId="135" fillId="0" borderId="120" xfId="40310" applyFont="1" applyBorder="1" applyAlignment="1">
      <alignment horizontal="center" vertical="center" wrapText="1"/>
    </xf>
    <xf numFmtId="1" fontId="135" fillId="0" borderId="265" xfId="40310" applyNumberFormat="1" applyFont="1" applyBorder="1" applyAlignment="1">
      <alignment horizontal="center" vertical="center" wrapText="1"/>
    </xf>
    <xf numFmtId="1" fontId="135" fillId="0" borderId="122" xfId="40310" applyNumberFormat="1" applyFont="1" applyBorder="1" applyAlignment="1">
      <alignment horizontal="center" vertical="center" wrapText="1"/>
    </xf>
    <xf numFmtId="1" fontId="135" fillId="0" borderId="119" xfId="40310" applyNumberFormat="1" applyFont="1" applyBorder="1" applyAlignment="1">
      <alignment horizontal="center" vertical="center" wrapText="1"/>
    </xf>
    <xf numFmtId="44" fontId="135" fillId="0" borderId="265" xfId="40310" applyNumberFormat="1" applyFont="1" applyBorder="1" applyAlignment="1">
      <alignment horizontal="center" vertical="center" wrapText="1"/>
    </xf>
    <xf numFmtId="0" fontId="135" fillId="0" borderId="122" xfId="40310" applyFont="1" applyBorder="1" applyAlignment="1">
      <alignment horizontal="center" vertical="center" wrapText="1"/>
    </xf>
    <xf numFmtId="0" fontId="135" fillId="0" borderId="119" xfId="40310" applyFont="1" applyBorder="1" applyAlignment="1">
      <alignment horizontal="center" vertical="center" wrapText="1"/>
    </xf>
    <xf numFmtId="44" fontId="135" fillId="0" borderId="261" xfId="40310" applyNumberFormat="1" applyFont="1" applyBorder="1" applyAlignment="1">
      <alignment horizontal="center" vertical="center" wrapText="1"/>
    </xf>
    <xf numFmtId="44" fontId="135" fillId="0" borderId="121" xfId="40310" applyNumberFormat="1" applyFont="1" applyBorder="1" applyAlignment="1">
      <alignment horizontal="center" vertical="center" wrapText="1"/>
    </xf>
    <xf numFmtId="44" fontId="135" fillId="0" borderId="118" xfId="40310" applyNumberFormat="1" applyFont="1" applyBorder="1" applyAlignment="1">
      <alignment horizontal="center" vertical="center" wrapText="1"/>
    </xf>
    <xf numFmtId="0" fontId="135" fillId="70" borderId="264" xfId="40310" applyFont="1" applyFill="1" applyBorder="1" applyAlignment="1">
      <alignment horizontal="center" vertical="center" wrapText="1"/>
    </xf>
    <xf numFmtId="0" fontId="135" fillId="70" borderId="123" xfId="40310" applyFont="1" applyFill="1" applyBorder="1" applyAlignment="1">
      <alignment horizontal="center" vertical="center" wrapText="1"/>
    </xf>
    <xf numFmtId="0" fontId="135" fillId="70" borderId="120" xfId="40310" applyFont="1" applyFill="1" applyBorder="1" applyAlignment="1">
      <alignment horizontal="center" vertical="center" wrapText="1"/>
    </xf>
    <xf numFmtId="1" fontId="135" fillId="70" borderId="265" xfId="40310" applyNumberFormat="1" applyFont="1" applyFill="1" applyBorder="1" applyAlignment="1">
      <alignment horizontal="center" vertical="center" wrapText="1"/>
    </xf>
    <xf numFmtId="1" fontId="135" fillId="70" borderId="122" xfId="40310" applyNumberFormat="1" applyFont="1" applyFill="1" applyBorder="1" applyAlignment="1">
      <alignment horizontal="center" vertical="center" wrapText="1"/>
    </xf>
    <xf numFmtId="1" fontId="135" fillId="70" borderId="119" xfId="40310" applyNumberFormat="1" applyFont="1" applyFill="1" applyBorder="1" applyAlignment="1">
      <alignment horizontal="center" vertical="center" wrapText="1"/>
    </xf>
    <xf numFmtId="44" fontId="135" fillId="70" borderId="265" xfId="40310" applyNumberFormat="1" applyFont="1" applyFill="1" applyBorder="1" applyAlignment="1">
      <alignment horizontal="center" vertical="center" wrapText="1"/>
    </xf>
    <xf numFmtId="0" fontId="135" fillId="70" borderId="122" xfId="40310" applyFont="1" applyFill="1" applyBorder="1" applyAlignment="1">
      <alignment horizontal="center" vertical="center" wrapText="1"/>
    </xf>
    <xf numFmtId="0" fontId="135" fillId="70" borderId="119" xfId="40310" applyFont="1" applyFill="1" applyBorder="1" applyAlignment="1">
      <alignment horizontal="center" vertical="center" wrapText="1"/>
    </xf>
    <xf numFmtId="44" fontId="135" fillId="70" borderId="261" xfId="40310" applyNumberFormat="1" applyFont="1" applyFill="1" applyBorder="1" applyAlignment="1">
      <alignment horizontal="center" vertical="center" wrapText="1"/>
    </xf>
    <xf numFmtId="44" fontId="135" fillId="70" borderId="121" xfId="40310" applyNumberFormat="1" applyFont="1" applyFill="1" applyBorder="1" applyAlignment="1">
      <alignment horizontal="center" vertical="center" wrapText="1"/>
    </xf>
    <xf numFmtId="44" fontId="135" fillId="70" borderId="118" xfId="40310" applyNumberFormat="1" applyFont="1" applyFill="1" applyBorder="1" applyAlignment="1">
      <alignment horizontal="center" vertical="center" wrapText="1"/>
    </xf>
    <xf numFmtId="0" fontId="48" fillId="74" borderId="270" xfId="1112" applyFont="1" applyFill="1" applyBorder="1" applyAlignment="1">
      <alignment horizontal="center" vertical="center"/>
    </xf>
    <xf numFmtId="0" fontId="48" fillId="74" borderId="271" xfId="1112" applyFont="1" applyFill="1" applyBorder="1" applyAlignment="1">
      <alignment horizontal="center" vertical="center"/>
    </xf>
    <xf numFmtId="0" fontId="48" fillId="74" borderId="272" xfId="1112" applyFont="1" applyFill="1" applyBorder="1" applyAlignment="1">
      <alignment horizontal="center" vertical="center"/>
    </xf>
    <xf numFmtId="0" fontId="65" fillId="0" borderId="14" xfId="9116" applyFont="1" applyBorder="1" applyAlignment="1">
      <alignment horizontal="center" vertical="center"/>
    </xf>
    <xf numFmtId="0" fontId="65" fillId="0" borderId="0" xfId="9116" applyFont="1" applyAlignment="1">
      <alignment horizontal="center" vertical="center"/>
    </xf>
    <xf numFmtId="0" fontId="58" fillId="0" borderId="110" xfId="9116" applyFont="1" applyBorder="1" applyAlignment="1">
      <alignment horizontal="center" vertical="center"/>
    </xf>
    <xf numFmtId="0" fontId="58" fillId="0" borderId="111" xfId="9116" applyFont="1" applyBorder="1" applyAlignment="1">
      <alignment horizontal="center" vertical="center"/>
    </xf>
    <xf numFmtId="37" fontId="71" fillId="0" borderId="40" xfId="29" applyFont="1" applyBorder="1" applyAlignment="1">
      <alignment horizontal="center" vertical="center"/>
    </xf>
    <xf numFmtId="37" fontId="71" fillId="0" borderId="47" xfId="29" applyFont="1" applyBorder="1" applyAlignment="1">
      <alignment horizontal="center" vertical="center"/>
    </xf>
    <xf numFmtId="37" fontId="71" fillId="0" borderId="48" xfId="29" applyFont="1" applyBorder="1" applyAlignment="1">
      <alignment horizontal="center" vertical="center"/>
    </xf>
    <xf numFmtId="37" fontId="71" fillId="0" borderId="14" xfId="29" applyFont="1" applyBorder="1" applyAlignment="1">
      <alignment horizontal="center" vertical="center"/>
    </xf>
    <xf numFmtId="37" fontId="71" fillId="0" borderId="0" xfId="29" applyFont="1" applyAlignment="1">
      <alignment horizontal="center" vertical="center"/>
    </xf>
    <xf numFmtId="37" fontId="71" fillId="0" borderId="15" xfId="29" applyFont="1" applyBorder="1" applyAlignment="1">
      <alignment horizontal="center" vertical="center"/>
    </xf>
    <xf numFmtId="37" fontId="71" fillId="0" borderId="35" xfId="29" applyFont="1" applyBorder="1" applyAlignment="1">
      <alignment horizontal="center" vertical="center"/>
    </xf>
    <xf numFmtId="37" fontId="71" fillId="0" borderId="34" xfId="29" applyFont="1" applyBorder="1" applyAlignment="1">
      <alignment horizontal="center" vertical="center"/>
    </xf>
    <xf numFmtId="37" fontId="71" fillId="0" borderId="36" xfId="29" applyFont="1" applyBorder="1" applyAlignment="1">
      <alignment horizontal="center" vertical="center"/>
    </xf>
    <xf numFmtId="37" fontId="65" fillId="0" borderId="47" xfId="29" applyFont="1" applyBorder="1" applyAlignment="1">
      <alignment horizontal="left" vertical="center" wrapText="1"/>
    </xf>
    <xf numFmtId="37" fontId="65" fillId="0" borderId="34" xfId="29" applyFont="1" applyBorder="1" applyAlignment="1">
      <alignment horizontal="left" vertical="center" wrapText="1"/>
    </xf>
    <xf numFmtId="37" fontId="58" fillId="0" borderId="53" xfId="29" applyFont="1" applyBorder="1" applyAlignment="1">
      <alignment horizontal="center" vertical="center"/>
    </xf>
    <xf numFmtId="37" fontId="58" fillId="0" borderId="47" xfId="29" applyFont="1" applyBorder="1" applyAlignment="1">
      <alignment horizontal="center" vertical="center"/>
    </xf>
    <xf numFmtId="37" fontId="58" fillId="0" borderId="54" xfId="29" applyFont="1" applyBorder="1" applyAlignment="1">
      <alignment horizontal="center" vertical="center"/>
    </xf>
    <xf numFmtId="37" fontId="58" fillId="0" borderId="14" xfId="29" applyFont="1" applyBorder="1" applyAlignment="1">
      <alignment horizontal="center" vertical="center"/>
    </xf>
    <xf numFmtId="37" fontId="58" fillId="0" borderId="0" xfId="29" applyFont="1" applyAlignment="1">
      <alignment horizontal="center" vertical="center"/>
    </xf>
    <xf numFmtId="37" fontId="58" fillId="0" borderId="15" xfId="29" applyFont="1" applyBorder="1" applyAlignment="1">
      <alignment horizontal="center" vertical="center"/>
    </xf>
    <xf numFmtId="37" fontId="58" fillId="0" borderId="35" xfId="29" applyFont="1" applyBorder="1" applyAlignment="1">
      <alignment horizontal="center" vertical="center"/>
    </xf>
    <xf numFmtId="37" fontId="58" fillId="0" borderId="34" xfId="29" applyFont="1" applyBorder="1" applyAlignment="1">
      <alignment horizontal="center" vertical="center"/>
    </xf>
    <xf numFmtId="37" fontId="58" fillId="0" borderId="36" xfId="29" applyFont="1" applyBorder="1" applyAlignment="1">
      <alignment horizontal="center" vertical="center"/>
    </xf>
    <xf numFmtId="37" fontId="58" fillId="0" borderId="283" xfId="29" applyFont="1" applyBorder="1" applyAlignment="1">
      <alignment horizontal="center" vertical="center"/>
    </xf>
    <xf numFmtId="37" fontId="58" fillId="0" borderId="284" xfId="29" applyFont="1" applyBorder="1" applyAlignment="1">
      <alignment horizontal="center" vertical="center"/>
    </xf>
    <xf numFmtId="37" fontId="50" fillId="74" borderId="135" xfId="29" applyFont="1" applyFill="1" applyBorder="1" applyAlignment="1">
      <alignment horizontal="center" vertical="center" wrapText="1"/>
    </xf>
    <xf numFmtId="37" fontId="50" fillId="74" borderId="136" xfId="29" applyFont="1" applyFill="1" applyBorder="1" applyAlignment="1">
      <alignment horizontal="center" vertical="center"/>
    </xf>
    <xf numFmtId="0" fontId="58" fillId="0" borderId="135" xfId="9116" applyFont="1" applyBorder="1" applyAlignment="1">
      <alignment horizontal="center" vertical="center"/>
    </xf>
    <xf numFmtId="0" fontId="58" fillId="0" borderId="136" xfId="9116" applyFont="1" applyBorder="1" applyAlignment="1">
      <alignment horizontal="center" vertical="center"/>
    </xf>
    <xf numFmtId="0" fontId="58" fillId="0" borderId="137" xfId="9116" applyFont="1" applyBorder="1" applyAlignment="1">
      <alignment horizontal="center" vertical="center"/>
    </xf>
    <xf numFmtId="0" fontId="48" fillId="74" borderId="132" xfId="0" applyFont="1" applyFill="1" applyBorder="1" applyAlignment="1">
      <alignment horizontal="center" vertical="center"/>
    </xf>
    <xf numFmtId="0" fontId="48" fillId="74" borderId="133" xfId="0" applyFont="1" applyFill="1" applyBorder="1" applyAlignment="1">
      <alignment horizontal="center" vertical="center"/>
    </xf>
    <xf numFmtId="0" fontId="48" fillId="74" borderId="134" xfId="0" applyFont="1" applyFill="1" applyBorder="1" applyAlignment="1">
      <alignment horizontal="center" vertical="center"/>
    </xf>
    <xf numFmtId="0" fontId="58" fillId="33" borderId="135" xfId="9116" applyFont="1" applyFill="1" applyBorder="1" applyAlignment="1">
      <alignment horizontal="left" vertical="center"/>
    </xf>
    <xf numFmtId="0" fontId="58" fillId="33" borderId="136" xfId="9116" applyFont="1" applyFill="1" applyBorder="1" applyAlignment="1">
      <alignment horizontal="left" vertical="center"/>
    </xf>
    <xf numFmtId="0" fontId="58" fillId="33" borderId="137" xfId="9116" applyFont="1" applyFill="1" applyBorder="1" applyAlignment="1">
      <alignment horizontal="left" vertical="center"/>
    </xf>
    <xf numFmtId="0" fontId="58" fillId="0" borderId="40" xfId="40304" applyFont="1" applyBorder="1" applyAlignment="1">
      <alignment horizontal="center" vertical="center"/>
    </xf>
    <xf numFmtId="0" fontId="58" fillId="0" borderId="47" xfId="40304" applyFont="1" applyBorder="1" applyAlignment="1">
      <alignment horizontal="center" vertical="center"/>
    </xf>
    <xf numFmtId="0" fontId="58" fillId="0" borderId="33" xfId="40304" applyFont="1" applyBorder="1" applyAlignment="1">
      <alignment horizontal="left" vertical="center"/>
    </xf>
    <xf numFmtId="0" fontId="65" fillId="0" borderId="40" xfId="9116" applyFont="1" applyBorder="1" applyAlignment="1">
      <alignment horizontal="center" vertical="center" wrapText="1"/>
    </xf>
    <xf numFmtId="0" fontId="65" fillId="0" borderId="14" xfId="9116" applyFont="1" applyBorder="1" applyAlignment="1">
      <alignment horizontal="center" vertical="center" wrapText="1"/>
    </xf>
    <xf numFmtId="0" fontId="65" fillId="0" borderId="35" xfId="9116" applyFont="1" applyBorder="1" applyAlignment="1">
      <alignment horizontal="center" vertical="center" wrapText="1"/>
    </xf>
    <xf numFmtId="37" fontId="65" fillId="0" borderId="0" xfId="29" applyFont="1" applyAlignment="1">
      <alignment horizontal="left" vertical="center" wrapText="1"/>
    </xf>
  </cellXfs>
  <cellStyles count="40313">
    <cellStyle name="20% - Ênfase1 2" xfId="11" xr:uid="{00000000-0005-0000-0000-000000000000}"/>
    <cellStyle name="20% - Ênfase1 2 2" xfId="216" xr:uid="{00000000-0005-0000-0000-000001000000}"/>
    <cellStyle name="20% - Ênfase1 3" xfId="217" xr:uid="{00000000-0005-0000-0000-000002000000}"/>
    <cellStyle name="20% - Ênfase1 3 2" xfId="1709" xr:uid="{00000000-0005-0000-0000-000003000000}"/>
    <cellStyle name="20% - Ênfase1 3 2 2" xfId="5058" xr:uid="{00000000-0005-0000-0000-000004000000}"/>
    <cellStyle name="20% - Ênfase1 3 2 2 2" xfId="14212" xr:uid="{00000000-0005-0000-0000-000005000000}"/>
    <cellStyle name="20% - Ênfase1 3 2 3" xfId="10863" xr:uid="{00000000-0005-0000-0000-000006000000}"/>
    <cellStyle name="20% - Ênfase1 3 3" xfId="3228" xr:uid="{00000000-0005-0000-0000-000007000000}"/>
    <cellStyle name="20% - Ênfase1 3 3 2" xfId="5059" xr:uid="{00000000-0005-0000-0000-000008000000}"/>
    <cellStyle name="20% - Ênfase1 3 3 2 2" xfId="14213" xr:uid="{00000000-0005-0000-0000-000009000000}"/>
    <cellStyle name="20% - Ênfase1 3 3 3" xfId="12382" xr:uid="{00000000-0005-0000-0000-00000A000000}"/>
    <cellStyle name="20% - Ênfase1 3 4" xfId="1198" xr:uid="{00000000-0005-0000-0000-00000B000000}"/>
    <cellStyle name="20% - Ênfase1 3 4 2" xfId="5060" xr:uid="{00000000-0005-0000-0000-00000C000000}"/>
    <cellStyle name="20% - Ênfase1 3 4 2 2" xfId="14214" xr:uid="{00000000-0005-0000-0000-00000D000000}"/>
    <cellStyle name="20% - Ênfase1 3 4 3" xfId="10352" xr:uid="{00000000-0005-0000-0000-00000E000000}"/>
    <cellStyle name="20% - Ênfase1 3 5" xfId="5057" xr:uid="{00000000-0005-0000-0000-00000F000000}"/>
    <cellStyle name="20% - Ênfase1 3 5 2" xfId="14211" xr:uid="{00000000-0005-0000-0000-000010000000}"/>
    <cellStyle name="20% - Ênfase1 3 6" xfId="9375" xr:uid="{00000000-0005-0000-0000-000011000000}"/>
    <cellStyle name="20% - Ênfase1 4" xfId="218" xr:uid="{00000000-0005-0000-0000-000012000000}"/>
    <cellStyle name="20% - Ênfase1 5" xfId="219" xr:uid="{00000000-0005-0000-0000-000013000000}"/>
    <cellStyle name="20% - Ênfase1 5 2" xfId="1710" xr:uid="{00000000-0005-0000-0000-000014000000}"/>
    <cellStyle name="20% - Ênfase1 5 2 2" xfId="5062" xr:uid="{00000000-0005-0000-0000-000015000000}"/>
    <cellStyle name="20% - Ênfase1 5 2 2 2" xfId="14216" xr:uid="{00000000-0005-0000-0000-000016000000}"/>
    <cellStyle name="20% - Ênfase1 5 2 3" xfId="10864" xr:uid="{00000000-0005-0000-0000-000017000000}"/>
    <cellStyle name="20% - Ênfase1 5 3" xfId="3229" xr:uid="{00000000-0005-0000-0000-000018000000}"/>
    <cellStyle name="20% - Ênfase1 5 3 2" xfId="5063" xr:uid="{00000000-0005-0000-0000-000019000000}"/>
    <cellStyle name="20% - Ênfase1 5 3 2 2" xfId="14217" xr:uid="{00000000-0005-0000-0000-00001A000000}"/>
    <cellStyle name="20% - Ênfase1 5 3 3" xfId="12383" xr:uid="{00000000-0005-0000-0000-00001B000000}"/>
    <cellStyle name="20% - Ênfase1 5 4" xfId="1199" xr:uid="{00000000-0005-0000-0000-00001C000000}"/>
    <cellStyle name="20% - Ênfase1 5 4 2" xfId="5064" xr:uid="{00000000-0005-0000-0000-00001D000000}"/>
    <cellStyle name="20% - Ênfase1 5 4 2 2" xfId="14218" xr:uid="{00000000-0005-0000-0000-00001E000000}"/>
    <cellStyle name="20% - Ênfase1 5 4 3" xfId="10353" xr:uid="{00000000-0005-0000-0000-00001F000000}"/>
    <cellStyle name="20% - Ênfase1 5 5" xfId="5061" xr:uid="{00000000-0005-0000-0000-000020000000}"/>
    <cellStyle name="20% - Ênfase1 5 5 2" xfId="14215" xr:uid="{00000000-0005-0000-0000-000021000000}"/>
    <cellStyle name="20% - Ênfase1 5 6" xfId="9377" xr:uid="{00000000-0005-0000-0000-000022000000}"/>
    <cellStyle name="20% - Ênfase1 6" xfId="220" xr:uid="{00000000-0005-0000-0000-000023000000}"/>
    <cellStyle name="20% - Ênfase1 6 2" xfId="1711" xr:uid="{00000000-0005-0000-0000-000024000000}"/>
    <cellStyle name="20% - Ênfase1 6 2 2" xfId="5066" xr:uid="{00000000-0005-0000-0000-000025000000}"/>
    <cellStyle name="20% - Ênfase1 6 2 2 2" xfId="14220" xr:uid="{00000000-0005-0000-0000-000026000000}"/>
    <cellStyle name="20% - Ênfase1 6 2 3" xfId="10865" xr:uid="{00000000-0005-0000-0000-000027000000}"/>
    <cellStyle name="20% - Ênfase1 6 3" xfId="3230" xr:uid="{00000000-0005-0000-0000-000028000000}"/>
    <cellStyle name="20% - Ênfase1 6 3 2" xfId="5067" xr:uid="{00000000-0005-0000-0000-000029000000}"/>
    <cellStyle name="20% - Ênfase1 6 3 2 2" xfId="14221" xr:uid="{00000000-0005-0000-0000-00002A000000}"/>
    <cellStyle name="20% - Ênfase1 6 3 3" xfId="12384" xr:uid="{00000000-0005-0000-0000-00002B000000}"/>
    <cellStyle name="20% - Ênfase1 6 4" xfId="1200" xr:uid="{00000000-0005-0000-0000-00002C000000}"/>
    <cellStyle name="20% - Ênfase1 6 4 2" xfId="5068" xr:uid="{00000000-0005-0000-0000-00002D000000}"/>
    <cellStyle name="20% - Ênfase1 6 4 2 2" xfId="14222" xr:uid="{00000000-0005-0000-0000-00002E000000}"/>
    <cellStyle name="20% - Ênfase1 6 4 3" xfId="10354" xr:uid="{00000000-0005-0000-0000-00002F000000}"/>
    <cellStyle name="20% - Ênfase1 6 5" xfId="5065" xr:uid="{00000000-0005-0000-0000-000030000000}"/>
    <cellStyle name="20% - Ênfase1 6 5 2" xfId="14219" xr:uid="{00000000-0005-0000-0000-000031000000}"/>
    <cellStyle name="20% - Ênfase1 6 6" xfId="9378" xr:uid="{00000000-0005-0000-0000-000032000000}"/>
    <cellStyle name="20% - Ênfase1 7" xfId="221" xr:uid="{00000000-0005-0000-0000-000033000000}"/>
    <cellStyle name="20% - Ênfase1 7 2" xfId="1712" xr:uid="{00000000-0005-0000-0000-000034000000}"/>
    <cellStyle name="20% - Ênfase1 7 2 2" xfId="5070" xr:uid="{00000000-0005-0000-0000-000035000000}"/>
    <cellStyle name="20% - Ênfase1 7 2 2 2" xfId="14224" xr:uid="{00000000-0005-0000-0000-000036000000}"/>
    <cellStyle name="20% - Ênfase1 7 2 3" xfId="10866" xr:uid="{00000000-0005-0000-0000-000037000000}"/>
    <cellStyle name="20% - Ênfase1 7 3" xfId="3231" xr:uid="{00000000-0005-0000-0000-000038000000}"/>
    <cellStyle name="20% - Ênfase1 7 3 2" xfId="5071" xr:uid="{00000000-0005-0000-0000-000039000000}"/>
    <cellStyle name="20% - Ênfase1 7 3 2 2" xfId="14225" xr:uid="{00000000-0005-0000-0000-00003A000000}"/>
    <cellStyle name="20% - Ênfase1 7 3 3" xfId="12385" xr:uid="{00000000-0005-0000-0000-00003B000000}"/>
    <cellStyle name="20% - Ênfase1 7 4" xfId="1201" xr:uid="{00000000-0005-0000-0000-00003C000000}"/>
    <cellStyle name="20% - Ênfase1 7 4 2" xfId="5072" xr:uid="{00000000-0005-0000-0000-00003D000000}"/>
    <cellStyle name="20% - Ênfase1 7 4 2 2" xfId="14226" xr:uid="{00000000-0005-0000-0000-00003E000000}"/>
    <cellStyle name="20% - Ênfase1 7 4 3" xfId="10355" xr:uid="{00000000-0005-0000-0000-00003F000000}"/>
    <cellStyle name="20% - Ênfase1 7 5" xfId="5069" xr:uid="{00000000-0005-0000-0000-000040000000}"/>
    <cellStyle name="20% - Ênfase1 7 5 2" xfId="14223" xr:uid="{00000000-0005-0000-0000-000041000000}"/>
    <cellStyle name="20% - Ênfase1 7 6" xfId="9379" xr:uid="{00000000-0005-0000-0000-000042000000}"/>
    <cellStyle name="20% - Ênfase1 8" xfId="222" xr:uid="{00000000-0005-0000-0000-000043000000}"/>
    <cellStyle name="20% - Ênfase1 8 2" xfId="1713" xr:uid="{00000000-0005-0000-0000-000044000000}"/>
    <cellStyle name="20% - Ênfase1 8 2 2" xfId="5074" xr:uid="{00000000-0005-0000-0000-000045000000}"/>
    <cellStyle name="20% - Ênfase1 8 2 2 2" xfId="14228" xr:uid="{00000000-0005-0000-0000-000046000000}"/>
    <cellStyle name="20% - Ênfase1 8 2 3" xfId="10867" xr:uid="{00000000-0005-0000-0000-000047000000}"/>
    <cellStyle name="20% - Ênfase1 8 3" xfId="3232" xr:uid="{00000000-0005-0000-0000-000048000000}"/>
    <cellStyle name="20% - Ênfase1 8 3 2" xfId="5075" xr:uid="{00000000-0005-0000-0000-000049000000}"/>
    <cellStyle name="20% - Ênfase1 8 3 2 2" xfId="14229" xr:uid="{00000000-0005-0000-0000-00004A000000}"/>
    <cellStyle name="20% - Ênfase1 8 3 3" xfId="12386" xr:uid="{00000000-0005-0000-0000-00004B000000}"/>
    <cellStyle name="20% - Ênfase1 8 4" xfId="1202" xr:uid="{00000000-0005-0000-0000-00004C000000}"/>
    <cellStyle name="20% - Ênfase1 8 4 2" xfId="5076" xr:uid="{00000000-0005-0000-0000-00004D000000}"/>
    <cellStyle name="20% - Ênfase1 8 4 2 2" xfId="14230" xr:uid="{00000000-0005-0000-0000-00004E000000}"/>
    <cellStyle name="20% - Ênfase1 8 4 3" xfId="10356" xr:uid="{00000000-0005-0000-0000-00004F000000}"/>
    <cellStyle name="20% - Ênfase1 8 5" xfId="5073" xr:uid="{00000000-0005-0000-0000-000050000000}"/>
    <cellStyle name="20% - Ênfase1 8 5 2" xfId="14227" xr:uid="{00000000-0005-0000-0000-000051000000}"/>
    <cellStyle name="20% - Ênfase1 8 6" xfId="9380" xr:uid="{00000000-0005-0000-0000-000052000000}"/>
    <cellStyle name="20% - Ênfase2 2" xfId="12" xr:uid="{00000000-0005-0000-0000-000053000000}"/>
    <cellStyle name="20% - Ênfase2 3" xfId="223" xr:uid="{00000000-0005-0000-0000-000054000000}"/>
    <cellStyle name="20% - Ênfase2 3 2" xfId="1714" xr:uid="{00000000-0005-0000-0000-000055000000}"/>
    <cellStyle name="20% - Ênfase2 3 2 2" xfId="5078" xr:uid="{00000000-0005-0000-0000-000056000000}"/>
    <cellStyle name="20% - Ênfase2 3 2 2 2" xfId="14232" xr:uid="{00000000-0005-0000-0000-000057000000}"/>
    <cellStyle name="20% - Ênfase2 3 2 3" xfId="10868" xr:uid="{00000000-0005-0000-0000-000058000000}"/>
    <cellStyle name="20% - Ênfase2 3 3" xfId="3233" xr:uid="{00000000-0005-0000-0000-000059000000}"/>
    <cellStyle name="20% - Ênfase2 3 3 2" xfId="5079" xr:uid="{00000000-0005-0000-0000-00005A000000}"/>
    <cellStyle name="20% - Ênfase2 3 3 2 2" xfId="14233" xr:uid="{00000000-0005-0000-0000-00005B000000}"/>
    <cellStyle name="20% - Ênfase2 3 3 3" xfId="12387" xr:uid="{00000000-0005-0000-0000-00005C000000}"/>
    <cellStyle name="20% - Ênfase2 3 4" xfId="1203" xr:uid="{00000000-0005-0000-0000-00005D000000}"/>
    <cellStyle name="20% - Ênfase2 3 4 2" xfId="5080" xr:uid="{00000000-0005-0000-0000-00005E000000}"/>
    <cellStyle name="20% - Ênfase2 3 4 2 2" xfId="14234" xr:uid="{00000000-0005-0000-0000-00005F000000}"/>
    <cellStyle name="20% - Ênfase2 3 4 3" xfId="10357" xr:uid="{00000000-0005-0000-0000-000060000000}"/>
    <cellStyle name="20% - Ênfase2 3 5" xfId="5077" xr:uid="{00000000-0005-0000-0000-000061000000}"/>
    <cellStyle name="20% - Ênfase2 3 5 2" xfId="14231" xr:uid="{00000000-0005-0000-0000-000062000000}"/>
    <cellStyle name="20% - Ênfase2 3 6" xfId="9381" xr:uid="{00000000-0005-0000-0000-000063000000}"/>
    <cellStyle name="20% - Ênfase2 4" xfId="224" xr:uid="{00000000-0005-0000-0000-000064000000}"/>
    <cellStyle name="20% - Ênfase2 5" xfId="225" xr:uid="{00000000-0005-0000-0000-000065000000}"/>
    <cellStyle name="20% - Ênfase2 5 2" xfId="1715" xr:uid="{00000000-0005-0000-0000-000066000000}"/>
    <cellStyle name="20% - Ênfase2 5 2 2" xfId="5082" xr:uid="{00000000-0005-0000-0000-000067000000}"/>
    <cellStyle name="20% - Ênfase2 5 2 2 2" xfId="14236" xr:uid="{00000000-0005-0000-0000-000068000000}"/>
    <cellStyle name="20% - Ênfase2 5 2 3" xfId="10869" xr:uid="{00000000-0005-0000-0000-000069000000}"/>
    <cellStyle name="20% - Ênfase2 5 3" xfId="3234" xr:uid="{00000000-0005-0000-0000-00006A000000}"/>
    <cellStyle name="20% - Ênfase2 5 3 2" xfId="5083" xr:uid="{00000000-0005-0000-0000-00006B000000}"/>
    <cellStyle name="20% - Ênfase2 5 3 2 2" xfId="14237" xr:uid="{00000000-0005-0000-0000-00006C000000}"/>
    <cellStyle name="20% - Ênfase2 5 3 3" xfId="12388" xr:uid="{00000000-0005-0000-0000-00006D000000}"/>
    <cellStyle name="20% - Ênfase2 5 4" xfId="1204" xr:uid="{00000000-0005-0000-0000-00006E000000}"/>
    <cellStyle name="20% - Ênfase2 5 4 2" xfId="5084" xr:uid="{00000000-0005-0000-0000-00006F000000}"/>
    <cellStyle name="20% - Ênfase2 5 4 2 2" xfId="14238" xr:uid="{00000000-0005-0000-0000-000070000000}"/>
    <cellStyle name="20% - Ênfase2 5 4 3" xfId="10358" xr:uid="{00000000-0005-0000-0000-000071000000}"/>
    <cellStyle name="20% - Ênfase2 5 5" xfId="5081" xr:uid="{00000000-0005-0000-0000-000072000000}"/>
    <cellStyle name="20% - Ênfase2 5 5 2" xfId="14235" xr:uid="{00000000-0005-0000-0000-000073000000}"/>
    <cellStyle name="20% - Ênfase2 5 6" xfId="9383" xr:uid="{00000000-0005-0000-0000-000074000000}"/>
    <cellStyle name="20% - Ênfase2 6" xfId="226" xr:uid="{00000000-0005-0000-0000-000075000000}"/>
    <cellStyle name="20% - Ênfase2 6 2" xfId="1716" xr:uid="{00000000-0005-0000-0000-000076000000}"/>
    <cellStyle name="20% - Ênfase2 6 2 2" xfId="5086" xr:uid="{00000000-0005-0000-0000-000077000000}"/>
    <cellStyle name="20% - Ênfase2 6 2 2 2" xfId="14240" xr:uid="{00000000-0005-0000-0000-000078000000}"/>
    <cellStyle name="20% - Ênfase2 6 2 3" xfId="10870" xr:uid="{00000000-0005-0000-0000-000079000000}"/>
    <cellStyle name="20% - Ênfase2 6 3" xfId="3235" xr:uid="{00000000-0005-0000-0000-00007A000000}"/>
    <cellStyle name="20% - Ênfase2 6 3 2" xfId="5087" xr:uid="{00000000-0005-0000-0000-00007B000000}"/>
    <cellStyle name="20% - Ênfase2 6 3 2 2" xfId="14241" xr:uid="{00000000-0005-0000-0000-00007C000000}"/>
    <cellStyle name="20% - Ênfase2 6 3 3" xfId="12389" xr:uid="{00000000-0005-0000-0000-00007D000000}"/>
    <cellStyle name="20% - Ênfase2 6 4" xfId="1205" xr:uid="{00000000-0005-0000-0000-00007E000000}"/>
    <cellStyle name="20% - Ênfase2 6 4 2" xfId="5088" xr:uid="{00000000-0005-0000-0000-00007F000000}"/>
    <cellStyle name="20% - Ênfase2 6 4 2 2" xfId="14242" xr:uid="{00000000-0005-0000-0000-000080000000}"/>
    <cellStyle name="20% - Ênfase2 6 4 3" xfId="10359" xr:uid="{00000000-0005-0000-0000-000081000000}"/>
    <cellStyle name="20% - Ênfase2 6 5" xfId="5085" xr:uid="{00000000-0005-0000-0000-000082000000}"/>
    <cellStyle name="20% - Ênfase2 6 5 2" xfId="14239" xr:uid="{00000000-0005-0000-0000-000083000000}"/>
    <cellStyle name="20% - Ênfase2 6 6" xfId="9384" xr:uid="{00000000-0005-0000-0000-000084000000}"/>
    <cellStyle name="20% - Ênfase2 7" xfId="227" xr:uid="{00000000-0005-0000-0000-000085000000}"/>
    <cellStyle name="20% - Ênfase2 7 2" xfId="1717" xr:uid="{00000000-0005-0000-0000-000086000000}"/>
    <cellStyle name="20% - Ênfase2 7 2 2" xfId="5090" xr:uid="{00000000-0005-0000-0000-000087000000}"/>
    <cellStyle name="20% - Ênfase2 7 2 2 2" xfId="14244" xr:uid="{00000000-0005-0000-0000-000088000000}"/>
    <cellStyle name="20% - Ênfase2 7 2 3" xfId="10871" xr:uid="{00000000-0005-0000-0000-000089000000}"/>
    <cellStyle name="20% - Ênfase2 7 3" xfId="3236" xr:uid="{00000000-0005-0000-0000-00008A000000}"/>
    <cellStyle name="20% - Ênfase2 7 3 2" xfId="5091" xr:uid="{00000000-0005-0000-0000-00008B000000}"/>
    <cellStyle name="20% - Ênfase2 7 3 2 2" xfId="14245" xr:uid="{00000000-0005-0000-0000-00008C000000}"/>
    <cellStyle name="20% - Ênfase2 7 3 3" xfId="12390" xr:uid="{00000000-0005-0000-0000-00008D000000}"/>
    <cellStyle name="20% - Ênfase2 7 4" xfId="1206" xr:uid="{00000000-0005-0000-0000-00008E000000}"/>
    <cellStyle name="20% - Ênfase2 7 4 2" xfId="5092" xr:uid="{00000000-0005-0000-0000-00008F000000}"/>
    <cellStyle name="20% - Ênfase2 7 4 2 2" xfId="14246" xr:uid="{00000000-0005-0000-0000-000090000000}"/>
    <cellStyle name="20% - Ênfase2 7 4 3" xfId="10360" xr:uid="{00000000-0005-0000-0000-000091000000}"/>
    <cellStyle name="20% - Ênfase2 7 5" xfId="5089" xr:uid="{00000000-0005-0000-0000-000092000000}"/>
    <cellStyle name="20% - Ênfase2 7 5 2" xfId="14243" xr:uid="{00000000-0005-0000-0000-000093000000}"/>
    <cellStyle name="20% - Ênfase2 7 6" xfId="9385" xr:uid="{00000000-0005-0000-0000-000094000000}"/>
    <cellStyle name="20% - Ênfase2 8" xfId="228" xr:uid="{00000000-0005-0000-0000-000095000000}"/>
    <cellStyle name="20% - Ênfase2 8 2" xfId="1718" xr:uid="{00000000-0005-0000-0000-000096000000}"/>
    <cellStyle name="20% - Ênfase2 8 2 2" xfId="5094" xr:uid="{00000000-0005-0000-0000-000097000000}"/>
    <cellStyle name="20% - Ênfase2 8 2 2 2" xfId="14248" xr:uid="{00000000-0005-0000-0000-000098000000}"/>
    <cellStyle name="20% - Ênfase2 8 2 3" xfId="10872" xr:uid="{00000000-0005-0000-0000-000099000000}"/>
    <cellStyle name="20% - Ênfase2 8 3" xfId="3237" xr:uid="{00000000-0005-0000-0000-00009A000000}"/>
    <cellStyle name="20% - Ênfase2 8 3 2" xfId="5095" xr:uid="{00000000-0005-0000-0000-00009B000000}"/>
    <cellStyle name="20% - Ênfase2 8 3 2 2" xfId="14249" xr:uid="{00000000-0005-0000-0000-00009C000000}"/>
    <cellStyle name="20% - Ênfase2 8 3 3" xfId="12391" xr:uid="{00000000-0005-0000-0000-00009D000000}"/>
    <cellStyle name="20% - Ênfase2 8 4" xfId="1207" xr:uid="{00000000-0005-0000-0000-00009E000000}"/>
    <cellStyle name="20% - Ênfase2 8 4 2" xfId="5096" xr:uid="{00000000-0005-0000-0000-00009F000000}"/>
    <cellStyle name="20% - Ênfase2 8 4 2 2" xfId="14250" xr:uid="{00000000-0005-0000-0000-0000A0000000}"/>
    <cellStyle name="20% - Ênfase2 8 4 3" xfId="10361" xr:uid="{00000000-0005-0000-0000-0000A1000000}"/>
    <cellStyle name="20% - Ênfase2 8 5" xfId="5093" xr:uid="{00000000-0005-0000-0000-0000A2000000}"/>
    <cellStyle name="20% - Ênfase2 8 5 2" xfId="14247" xr:uid="{00000000-0005-0000-0000-0000A3000000}"/>
    <cellStyle name="20% - Ênfase2 8 6" xfId="9386" xr:uid="{00000000-0005-0000-0000-0000A4000000}"/>
    <cellStyle name="20% - Ênfase3 2" xfId="13" xr:uid="{00000000-0005-0000-0000-0000A5000000}"/>
    <cellStyle name="20% - Ênfase3 2 2" xfId="229" xr:uid="{00000000-0005-0000-0000-0000A6000000}"/>
    <cellStyle name="20% - Ênfase3 3" xfId="230" xr:uid="{00000000-0005-0000-0000-0000A7000000}"/>
    <cellStyle name="20% - Ênfase3 3 2" xfId="1719" xr:uid="{00000000-0005-0000-0000-0000A8000000}"/>
    <cellStyle name="20% - Ênfase3 3 2 2" xfId="5098" xr:uid="{00000000-0005-0000-0000-0000A9000000}"/>
    <cellStyle name="20% - Ênfase3 3 2 2 2" xfId="14252" xr:uid="{00000000-0005-0000-0000-0000AA000000}"/>
    <cellStyle name="20% - Ênfase3 3 2 3" xfId="10873" xr:uid="{00000000-0005-0000-0000-0000AB000000}"/>
    <cellStyle name="20% - Ênfase3 3 3" xfId="3238" xr:uid="{00000000-0005-0000-0000-0000AC000000}"/>
    <cellStyle name="20% - Ênfase3 3 3 2" xfId="5099" xr:uid="{00000000-0005-0000-0000-0000AD000000}"/>
    <cellStyle name="20% - Ênfase3 3 3 2 2" xfId="14253" xr:uid="{00000000-0005-0000-0000-0000AE000000}"/>
    <cellStyle name="20% - Ênfase3 3 3 3" xfId="12392" xr:uid="{00000000-0005-0000-0000-0000AF000000}"/>
    <cellStyle name="20% - Ênfase3 3 4" xfId="1208" xr:uid="{00000000-0005-0000-0000-0000B0000000}"/>
    <cellStyle name="20% - Ênfase3 3 4 2" xfId="5100" xr:uid="{00000000-0005-0000-0000-0000B1000000}"/>
    <cellStyle name="20% - Ênfase3 3 4 2 2" xfId="14254" xr:uid="{00000000-0005-0000-0000-0000B2000000}"/>
    <cellStyle name="20% - Ênfase3 3 4 3" xfId="10362" xr:uid="{00000000-0005-0000-0000-0000B3000000}"/>
    <cellStyle name="20% - Ênfase3 3 5" xfId="5097" xr:uid="{00000000-0005-0000-0000-0000B4000000}"/>
    <cellStyle name="20% - Ênfase3 3 5 2" xfId="14251" xr:uid="{00000000-0005-0000-0000-0000B5000000}"/>
    <cellStyle name="20% - Ênfase3 3 6" xfId="9388" xr:uid="{00000000-0005-0000-0000-0000B6000000}"/>
    <cellStyle name="20% - Ênfase3 4" xfId="231" xr:uid="{00000000-0005-0000-0000-0000B7000000}"/>
    <cellStyle name="20% - Ênfase3 5" xfId="232" xr:uid="{00000000-0005-0000-0000-0000B8000000}"/>
    <cellStyle name="20% - Ênfase3 5 2" xfId="1720" xr:uid="{00000000-0005-0000-0000-0000B9000000}"/>
    <cellStyle name="20% - Ênfase3 5 2 2" xfId="5102" xr:uid="{00000000-0005-0000-0000-0000BA000000}"/>
    <cellStyle name="20% - Ênfase3 5 2 2 2" xfId="14256" xr:uid="{00000000-0005-0000-0000-0000BB000000}"/>
    <cellStyle name="20% - Ênfase3 5 2 3" xfId="10874" xr:uid="{00000000-0005-0000-0000-0000BC000000}"/>
    <cellStyle name="20% - Ênfase3 5 3" xfId="3239" xr:uid="{00000000-0005-0000-0000-0000BD000000}"/>
    <cellStyle name="20% - Ênfase3 5 3 2" xfId="5103" xr:uid="{00000000-0005-0000-0000-0000BE000000}"/>
    <cellStyle name="20% - Ênfase3 5 3 2 2" xfId="14257" xr:uid="{00000000-0005-0000-0000-0000BF000000}"/>
    <cellStyle name="20% - Ênfase3 5 3 3" xfId="12393" xr:uid="{00000000-0005-0000-0000-0000C0000000}"/>
    <cellStyle name="20% - Ênfase3 5 4" xfId="1209" xr:uid="{00000000-0005-0000-0000-0000C1000000}"/>
    <cellStyle name="20% - Ênfase3 5 4 2" xfId="5104" xr:uid="{00000000-0005-0000-0000-0000C2000000}"/>
    <cellStyle name="20% - Ênfase3 5 4 2 2" xfId="14258" xr:uid="{00000000-0005-0000-0000-0000C3000000}"/>
    <cellStyle name="20% - Ênfase3 5 4 3" xfId="10363" xr:uid="{00000000-0005-0000-0000-0000C4000000}"/>
    <cellStyle name="20% - Ênfase3 5 5" xfId="5101" xr:uid="{00000000-0005-0000-0000-0000C5000000}"/>
    <cellStyle name="20% - Ênfase3 5 5 2" xfId="14255" xr:uid="{00000000-0005-0000-0000-0000C6000000}"/>
    <cellStyle name="20% - Ênfase3 5 6" xfId="9390" xr:uid="{00000000-0005-0000-0000-0000C7000000}"/>
    <cellStyle name="20% - Ênfase3 6" xfId="233" xr:uid="{00000000-0005-0000-0000-0000C8000000}"/>
    <cellStyle name="20% - Ênfase3 6 2" xfId="1721" xr:uid="{00000000-0005-0000-0000-0000C9000000}"/>
    <cellStyle name="20% - Ênfase3 6 2 2" xfId="5106" xr:uid="{00000000-0005-0000-0000-0000CA000000}"/>
    <cellStyle name="20% - Ênfase3 6 2 2 2" xfId="14260" xr:uid="{00000000-0005-0000-0000-0000CB000000}"/>
    <cellStyle name="20% - Ênfase3 6 2 3" xfId="10875" xr:uid="{00000000-0005-0000-0000-0000CC000000}"/>
    <cellStyle name="20% - Ênfase3 6 3" xfId="3240" xr:uid="{00000000-0005-0000-0000-0000CD000000}"/>
    <cellStyle name="20% - Ênfase3 6 3 2" xfId="5107" xr:uid="{00000000-0005-0000-0000-0000CE000000}"/>
    <cellStyle name="20% - Ênfase3 6 3 2 2" xfId="14261" xr:uid="{00000000-0005-0000-0000-0000CF000000}"/>
    <cellStyle name="20% - Ênfase3 6 3 3" xfId="12394" xr:uid="{00000000-0005-0000-0000-0000D0000000}"/>
    <cellStyle name="20% - Ênfase3 6 4" xfId="1210" xr:uid="{00000000-0005-0000-0000-0000D1000000}"/>
    <cellStyle name="20% - Ênfase3 6 4 2" xfId="5108" xr:uid="{00000000-0005-0000-0000-0000D2000000}"/>
    <cellStyle name="20% - Ênfase3 6 4 2 2" xfId="14262" xr:uid="{00000000-0005-0000-0000-0000D3000000}"/>
    <cellStyle name="20% - Ênfase3 6 4 3" xfId="10364" xr:uid="{00000000-0005-0000-0000-0000D4000000}"/>
    <cellStyle name="20% - Ênfase3 6 5" xfId="5105" xr:uid="{00000000-0005-0000-0000-0000D5000000}"/>
    <cellStyle name="20% - Ênfase3 6 5 2" xfId="14259" xr:uid="{00000000-0005-0000-0000-0000D6000000}"/>
    <cellStyle name="20% - Ênfase3 6 6" xfId="9391" xr:uid="{00000000-0005-0000-0000-0000D7000000}"/>
    <cellStyle name="20% - Ênfase3 7" xfId="234" xr:uid="{00000000-0005-0000-0000-0000D8000000}"/>
    <cellStyle name="20% - Ênfase3 7 2" xfId="1722" xr:uid="{00000000-0005-0000-0000-0000D9000000}"/>
    <cellStyle name="20% - Ênfase3 7 2 2" xfId="5110" xr:uid="{00000000-0005-0000-0000-0000DA000000}"/>
    <cellStyle name="20% - Ênfase3 7 2 2 2" xfId="14264" xr:uid="{00000000-0005-0000-0000-0000DB000000}"/>
    <cellStyle name="20% - Ênfase3 7 2 3" xfId="10876" xr:uid="{00000000-0005-0000-0000-0000DC000000}"/>
    <cellStyle name="20% - Ênfase3 7 3" xfId="3241" xr:uid="{00000000-0005-0000-0000-0000DD000000}"/>
    <cellStyle name="20% - Ênfase3 7 3 2" xfId="5111" xr:uid="{00000000-0005-0000-0000-0000DE000000}"/>
    <cellStyle name="20% - Ênfase3 7 3 2 2" xfId="14265" xr:uid="{00000000-0005-0000-0000-0000DF000000}"/>
    <cellStyle name="20% - Ênfase3 7 3 3" xfId="12395" xr:uid="{00000000-0005-0000-0000-0000E0000000}"/>
    <cellStyle name="20% - Ênfase3 7 4" xfId="1211" xr:uid="{00000000-0005-0000-0000-0000E1000000}"/>
    <cellStyle name="20% - Ênfase3 7 4 2" xfId="5112" xr:uid="{00000000-0005-0000-0000-0000E2000000}"/>
    <cellStyle name="20% - Ênfase3 7 4 2 2" xfId="14266" xr:uid="{00000000-0005-0000-0000-0000E3000000}"/>
    <cellStyle name="20% - Ênfase3 7 4 3" xfId="10365" xr:uid="{00000000-0005-0000-0000-0000E4000000}"/>
    <cellStyle name="20% - Ênfase3 7 5" xfId="5109" xr:uid="{00000000-0005-0000-0000-0000E5000000}"/>
    <cellStyle name="20% - Ênfase3 7 5 2" xfId="14263" xr:uid="{00000000-0005-0000-0000-0000E6000000}"/>
    <cellStyle name="20% - Ênfase3 7 6" xfId="9392" xr:uid="{00000000-0005-0000-0000-0000E7000000}"/>
    <cellStyle name="20% - Ênfase3 8" xfId="235" xr:uid="{00000000-0005-0000-0000-0000E8000000}"/>
    <cellStyle name="20% - Ênfase3 8 2" xfId="1723" xr:uid="{00000000-0005-0000-0000-0000E9000000}"/>
    <cellStyle name="20% - Ênfase3 8 2 2" xfId="5114" xr:uid="{00000000-0005-0000-0000-0000EA000000}"/>
    <cellStyle name="20% - Ênfase3 8 2 2 2" xfId="14268" xr:uid="{00000000-0005-0000-0000-0000EB000000}"/>
    <cellStyle name="20% - Ênfase3 8 2 3" xfId="10877" xr:uid="{00000000-0005-0000-0000-0000EC000000}"/>
    <cellStyle name="20% - Ênfase3 8 3" xfId="3242" xr:uid="{00000000-0005-0000-0000-0000ED000000}"/>
    <cellStyle name="20% - Ênfase3 8 3 2" xfId="5115" xr:uid="{00000000-0005-0000-0000-0000EE000000}"/>
    <cellStyle name="20% - Ênfase3 8 3 2 2" xfId="14269" xr:uid="{00000000-0005-0000-0000-0000EF000000}"/>
    <cellStyle name="20% - Ênfase3 8 3 3" xfId="12396" xr:uid="{00000000-0005-0000-0000-0000F0000000}"/>
    <cellStyle name="20% - Ênfase3 8 4" xfId="1212" xr:uid="{00000000-0005-0000-0000-0000F1000000}"/>
    <cellStyle name="20% - Ênfase3 8 4 2" xfId="5116" xr:uid="{00000000-0005-0000-0000-0000F2000000}"/>
    <cellStyle name="20% - Ênfase3 8 4 2 2" xfId="14270" xr:uid="{00000000-0005-0000-0000-0000F3000000}"/>
    <cellStyle name="20% - Ênfase3 8 4 3" xfId="10366" xr:uid="{00000000-0005-0000-0000-0000F4000000}"/>
    <cellStyle name="20% - Ênfase3 8 5" xfId="5113" xr:uid="{00000000-0005-0000-0000-0000F5000000}"/>
    <cellStyle name="20% - Ênfase3 8 5 2" xfId="14267" xr:uid="{00000000-0005-0000-0000-0000F6000000}"/>
    <cellStyle name="20% - Ênfase3 8 6" xfId="9393" xr:uid="{00000000-0005-0000-0000-0000F7000000}"/>
    <cellStyle name="20% - Ênfase4 2" xfId="14" xr:uid="{00000000-0005-0000-0000-0000F8000000}"/>
    <cellStyle name="20% - Ênfase4 2 2" xfId="236" xr:uid="{00000000-0005-0000-0000-0000F9000000}"/>
    <cellStyle name="20% - Ênfase4 3" xfId="237" xr:uid="{00000000-0005-0000-0000-0000FA000000}"/>
    <cellStyle name="20% - Ênfase4 3 2" xfId="1724" xr:uid="{00000000-0005-0000-0000-0000FB000000}"/>
    <cellStyle name="20% - Ênfase4 3 2 2" xfId="5118" xr:uid="{00000000-0005-0000-0000-0000FC000000}"/>
    <cellStyle name="20% - Ênfase4 3 2 2 2" xfId="14272" xr:uid="{00000000-0005-0000-0000-0000FD000000}"/>
    <cellStyle name="20% - Ênfase4 3 2 3" xfId="10878" xr:uid="{00000000-0005-0000-0000-0000FE000000}"/>
    <cellStyle name="20% - Ênfase4 3 3" xfId="3243" xr:uid="{00000000-0005-0000-0000-0000FF000000}"/>
    <cellStyle name="20% - Ênfase4 3 3 2" xfId="5119" xr:uid="{00000000-0005-0000-0000-000000010000}"/>
    <cellStyle name="20% - Ênfase4 3 3 2 2" xfId="14273" xr:uid="{00000000-0005-0000-0000-000001010000}"/>
    <cellStyle name="20% - Ênfase4 3 3 3" xfId="12397" xr:uid="{00000000-0005-0000-0000-000002010000}"/>
    <cellStyle name="20% - Ênfase4 3 4" xfId="1213" xr:uid="{00000000-0005-0000-0000-000003010000}"/>
    <cellStyle name="20% - Ênfase4 3 4 2" xfId="5120" xr:uid="{00000000-0005-0000-0000-000004010000}"/>
    <cellStyle name="20% - Ênfase4 3 4 2 2" xfId="14274" xr:uid="{00000000-0005-0000-0000-000005010000}"/>
    <cellStyle name="20% - Ênfase4 3 4 3" xfId="10367" xr:uid="{00000000-0005-0000-0000-000006010000}"/>
    <cellStyle name="20% - Ênfase4 3 5" xfId="5117" xr:uid="{00000000-0005-0000-0000-000007010000}"/>
    <cellStyle name="20% - Ênfase4 3 5 2" xfId="14271" xr:uid="{00000000-0005-0000-0000-000008010000}"/>
    <cellStyle name="20% - Ênfase4 3 6" xfId="9395" xr:uid="{00000000-0005-0000-0000-000009010000}"/>
    <cellStyle name="20% - Ênfase4 4" xfId="238" xr:uid="{00000000-0005-0000-0000-00000A010000}"/>
    <cellStyle name="20% - Ênfase4 5" xfId="239" xr:uid="{00000000-0005-0000-0000-00000B010000}"/>
    <cellStyle name="20% - Ênfase4 5 2" xfId="1725" xr:uid="{00000000-0005-0000-0000-00000C010000}"/>
    <cellStyle name="20% - Ênfase4 5 2 2" xfId="5122" xr:uid="{00000000-0005-0000-0000-00000D010000}"/>
    <cellStyle name="20% - Ênfase4 5 2 2 2" xfId="14276" xr:uid="{00000000-0005-0000-0000-00000E010000}"/>
    <cellStyle name="20% - Ênfase4 5 2 3" xfId="10879" xr:uid="{00000000-0005-0000-0000-00000F010000}"/>
    <cellStyle name="20% - Ênfase4 5 3" xfId="3244" xr:uid="{00000000-0005-0000-0000-000010010000}"/>
    <cellStyle name="20% - Ênfase4 5 3 2" xfId="5123" xr:uid="{00000000-0005-0000-0000-000011010000}"/>
    <cellStyle name="20% - Ênfase4 5 3 2 2" xfId="14277" xr:uid="{00000000-0005-0000-0000-000012010000}"/>
    <cellStyle name="20% - Ênfase4 5 3 3" xfId="12398" xr:uid="{00000000-0005-0000-0000-000013010000}"/>
    <cellStyle name="20% - Ênfase4 5 4" xfId="1214" xr:uid="{00000000-0005-0000-0000-000014010000}"/>
    <cellStyle name="20% - Ênfase4 5 4 2" xfId="5124" xr:uid="{00000000-0005-0000-0000-000015010000}"/>
    <cellStyle name="20% - Ênfase4 5 4 2 2" xfId="14278" xr:uid="{00000000-0005-0000-0000-000016010000}"/>
    <cellStyle name="20% - Ênfase4 5 4 3" xfId="10368" xr:uid="{00000000-0005-0000-0000-000017010000}"/>
    <cellStyle name="20% - Ênfase4 5 5" xfId="5121" xr:uid="{00000000-0005-0000-0000-000018010000}"/>
    <cellStyle name="20% - Ênfase4 5 5 2" xfId="14275" xr:uid="{00000000-0005-0000-0000-000019010000}"/>
    <cellStyle name="20% - Ênfase4 5 6" xfId="9397" xr:uid="{00000000-0005-0000-0000-00001A010000}"/>
    <cellStyle name="20% - Ênfase4 6" xfId="240" xr:uid="{00000000-0005-0000-0000-00001B010000}"/>
    <cellStyle name="20% - Ênfase4 6 2" xfId="1726" xr:uid="{00000000-0005-0000-0000-00001C010000}"/>
    <cellStyle name="20% - Ênfase4 6 2 2" xfId="5126" xr:uid="{00000000-0005-0000-0000-00001D010000}"/>
    <cellStyle name="20% - Ênfase4 6 2 2 2" xfId="14280" xr:uid="{00000000-0005-0000-0000-00001E010000}"/>
    <cellStyle name="20% - Ênfase4 6 2 3" xfId="10880" xr:uid="{00000000-0005-0000-0000-00001F010000}"/>
    <cellStyle name="20% - Ênfase4 6 3" xfId="3245" xr:uid="{00000000-0005-0000-0000-000020010000}"/>
    <cellStyle name="20% - Ênfase4 6 3 2" xfId="5127" xr:uid="{00000000-0005-0000-0000-000021010000}"/>
    <cellStyle name="20% - Ênfase4 6 3 2 2" xfId="14281" xr:uid="{00000000-0005-0000-0000-000022010000}"/>
    <cellStyle name="20% - Ênfase4 6 3 3" xfId="12399" xr:uid="{00000000-0005-0000-0000-000023010000}"/>
    <cellStyle name="20% - Ênfase4 6 4" xfId="1215" xr:uid="{00000000-0005-0000-0000-000024010000}"/>
    <cellStyle name="20% - Ênfase4 6 4 2" xfId="5128" xr:uid="{00000000-0005-0000-0000-000025010000}"/>
    <cellStyle name="20% - Ênfase4 6 4 2 2" xfId="14282" xr:uid="{00000000-0005-0000-0000-000026010000}"/>
    <cellStyle name="20% - Ênfase4 6 4 3" xfId="10369" xr:uid="{00000000-0005-0000-0000-000027010000}"/>
    <cellStyle name="20% - Ênfase4 6 5" xfId="5125" xr:uid="{00000000-0005-0000-0000-000028010000}"/>
    <cellStyle name="20% - Ênfase4 6 5 2" xfId="14279" xr:uid="{00000000-0005-0000-0000-000029010000}"/>
    <cellStyle name="20% - Ênfase4 6 6" xfId="9398" xr:uid="{00000000-0005-0000-0000-00002A010000}"/>
    <cellStyle name="20% - Ênfase4 7" xfId="241" xr:uid="{00000000-0005-0000-0000-00002B010000}"/>
    <cellStyle name="20% - Ênfase4 7 2" xfId="1727" xr:uid="{00000000-0005-0000-0000-00002C010000}"/>
    <cellStyle name="20% - Ênfase4 7 2 2" xfId="5130" xr:uid="{00000000-0005-0000-0000-00002D010000}"/>
    <cellStyle name="20% - Ênfase4 7 2 2 2" xfId="14284" xr:uid="{00000000-0005-0000-0000-00002E010000}"/>
    <cellStyle name="20% - Ênfase4 7 2 3" xfId="10881" xr:uid="{00000000-0005-0000-0000-00002F010000}"/>
    <cellStyle name="20% - Ênfase4 7 3" xfId="3246" xr:uid="{00000000-0005-0000-0000-000030010000}"/>
    <cellStyle name="20% - Ênfase4 7 3 2" xfId="5131" xr:uid="{00000000-0005-0000-0000-000031010000}"/>
    <cellStyle name="20% - Ênfase4 7 3 2 2" xfId="14285" xr:uid="{00000000-0005-0000-0000-000032010000}"/>
    <cellStyle name="20% - Ênfase4 7 3 3" xfId="12400" xr:uid="{00000000-0005-0000-0000-000033010000}"/>
    <cellStyle name="20% - Ênfase4 7 4" xfId="1216" xr:uid="{00000000-0005-0000-0000-000034010000}"/>
    <cellStyle name="20% - Ênfase4 7 4 2" xfId="5132" xr:uid="{00000000-0005-0000-0000-000035010000}"/>
    <cellStyle name="20% - Ênfase4 7 4 2 2" xfId="14286" xr:uid="{00000000-0005-0000-0000-000036010000}"/>
    <cellStyle name="20% - Ênfase4 7 4 3" xfId="10370" xr:uid="{00000000-0005-0000-0000-000037010000}"/>
    <cellStyle name="20% - Ênfase4 7 5" xfId="5129" xr:uid="{00000000-0005-0000-0000-000038010000}"/>
    <cellStyle name="20% - Ênfase4 7 5 2" xfId="14283" xr:uid="{00000000-0005-0000-0000-000039010000}"/>
    <cellStyle name="20% - Ênfase4 7 6" xfId="9399" xr:uid="{00000000-0005-0000-0000-00003A010000}"/>
    <cellStyle name="20% - Ênfase4 8" xfId="242" xr:uid="{00000000-0005-0000-0000-00003B010000}"/>
    <cellStyle name="20% - Ênfase4 8 2" xfId="1728" xr:uid="{00000000-0005-0000-0000-00003C010000}"/>
    <cellStyle name="20% - Ênfase4 8 2 2" xfId="5134" xr:uid="{00000000-0005-0000-0000-00003D010000}"/>
    <cellStyle name="20% - Ênfase4 8 2 2 2" xfId="14288" xr:uid="{00000000-0005-0000-0000-00003E010000}"/>
    <cellStyle name="20% - Ênfase4 8 2 3" xfId="10882" xr:uid="{00000000-0005-0000-0000-00003F010000}"/>
    <cellStyle name="20% - Ênfase4 8 3" xfId="3247" xr:uid="{00000000-0005-0000-0000-000040010000}"/>
    <cellStyle name="20% - Ênfase4 8 3 2" xfId="5135" xr:uid="{00000000-0005-0000-0000-000041010000}"/>
    <cellStyle name="20% - Ênfase4 8 3 2 2" xfId="14289" xr:uid="{00000000-0005-0000-0000-000042010000}"/>
    <cellStyle name="20% - Ênfase4 8 3 3" xfId="12401" xr:uid="{00000000-0005-0000-0000-000043010000}"/>
    <cellStyle name="20% - Ênfase4 8 4" xfId="1217" xr:uid="{00000000-0005-0000-0000-000044010000}"/>
    <cellStyle name="20% - Ênfase4 8 4 2" xfId="5136" xr:uid="{00000000-0005-0000-0000-000045010000}"/>
    <cellStyle name="20% - Ênfase4 8 4 2 2" xfId="14290" xr:uid="{00000000-0005-0000-0000-000046010000}"/>
    <cellStyle name="20% - Ênfase4 8 4 3" xfId="10371" xr:uid="{00000000-0005-0000-0000-000047010000}"/>
    <cellStyle name="20% - Ênfase4 8 5" xfId="5133" xr:uid="{00000000-0005-0000-0000-000048010000}"/>
    <cellStyle name="20% - Ênfase4 8 5 2" xfId="14287" xr:uid="{00000000-0005-0000-0000-000049010000}"/>
    <cellStyle name="20% - Ênfase4 8 6" xfId="9400" xr:uid="{00000000-0005-0000-0000-00004A010000}"/>
    <cellStyle name="20% - Ênfase5 2" xfId="15" xr:uid="{00000000-0005-0000-0000-00004B010000}"/>
    <cellStyle name="20% - Ênfase5 2 2" xfId="243" xr:uid="{00000000-0005-0000-0000-00004C010000}"/>
    <cellStyle name="20% - Ênfase5 3" xfId="244" xr:uid="{00000000-0005-0000-0000-00004D010000}"/>
    <cellStyle name="20% - Ênfase5 3 2" xfId="1729" xr:uid="{00000000-0005-0000-0000-00004E010000}"/>
    <cellStyle name="20% - Ênfase5 3 2 2" xfId="5138" xr:uid="{00000000-0005-0000-0000-00004F010000}"/>
    <cellStyle name="20% - Ênfase5 3 2 2 2" xfId="14292" xr:uid="{00000000-0005-0000-0000-000050010000}"/>
    <cellStyle name="20% - Ênfase5 3 2 3" xfId="10883" xr:uid="{00000000-0005-0000-0000-000051010000}"/>
    <cellStyle name="20% - Ênfase5 3 3" xfId="3248" xr:uid="{00000000-0005-0000-0000-000052010000}"/>
    <cellStyle name="20% - Ênfase5 3 3 2" xfId="5139" xr:uid="{00000000-0005-0000-0000-000053010000}"/>
    <cellStyle name="20% - Ênfase5 3 3 2 2" xfId="14293" xr:uid="{00000000-0005-0000-0000-000054010000}"/>
    <cellStyle name="20% - Ênfase5 3 3 3" xfId="12402" xr:uid="{00000000-0005-0000-0000-000055010000}"/>
    <cellStyle name="20% - Ênfase5 3 4" xfId="1218" xr:uid="{00000000-0005-0000-0000-000056010000}"/>
    <cellStyle name="20% - Ênfase5 3 4 2" xfId="5140" xr:uid="{00000000-0005-0000-0000-000057010000}"/>
    <cellStyle name="20% - Ênfase5 3 4 2 2" xfId="14294" xr:uid="{00000000-0005-0000-0000-000058010000}"/>
    <cellStyle name="20% - Ênfase5 3 4 3" xfId="10372" xr:uid="{00000000-0005-0000-0000-000059010000}"/>
    <cellStyle name="20% - Ênfase5 3 5" xfId="5137" xr:uid="{00000000-0005-0000-0000-00005A010000}"/>
    <cellStyle name="20% - Ênfase5 3 5 2" xfId="14291" xr:uid="{00000000-0005-0000-0000-00005B010000}"/>
    <cellStyle name="20% - Ênfase5 3 6" xfId="9402" xr:uid="{00000000-0005-0000-0000-00005C010000}"/>
    <cellStyle name="20% - Ênfase5 4" xfId="245" xr:uid="{00000000-0005-0000-0000-00005D010000}"/>
    <cellStyle name="20% - Ênfase5 5" xfId="246" xr:uid="{00000000-0005-0000-0000-00005E010000}"/>
    <cellStyle name="20% - Ênfase5 5 2" xfId="1730" xr:uid="{00000000-0005-0000-0000-00005F010000}"/>
    <cellStyle name="20% - Ênfase5 5 2 2" xfId="5142" xr:uid="{00000000-0005-0000-0000-000060010000}"/>
    <cellStyle name="20% - Ênfase5 5 2 2 2" xfId="14296" xr:uid="{00000000-0005-0000-0000-000061010000}"/>
    <cellStyle name="20% - Ênfase5 5 2 3" xfId="10884" xr:uid="{00000000-0005-0000-0000-000062010000}"/>
    <cellStyle name="20% - Ênfase5 5 3" xfId="3249" xr:uid="{00000000-0005-0000-0000-000063010000}"/>
    <cellStyle name="20% - Ênfase5 5 3 2" xfId="5143" xr:uid="{00000000-0005-0000-0000-000064010000}"/>
    <cellStyle name="20% - Ênfase5 5 3 2 2" xfId="14297" xr:uid="{00000000-0005-0000-0000-000065010000}"/>
    <cellStyle name="20% - Ênfase5 5 3 3" xfId="12403" xr:uid="{00000000-0005-0000-0000-000066010000}"/>
    <cellStyle name="20% - Ênfase5 5 4" xfId="1219" xr:uid="{00000000-0005-0000-0000-000067010000}"/>
    <cellStyle name="20% - Ênfase5 5 4 2" xfId="5144" xr:uid="{00000000-0005-0000-0000-000068010000}"/>
    <cellStyle name="20% - Ênfase5 5 4 2 2" xfId="14298" xr:uid="{00000000-0005-0000-0000-000069010000}"/>
    <cellStyle name="20% - Ênfase5 5 4 3" xfId="10373" xr:uid="{00000000-0005-0000-0000-00006A010000}"/>
    <cellStyle name="20% - Ênfase5 5 5" xfId="5141" xr:uid="{00000000-0005-0000-0000-00006B010000}"/>
    <cellStyle name="20% - Ênfase5 5 5 2" xfId="14295" xr:uid="{00000000-0005-0000-0000-00006C010000}"/>
    <cellStyle name="20% - Ênfase5 5 6" xfId="9404" xr:uid="{00000000-0005-0000-0000-00006D010000}"/>
    <cellStyle name="20% - Ênfase5 6" xfId="247" xr:uid="{00000000-0005-0000-0000-00006E010000}"/>
    <cellStyle name="20% - Ênfase5 6 2" xfId="1731" xr:uid="{00000000-0005-0000-0000-00006F010000}"/>
    <cellStyle name="20% - Ênfase5 6 2 2" xfId="5146" xr:uid="{00000000-0005-0000-0000-000070010000}"/>
    <cellStyle name="20% - Ênfase5 6 2 2 2" xfId="14300" xr:uid="{00000000-0005-0000-0000-000071010000}"/>
    <cellStyle name="20% - Ênfase5 6 2 3" xfId="10885" xr:uid="{00000000-0005-0000-0000-000072010000}"/>
    <cellStyle name="20% - Ênfase5 6 3" xfId="3250" xr:uid="{00000000-0005-0000-0000-000073010000}"/>
    <cellStyle name="20% - Ênfase5 6 3 2" xfId="5147" xr:uid="{00000000-0005-0000-0000-000074010000}"/>
    <cellStyle name="20% - Ênfase5 6 3 2 2" xfId="14301" xr:uid="{00000000-0005-0000-0000-000075010000}"/>
    <cellStyle name="20% - Ênfase5 6 3 3" xfId="12404" xr:uid="{00000000-0005-0000-0000-000076010000}"/>
    <cellStyle name="20% - Ênfase5 6 4" xfId="1220" xr:uid="{00000000-0005-0000-0000-000077010000}"/>
    <cellStyle name="20% - Ênfase5 6 4 2" xfId="5148" xr:uid="{00000000-0005-0000-0000-000078010000}"/>
    <cellStyle name="20% - Ênfase5 6 4 2 2" xfId="14302" xr:uid="{00000000-0005-0000-0000-000079010000}"/>
    <cellStyle name="20% - Ênfase5 6 4 3" xfId="10374" xr:uid="{00000000-0005-0000-0000-00007A010000}"/>
    <cellStyle name="20% - Ênfase5 6 5" xfId="5145" xr:uid="{00000000-0005-0000-0000-00007B010000}"/>
    <cellStyle name="20% - Ênfase5 6 5 2" xfId="14299" xr:uid="{00000000-0005-0000-0000-00007C010000}"/>
    <cellStyle name="20% - Ênfase5 6 6" xfId="9405" xr:uid="{00000000-0005-0000-0000-00007D010000}"/>
    <cellStyle name="20% - Ênfase6 2" xfId="16" xr:uid="{00000000-0005-0000-0000-00007E010000}"/>
    <cellStyle name="20% - Ênfase6 2 2" xfId="248" xr:uid="{00000000-0005-0000-0000-00007F010000}"/>
    <cellStyle name="20% - Ênfase6 3" xfId="249" xr:uid="{00000000-0005-0000-0000-000080010000}"/>
    <cellStyle name="20% - Ênfase6 3 2" xfId="1732" xr:uid="{00000000-0005-0000-0000-000081010000}"/>
    <cellStyle name="20% - Ênfase6 3 2 2" xfId="5150" xr:uid="{00000000-0005-0000-0000-000082010000}"/>
    <cellStyle name="20% - Ênfase6 3 2 2 2" xfId="14304" xr:uid="{00000000-0005-0000-0000-000083010000}"/>
    <cellStyle name="20% - Ênfase6 3 2 3" xfId="10886" xr:uid="{00000000-0005-0000-0000-000084010000}"/>
    <cellStyle name="20% - Ênfase6 3 3" xfId="3251" xr:uid="{00000000-0005-0000-0000-000085010000}"/>
    <cellStyle name="20% - Ênfase6 3 3 2" xfId="5151" xr:uid="{00000000-0005-0000-0000-000086010000}"/>
    <cellStyle name="20% - Ênfase6 3 3 2 2" xfId="14305" xr:uid="{00000000-0005-0000-0000-000087010000}"/>
    <cellStyle name="20% - Ênfase6 3 3 3" xfId="12405" xr:uid="{00000000-0005-0000-0000-000088010000}"/>
    <cellStyle name="20% - Ênfase6 3 4" xfId="1221" xr:uid="{00000000-0005-0000-0000-000089010000}"/>
    <cellStyle name="20% - Ênfase6 3 4 2" xfId="5152" xr:uid="{00000000-0005-0000-0000-00008A010000}"/>
    <cellStyle name="20% - Ênfase6 3 4 2 2" xfId="14306" xr:uid="{00000000-0005-0000-0000-00008B010000}"/>
    <cellStyle name="20% - Ênfase6 3 4 3" xfId="10375" xr:uid="{00000000-0005-0000-0000-00008C010000}"/>
    <cellStyle name="20% - Ênfase6 3 5" xfId="5149" xr:uid="{00000000-0005-0000-0000-00008D010000}"/>
    <cellStyle name="20% - Ênfase6 3 5 2" xfId="14303" xr:uid="{00000000-0005-0000-0000-00008E010000}"/>
    <cellStyle name="20% - Ênfase6 3 6" xfId="9407" xr:uid="{00000000-0005-0000-0000-00008F010000}"/>
    <cellStyle name="20% - Ênfase6 4" xfId="250" xr:uid="{00000000-0005-0000-0000-000090010000}"/>
    <cellStyle name="20% - Ênfase6 5" xfId="251" xr:uid="{00000000-0005-0000-0000-000091010000}"/>
    <cellStyle name="20% - Ênfase6 5 2" xfId="1733" xr:uid="{00000000-0005-0000-0000-000092010000}"/>
    <cellStyle name="20% - Ênfase6 5 2 2" xfId="5154" xr:uid="{00000000-0005-0000-0000-000093010000}"/>
    <cellStyle name="20% - Ênfase6 5 2 2 2" xfId="14308" xr:uid="{00000000-0005-0000-0000-000094010000}"/>
    <cellStyle name="20% - Ênfase6 5 2 3" xfId="10887" xr:uid="{00000000-0005-0000-0000-000095010000}"/>
    <cellStyle name="20% - Ênfase6 5 3" xfId="3252" xr:uid="{00000000-0005-0000-0000-000096010000}"/>
    <cellStyle name="20% - Ênfase6 5 3 2" xfId="5155" xr:uid="{00000000-0005-0000-0000-000097010000}"/>
    <cellStyle name="20% - Ênfase6 5 3 2 2" xfId="14309" xr:uid="{00000000-0005-0000-0000-000098010000}"/>
    <cellStyle name="20% - Ênfase6 5 3 3" xfId="12406" xr:uid="{00000000-0005-0000-0000-000099010000}"/>
    <cellStyle name="20% - Ênfase6 5 4" xfId="1222" xr:uid="{00000000-0005-0000-0000-00009A010000}"/>
    <cellStyle name="20% - Ênfase6 5 4 2" xfId="5156" xr:uid="{00000000-0005-0000-0000-00009B010000}"/>
    <cellStyle name="20% - Ênfase6 5 4 2 2" xfId="14310" xr:uid="{00000000-0005-0000-0000-00009C010000}"/>
    <cellStyle name="20% - Ênfase6 5 4 3" xfId="10376" xr:uid="{00000000-0005-0000-0000-00009D010000}"/>
    <cellStyle name="20% - Ênfase6 5 5" xfId="5153" xr:uid="{00000000-0005-0000-0000-00009E010000}"/>
    <cellStyle name="20% - Ênfase6 5 5 2" xfId="14307" xr:uid="{00000000-0005-0000-0000-00009F010000}"/>
    <cellStyle name="20% - Ênfase6 5 6" xfId="9409" xr:uid="{00000000-0005-0000-0000-0000A0010000}"/>
    <cellStyle name="20% - Ênfase6 6" xfId="252" xr:uid="{00000000-0005-0000-0000-0000A1010000}"/>
    <cellStyle name="20% - Ênfase6 6 2" xfId="1734" xr:uid="{00000000-0005-0000-0000-0000A2010000}"/>
    <cellStyle name="20% - Ênfase6 6 2 2" xfId="5158" xr:uid="{00000000-0005-0000-0000-0000A3010000}"/>
    <cellStyle name="20% - Ênfase6 6 2 2 2" xfId="14312" xr:uid="{00000000-0005-0000-0000-0000A4010000}"/>
    <cellStyle name="20% - Ênfase6 6 2 3" xfId="10888" xr:uid="{00000000-0005-0000-0000-0000A5010000}"/>
    <cellStyle name="20% - Ênfase6 6 3" xfId="3253" xr:uid="{00000000-0005-0000-0000-0000A6010000}"/>
    <cellStyle name="20% - Ênfase6 6 3 2" xfId="5159" xr:uid="{00000000-0005-0000-0000-0000A7010000}"/>
    <cellStyle name="20% - Ênfase6 6 3 2 2" xfId="14313" xr:uid="{00000000-0005-0000-0000-0000A8010000}"/>
    <cellStyle name="20% - Ênfase6 6 3 3" xfId="12407" xr:uid="{00000000-0005-0000-0000-0000A9010000}"/>
    <cellStyle name="20% - Ênfase6 6 4" xfId="1223" xr:uid="{00000000-0005-0000-0000-0000AA010000}"/>
    <cellStyle name="20% - Ênfase6 6 4 2" xfId="5160" xr:uid="{00000000-0005-0000-0000-0000AB010000}"/>
    <cellStyle name="20% - Ênfase6 6 4 2 2" xfId="14314" xr:uid="{00000000-0005-0000-0000-0000AC010000}"/>
    <cellStyle name="20% - Ênfase6 6 4 3" xfId="10377" xr:uid="{00000000-0005-0000-0000-0000AD010000}"/>
    <cellStyle name="20% - Ênfase6 6 5" xfId="5157" xr:uid="{00000000-0005-0000-0000-0000AE010000}"/>
    <cellStyle name="20% - Ênfase6 6 5 2" xfId="14311" xr:uid="{00000000-0005-0000-0000-0000AF010000}"/>
    <cellStyle name="20% - Ênfase6 6 6" xfId="9410" xr:uid="{00000000-0005-0000-0000-0000B0010000}"/>
    <cellStyle name="40% - Ênfase1 2" xfId="17" xr:uid="{00000000-0005-0000-0000-0000B1010000}"/>
    <cellStyle name="40% - Ênfase1 2 2" xfId="253" xr:uid="{00000000-0005-0000-0000-0000B2010000}"/>
    <cellStyle name="40% - Ênfase1 3" xfId="254" xr:uid="{00000000-0005-0000-0000-0000B3010000}"/>
    <cellStyle name="40% - Ênfase1 3 2" xfId="1735" xr:uid="{00000000-0005-0000-0000-0000B4010000}"/>
    <cellStyle name="40% - Ênfase1 3 2 2" xfId="5162" xr:uid="{00000000-0005-0000-0000-0000B5010000}"/>
    <cellStyle name="40% - Ênfase1 3 2 2 2" xfId="14316" xr:uid="{00000000-0005-0000-0000-0000B6010000}"/>
    <cellStyle name="40% - Ênfase1 3 2 3" xfId="10889" xr:uid="{00000000-0005-0000-0000-0000B7010000}"/>
    <cellStyle name="40% - Ênfase1 3 3" xfId="3254" xr:uid="{00000000-0005-0000-0000-0000B8010000}"/>
    <cellStyle name="40% - Ênfase1 3 3 2" xfId="5163" xr:uid="{00000000-0005-0000-0000-0000B9010000}"/>
    <cellStyle name="40% - Ênfase1 3 3 2 2" xfId="14317" xr:uid="{00000000-0005-0000-0000-0000BA010000}"/>
    <cellStyle name="40% - Ênfase1 3 3 3" xfId="12408" xr:uid="{00000000-0005-0000-0000-0000BB010000}"/>
    <cellStyle name="40% - Ênfase1 3 4" xfId="1224" xr:uid="{00000000-0005-0000-0000-0000BC010000}"/>
    <cellStyle name="40% - Ênfase1 3 4 2" xfId="5164" xr:uid="{00000000-0005-0000-0000-0000BD010000}"/>
    <cellStyle name="40% - Ênfase1 3 4 2 2" xfId="14318" xr:uid="{00000000-0005-0000-0000-0000BE010000}"/>
    <cellStyle name="40% - Ênfase1 3 4 3" xfId="10378" xr:uid="{00000000-0005-0000-0000-0000BF010000}"/>
    <cellStyle name="40% - Ênfase1 3 5" xfId="5161" xr:uid="{00000000-0005-0000-0000-0000C0010000}"/>
    <cellStyle name="40% - Ênfase1 3 5 2" xfId="14315" xr:uid="{00000000-0005-0000-0000-0000C1010000}"/>
    <cellStyle name="40% - Ênfase1 3 6" xfId="9412" xr:uid="{00000000-0005-0000-0000-0000C2010000}"/>
    <cellStyle name="40% - Ênfase1 4" xfId="255" xr:uid="{00000000-0005-0000-0000-0000C3010000}"/>
    <cellStyle name="40% - Ênfase1 5" xfId="256" xr:uid="{00000000-0005-0000-0000-0000C4010000}"/>
    <cellStyle name="40% - Ênfase1 5 2" xfId="1736" xr:uid="{00000000-0005-0000-0000-0000C5010000}"/>
    <cellStyle name="40% - Ênfase1 5 2 2" xfId="5166" xr:uid="{00000000-0005-0000-0000-0000C6010000}"/>
    <cellStyle name="40% - Ênfase1 5 2 2 2" xfId="14320" xr:uid="{00000000-0005-0000-0000-0000C7010000}"/>
    <cellStyle name="40% - Ênfase1 5 2 3" xfId="10890" xr:uid="{00000000-0005-0000-0000-0000C8010000}"/>
    <cellStyle name="40% - Ênfase1 5 3" xfId="3255" xr:uid="{00000000-0005-0000-0000-0000C9010000}"/>
    <cellStyle name="40% - Ênfase1 5 3 2" xfId="5167" xr:uid="{00000000-0005-0000-0000-0000CA010000}"/>
    <cellStyle name="40% - Ênfase1 5 3 2 2" xfId="14321" xr:uid="{00000000-0005-0000-0000-0000CB010000}"/>
    <cellStyle name="40% - Ênfase1 5 3 3" xfId="12409" xr:uid="{00000000-0005-0000-0000-0000CC010000}"/>
    <cellStyle name="40% - Ênfase1 5 4" xfId="1225" xr:uid="{00000000-0005-0000-0000-0000CD010000}"/>
    <cellStyle name="40% - Ênfase1 5 4 2" xfId="5168" xr:uid="{00000000-0005-0000-0000-0000CE010000}"/>
    <cellStyle name="40% - Ênfase1 5 4 2 2" xfId="14322" xr:uid="{00000000-0005-0000-0000-0000CF010000}"/>
    <cellStyle name="40% - Ênfase1 5 4 3" xfId="10379" xr:uid="{00000000-0005-0000-0000-0000D0010000}"/>
    <cellStyle name="40% - Ênfase1 5 5" xfId="5165" xr:uid="{00000000-0005-0000-0000-0000D1010000}"/>
    <cellStyle name="40% - Ênfase1 5 5 2" xfId="14319" xr:uid="{00000000-0005-0000-0000-0000D2010000}"/>
    <cellStyle name="40% - Ênfase1 5 6" xfId="9414" xr:uid="{00000000-0005-0000-0000-0000D3010000}"/>
    <cellStyle name="40% - Ênfase1 6" xfId="257" xr:uid="{00000000-0005-0000-0000-0000D4010000}"/>
    <cellStyle name="40% - Ênfase1 6 2" xfId="1737" xr:uid="{00000000-0005-0000-0000-0000D5010000}"/>
    <cellStyle name="40% - Ênfase1 6 2 2" xfId="5170" xr:uid="{00000000-0005-0000-0000-0000D6010000}"/>
    <cellStyle name="40% - Ênfase1 6 2 2 2" xfId="14324" xr:uid="{00000000-0005-0000-0000-0000D7010000}"/>
    <cellStyle name="40% - Ênfase1 6 2 3" xfId="10891" xr:uid="{00000000-0005-0000-0000-0000D8010000}"/>
    <cellStyle name="40% - Ênfase1 6 3" xfId="3256" xr:uid="{00000000-0005-0000-0000-0000D9010000}"/>
    <cellStyle name="40% - Ênfase1 6 3 2" xfId="5171" xr:uid="{00000000-0005-0000-0000-0000DA010000}"/>
    <cellStyle name="40% - Ênfase1 6 3 2 2" xfId="14325" xr:uid="{00000000-0005-0000-0000-0000DB010000}"/>
    <cellStyle name="40% - Ênfase1 6 3 3" xfId="12410" xr:uid="{00000000-0005-0000-0000-0000DC010000}"/>
    <cellStyle name="40% - Ênfase1 6 4" xfId="1226" xr:uid="{00000000-0005-0000-0000-0000DD010000}"/>
    <cellStyle name="40% - Ênfase1 6 4 2" xfId="5172" xr:uid="{00000000-0005-0000-0000-0000DE010000}"/>
    <cellStyle name="40% - Ênfase1 6 4 2 2" xfId="14326" xr:uid="{00000000-0005-0000-0000-0000DF010000}"/>
    <cellStyle name="40% - Ênfase1 6 4 3" xfId="10380" xr:uid="{00000000-0005-0000-0000-0000E0010000}"/>
    <cellStyle name="40% - Ênfase1 6 5" xfId="5169" xr:uid="{00000000-0005-0000-0000-0000E1010000}"/>
    <cellStyle name="40% - Ênfase1 6 5 2" xfId="14323" xr:uid="{00000000-0005-0000-0000-0000E2010000}"/>
    <cellStyle name="40% - Ênfase1 6 6" xfId="9415" xr:uid="{00000000-0005-0000-0000-0000E3010000}"/>
    <cellStyle name="40% - Ênfase2 2" xfId="18" xr:uid="{00000000-0005-0000-0000-0000E4010000}"/>
    <cellStyle name="40% - Ênfase2 3" xfId="258" xr:uid="{00000000-0005-0000-0000-0000E5010000}"/>
    <cellStyle name="40% - Ênfase2 3 2" xfId="1738" xr:uid="{00000000-0005-0000-0000-0000E6010000}"/>
    <cellStyle name="40% - Ênfase2 3 2 2" xfId="5174" xr:uid="{00000000-0005-0000-0000-0000E7010000}"/>
    <cellStyle name="40% - Ênfase2 3 2 2 2" xfId="14328" xr:uid="{00000000-0005-0000-0000-0000E8010000}"/>
    <cellStyle name="40% - Ênfase2 3 2 3" xfId="10892" xr:uid="{00000000-0005-0000-0000-0000E9010000}"/>
    <cellStyle name="40% - Ênfase2 3 3" xfId="3257" xr:uid="{00000000-0005-0000-0000-0000EA010000}"/>
    <cellStyle name="40% - Ênfase2 3 3 2" xfId="5175" xr:uid="{00000000-0005-0000-0000-0000EB010000}"/>
    <cellStyle name="40% - Ênfase2 3 3 2 2" xfId="14329" xr:uid="{00000000-0005-0000-0000-0000EC010000}"/>
    <cellStyle name="40% - Ênfase2 3 3 3" xfId="12411" xr:uid="{00000000-0005-0000-0000-0000ED010000}"/>
    <cellStyle name="40% - Ênfase2 3 4" xfId="1227" xr:uid="{00000000-0005-0000-0000-0000EE010000}"/>
    <cellStyle name="40% - Ênfase2 3 4 2" xfId="5176" xr:uid="{00000000-0005-0000-0000-0000EF010000}"/>
    <cellStyle name="40% - Ênfase2 3 4 2 2" xfId="14330" xr:uid="{00000000-0005-0000-0000-0000F0010000}"/>
    <cellStyle name="40% - Ênfase2 3 4 3" xfId="10381" xr:uid="{00000000-0005-0000-0000-0000F1010000}"/>
    <cellStyle name="40% - Ênfase2 3 5" xfId="5173" xr:uid="{00000000-0005-0000-0000-0000F2010000}"/>
    <cellStyle name="40% - Ênfase2 3 5 2" xfId="14327" xr:uid="{00000000-0005-0000-0000-0000F3010000}"/>
    <cellStyle name="40% - Ênfase2 3 6" xfId="9416" xr:uid="{00000000-0005-0000-0000-0000F4010000}"/>
    <cellStyle name="40% - Ênfase2 4" xfId="259" xr:uid="{00000000-0005-0000-0000-0000F5010000}"/>
    <cellStyle name="40% - Ênfase2 4 2" xfId="1739" xr:uid="{00000000-0005-0000-0000-0000F6010000}"/>
    <cellStyle name="40% - Ênfase2 4 2 2" xfId="5178" xr:uid="{00000000-0005-0000-0000-0000F7010000}"/>
    <cellStyle name="40% - Ênfase2 4 2 2 2" xfId="14332" xr:uid="{00000000-0005-0000-0000-0000F8010000}"/>
    <cellStyle name="40% - Ênfase2 4 2 3" xfId="10893" xr:uid="{00000000-0005-0000-0000-0000F9010000}"/>
    <cellStyle name="40% - Ênfase2 4 3" xfId="3258" xr:uid="{00000000-0005-0000-0000-0000FA010000}"/>
    <cellStyle name="40% - Ênfase2 4 3 2" xfId="5179" xr:uid="{00000000-0005-0000-0000-0000FB010000}"/>
    <cellStyle name="40% - Ênfase2 4 3 2 2" xfId="14333" xr:uid="{00000000-0005-0000-0000-0000FC010000}"/>
    <cellStyle name="40% - Ênfase2 4 3 3" xfId="12412" xr:uid="{00000000-0005-0000-0000-0000FD010000}"/>
    <cellStyle name="40% - Ênfase2 4 4" xfId="1228" xr:uid="{00000000-0005-0000-0000-0000FE010000}"/>
    <cellStyle name="40% - Ênfase2 4 4 2" xfId="5180" xr:uid="{00000000-0005-0000-0000-0000FF010000}"/>
    <cellStyle name="40% - Ênfase2 4 4 2 2" xfId="14334" xr:uid="{00000000-0005-0000-0000-000000020000}"/>
    <cellStyle name="40% - Ênfase2 4 4 3" xfId="10382" xr:uid="{00000000-0005-0000-0000-000001020000}"/>
    <cellStyle name="40% - Ênfase2 4 5" xfId="5177" xr:uid="{00000000-0005-0000-0000-000002020000}"/>
    <cellStyle name="40% - Ênfase2 4 5 2" xfId="14331" xr:uid="{00000000-0005-0000-0000-000003020000}"/>
    <cellStyle name="40% - Ênfase2 4 6" xfId="9417" xr:uid="{00000000-0005-0000-0000-000004020000}"/>
    <cellStyle name="40% - Ênfase2 5" xfId="260" xr:uid="{00000000-0005-0000-0000-000005020000}"/>
    <cellStyle name="40% - Ênfase2 5 2" xfId="1740" xr:uid="{00000000-0005-0000-0000-000006020000}"/>
    <cellStyle name="40% - Ênfase2 5 2 2" xfId="5182" xr:uid="{00000000-0005-0000-0000-000007020000}"/>
    <cellStyle name="40% - Ênfase2 5 2 2 2" xfId="14336" xr:uid="{00000000-0005-0000-0000-000008020000}"/>
    <cellStyle name="40% - Ênfase2 5 2 3" xfId="10894" xr:uid="{00000000-0005-0000-0000-000009020000}"/>
    <cellStyle name="40% - Ênfase2 5 3" xfId="3259" xr:uid="{00000000-0005-0000-0000-00000A020000}"/>
    <cellStyle name="40% - Ênfase2 5 3 2" xfId="5183" xr:uid="{00000000-0005-0000-0000-00000B020000}"/>
    <cellStyle name="40% - Ênfase2 5 3 2 2" xfId="14337" xr:uid="{00000000-0005-0000-0000-00000C020000}"/>
    <cellStyle name="40% - Ênfase2 5 3 3" xfId="12413" xr:uid="{00000000-0005-0000-0000-00000D020000}"/>
    <cellStyle name="40% - Ênfase2 5 4" xfId="1229" xr:uid="{00000000-0005-0000-0000-00000E020000}"/>
    <cellStyle name="40% - Ênfase2 5 4 2" xfId="5184" xr:uid="{00000000-0005-0000-0000-00000F020000}"/>
    <cellStyle name="40% - Ênfase2 5 4 2 2" xfId="14338" xr:uid="{00000000-0005-0000-0000-000010020000}"/>
    <cellStyle name="40% - Ênfase2 5 4 3" xfId="10383" xr:uid="{00000000-0005-0000-0000-000011020000}"/>
    <cellStyle name="40% - Ênfase2 5 5" xfId="5181" xr:uid="{00000000-0005-0000-0000-000012020000}"/>
    <cellStyle name="40% - Ênfase2 5 5 2" xfId="14335" xr:uid="{00000000-0005-0000-0000-000013020000}"/>
    <cellStyle name="40% - Ênfase2 5 6" xfId="9418" xr:uid="{00000000-0005-0000-0000-000014020000}"/>
    <cellStyle name="40% - Ênfase3 2" xfId="19" xr:uid="{00000000-0005-0000-0000-000015020000}"/>
    <cellStyle name="40% - Ênfase3 2 2" xfId="261" xr:uid="{00000000-0005-0000-0000-000016020000}"/>
    <cellStyle name="40% - Ênfase3 3" xfId="262" xr:uid="{00000000-0005-0000-0000-000017020000}"/>
    <cellStyle name="40% - Ênfase3 3 2" xfId="1741" xr:uid="{00000000-0005-0000-0000-000018020000}"/>
    <cellStyle name="40% - Ênfase3 3 2 2" xfId="5186" xr:uid="{00000000-0005-0000-0000-000019020000}"/>
    <cellStyle name="40% - Ênfase3 3 2 2 2" xfId="14340" xr:uid="{00000000-0005-0000-0000-00001A020000}"/>
    <cellStyle name="40% - Ênfase3 3 2 3" xfId="10895" xr:uid="{00000000-0005-0000-0000-00001B020000}"/>
    <cellStyle name="40% - Ênfase3 3 3" xfId="3260" xr:uid="{00000000-0005-0000-0000-00001C020000}"/>
    <cellStyle name="40% - Ênfase3 3 3 2" xfId="5187" xr:uid="{00000000-0005-0000-0000-00001D020000}"/>
    <cellStyle name="40% - Ênfase3 3 3 2 2" xfId="14341" xr:uid="{00000000-0005-0000-0000-00001E020000}"/>
    <cellStyle name="40% - Ênfase3 3 3 3" xfId="12414" xr:uid="{00000000-0005-0000-0000-00001F020000}"/>
    <cellStyle name="40% - Ênfase3 3 4" xfId="1230" xr:uid="{00000000-0005-0000-0000-000020020000}"/>
    <cellStyle name="40% - Ênfase3 3 4 2" xfId="5188" xr:uid="{00000000-0005-0000-0000-000021020000}"/>
    <cellStyle name="40% - Ênfase3 3 4 2 2" xfId="14342" xr:uid="{00000000-0005-0000-0000-000022020000}"/>
    <cellStyle name="40% - Ênfase3 3 4 3" xfId="10384" xr:uid="{00000000-0005-0000-0000-000023020000}"/>
    <cellStyle name="40% - Ênfase3 3 5" xfId="5185" xr:uid="{00000000-0005-0000-0000-000024020000}"/>
    <cellStyle name="40% - Ênfase3 3 5 2" xfId="14339" xr:uid="{00000000-0005-0000-0000-000025020000}"/>
    <cellStyle name="40% - Ênfase3 3 6" xfId="9420" xr:uid="{00000000-0005-0000-0000-000026020000}"/>
    <cellStyle name="40% - Ênfase3 4" xfId="263" xr:uid="{00000000-0005-0000-0000-000027020000}"/>
    <cellStyle name="40% - Ênfase3 5" xfId="264" xr:uid="{00000000-0005-0000-0000-000028020000}"/>
    <cellStyle name="40% - Ênfase3 5 2" xfId="1742" xr:uid="{00000000-0005-0000-0000-000029020000}"/>
    <cellStyle name="40% - Ênfase3 5 2 2" xfId="5190" xr:uid="{00000000-0005-0000-0000-00002A020000}"/>
    <cellStyle name="40% - Ênfase3 5 2 2 2" xfId="14344" xr:uid="{00000000-0005-0000-0000-00002B020000}"/>
    <cellStyle name="40% - Ênfase3 5 2 3" xfId="10896" xr:uid="{00000000-0005-0000-0000-00002C020000}"/>
    <cellStyle name="40% - Ênfase3 5 3" xfId="3261" xr:uid="{00000000-0005-0000-0000-00002D020000}"/>
    <cellStyle name="40% - Ênfase3 5 3 2" xfId="5191" xr:uid="{00000000-0005-0000-0000-00002E020000}"/>
    <cellStyle name="40% - Ênfase3 5 3 2 2" xfId="14345" xr:uid="{00000000-0005-0000-0000-00002F020000}"/>
    <cellStyle name="40% - Ênfase3 5 3 3" xfId="12415" xr:uid="{00000000-0005-0000-0000-000030020000}"/>
    <cellStyle name="40% - Ênfase3 5 4" xfId="1231" xr:uid="{00000000-0005-0000-0000-000031020000}"/>
    <cellStyle name="40% - Ênfase3 5 4 2" xfId="5192" xr:uid="{00000000-0005-0000-0000-000032020000}"/>
    <cellStyle name="40% - Ênfase3 5 4 2 2" xfId="14346" xr:uid="{00000000-0005-0000-0000-000033020000}"/>
    <cellStyle name="40% - Ênfase3 5 4 3" xfId="10385" xr:uid="{00000000-0005-0000-0000-000034020000}"/>
    <cellStyle name="40% - Ênfase3 5 5" xfId="5189" xr:uid="{00000000-0005-0000-0000-000035020000}"/>
    <cellStyle name="40% - Ênfase3 5 5 2" xfId="14343" xr:uid="{00000000-0005-0000-0000-000036020000}"/>
    <cellStyle name="40% - Ênfase3 5 6" xfId="9422" xr:uid="{00000000-0005-0000-0000-000037020000}"/>
    <cellStyle name="40% - Ênfase3 6" xfId="265" xr:uid="{00000000-0005-0000-0000-000038020000}"/>
    <cellStyle name="40% - Ênfase3 6 2" xfId="1743" xr:uid="{00000000-0005-0000-0000-000039020000}"/>
    <cellStyle name="40% - Ênfase3 6 2 2" xfId="5194" xr:uid="{00000000-0005-0000-0000-00003A020000}"/>
    <cellStyle name="40% - Ênfase3 6 2 2 2" xfId="14348" xr:uid="{00000000-0005-0000-0000-00003B020000}"/>
    <cellStyle name="40% - Ênfase3 6 2 3" xfId="10897" xr:uid="{00000000-0005-0000-0000-00003C020000}"/>
    <cellStyle name="40% - Ênfase3 6 3" xfId="3262" xr:uid="{00000000-0005-0000-0000-00003D020000}"/>
    <cellStyle name="40% - Ênfase3 6 3 2" xfId="5195" xr:uid="{00000000-0005-0000-0000-00003E020000}"/>
    <cellStyle name="40% - Ênfase3 6 3 2 2" xfId="14349" xr:uid="{00000000-0005-0000-0000-00003F020000}"/>
    <cellStyle name="40% - Ênfase3 6 3 3" xfId="12416" xr:uid="{00000000-0005-0000-0000-000040020000}"/>
    <cellStyle name="40% - Ênfase3 6 4" xfId="1232" xr:uid="{00000000-0005-0000-0000-000041020000}"/>
    <cellStyle name="40% - Ênfase3 6 4 2" xfId="5196" xr:uid="{00000000-0005-0000-0000-000042020000}"/>
    <cellStyle name="40% - Ênfase3 6 4 2 2" xfId="14350" xr:uid="{00000000-0005-0000-0000-000043020000}"/>
    <cellStyle name="40% - Ênfase3 6 4 3" xfId="10386" xr:uid="{00000000-0005-0000-0000-000044020000}"/>
    <cellStyle name="40% - Ênfase3 6 5" xfId="5193" xr:uid="{00000000-0005-0000-0000-000045020000}"/>
    <cellStyle name="40% - Ênfase3 6 5 2" xfId="14347" xr:uid="{00000000-0005-0000-0000-000046020000}"/>
    <cellStyle name="40% - Ênfase3 6 6" xfId="9423" xr:uid="{00000000-0005-0000-0000-000047020000}"/>
    <cellStyle name="40% - Ênfase3 7" xfId="266" xr:uid="{00000000-0005-0000-0000-000048020000}"/>
    <cellStyle name="40% - Ênfase3 7 2" xfId="1744" xr:uid="{00000000-0005-0000-0000-000049020000}"/>
    <cellStyle name="40% - Ênfase3 7 2 2" xfId="5198" xr:uid="{00000000-0005-0000-0000-00004A020000}"/>
    <cellStyle name="40% - Ênfase3 7 2 2 2" xfId="14352" xr:uid="{00000000-0005-0000-0000-00004B020000}"/>
    <cellStyle name="40% - Ênfase3 7 2 3" xfId="10898" xr:uid="{00000000-0005-0000-0000-00004C020000}"/>
    <cellStyle name="40% - Ênfase3 7 3" xfId="3263" xr:uid="{00000000-0005-0000-0000-00004D020000}"/>
    <cellStyle name="40% - Ênfase3 7 3 2" xfId="5199" xr:uid="{00000000-0005-0000-0000-00004E020000}"/>
    <cellStyle name="40% - Ênfase3 7 3 2 2" xfId="14353" xr:uid="{00000000-0005-0000-0000-00004F020000}"/>
    <cellStyle name="40% - Ênfase3 7 3 3" xfId="12417" xr:uid="{00000000-0005-0000-0000-000050020000}"/>
    <cellStyle name="40% - Ênfase3 7 4" xfId="1233" xr:uid="{00000000-0005-0000-0000-000051020000}"/>
    <cellStyle name="40% - Ênfase3 7 4 2" xfId="5200" xr:uid="{00000000-0005-0000-0000-000052020000}"/>
    <cellStyle name="40% - Ênfase3 7 4 2 2" xfId="14354" xr:uid="{00000000-0005-0000-0000-000053020000}"/>
    <cellStyle name="40% - Ênfase3 7 4 3" xfId="10387" xr:uid="{00000000-0005-0000-0000-000054020000}"/>
    <cellStyle name="40% - Ênfase3 7 5" xfId="5197" xr:uid="{00000000-0005-0000-0000-000055020000}"/>
    <cellStyle name="40% - Ênfase3 7 5 2" xfId="14351" xr:uid="{00000000-0005-0000-0000-000056020000}"/>
    <cellStyle name="40% - Ênfase3 7 6" xfId="9424" xr:uid="{00000000-0005-0000-0000-000057020000}"/>
    <cellStyle name="40% - Ênfase3 8" xfId="267" xr:uid="{00000000-0005-0000-0000-000058020000}"/>
    <cellStyle name="40% - Ênfase3 8 2" xfId="1745" xr:uid="{00000000-0005-0000-0000-000059020000}"/>
    <cellStyle name="40% - Ênfase3 8 2 2" xfId="5202" xr:uid="{00000000-0005-0000-0000-00005A020000}"/>
    <cellStyle name="40% - Ênfase3 8 2 2 2" xfId="14356" xr:uid="{00000000-0005-0000-0000-00005B020000}"/>
    <cellStyle name="40% - Ênfase3 8 2 3" xfId="10899" xr:uid="{00000000-0005-0000-0000-00005C020000}"/>
    <cellStyle name="40% - Ênfase3 8 3" xfId="3264" xr:uid="{00000000-0005-0000-0000-00005D020000}"/>
    <cellStyle name="40% - Ênfase3 8 3 2" xfId="5203" xr:uid="{00000000-0005-0000-0000-00005E020000}"/>
    <cellStyle name="40% - Ênfase3 8 3 2 2" xfId="14357" xr:uid="{00000000-0005-0000-0000-00005F020000}"/>
    <cellStyle name="40% - Ênfase3 8 3 3" xfId="12418" xr:uid="{00000000-0005-0000-0000-000060020000}"/>
    <cellStyle name="40% - Ênfase3 8 4" xfId="1234" xr:uid="{00000000-0005-0000-0000-000061020000}"/>
    <cellStyle name="40% - Ênfase3 8 4 2" xfId="5204" xr:uid="{00000000-0005-0000-0000-000062020000}"/>
    <cellStyle name="40% - Ênfase3 8 4 2 2" xfId="14358" xr:uid="{00000000-0005-0000-0000-000063020000}"/>
    <cellStyle name="40% - Ênfase3 8 4 3" xfId="10388" xr:uid="{00000000-0005-0000-0000-000064020000}"/>
    <cellStyle name="40% - Ênfase3 8 5" xfId="5201" xr:uid="{00000000-0005-0000-0000-000065020000}"/>
    <cellStyle name="40% - Ênfase3 8 5 2" xfId="14355" xr:uid="{00000000-0005-0000-0000-000066020000}"/>
    <cellStyle name="40% - Ênfase3 8 6" xfId="9425" xr:uid="{00000000-0005-0000-0000-000067020000}"/>
    <cellStyle name="40% - Ênfase4 2" xfId="20" xr:uid="{00000000-0005-0000-0000-000068020000}"/>
    <cellStyle name="40% - Ênfase4 2 2" xfId="268" xr:uid="{00000000-0005-0000-0000-000069020000}"/>
    <cellStyle name="40% - Ênfase4 3" xfId="269" xr:uid="{00000000-0005-0000-0000-00006A020000}"/>
    <cellStyle name="40% - Ênfase4 3 2" xfId="1746" xr:uid="{00000000-0005-0000-0000-00006B020000}"/>
    <cellStyle name="40% - Ênfase4 3 2 2" xfId="5206" xr:uid="{00000000-0005-0000-0000-00006C020000}"/>
    <cellStyle name="40% - Ênfase4 3 2 2 2" xfId="14360" xr:uid="{00000000-0005-0000-0000-00006D020000}"/>
    <cellStyle name="40% - Ênfase4 3 2 3" xfId="10900" xr:uid="{00000000-0005-0000-0000-00006E020000}"/>
    <cellStyle name="40% - Ênfase4 3 3" xfId="3265" xr:uid="{00000000-0005-0000-0000-00006F020000}"/>
    <cellStyle name="40% - Ênfase4 3 3 2" xfId="5207" xr:uid="{00000000-0005-0000-0000-000070020000}"/>
    <cellStyle name="40% - Ênfase4 3 3 2 2" xfId="14361" xr:uid="{00000000-0005-0000-0000-000071020000}"/>
    <cellStyle name="40% - Ênfase4 3 3 3" xfId="12419" xr:uid="{00000000-0005-0000-0000-000072020000}"/>
    <cellStyle name="40% - Ênfase4 3 4" xfId="1235" xr:uid="{00000000-0005-0000-0000-000073020000}"/>
    <cellStyle name="40% - Ênfase4 3 4 2" xfId="5208" xr:uid="{00000000-0005-0000-0000-000074020000}"/>
    <cellStyle name="40% - Ênfase4 3 4 2 2" xfId="14362" xr:uid="{00000000-0005-0000-0000-000075020000}"/>
    <cellStyle name="40% - Ênfase4 3 4 3" xfId="10389" xr:uid="{00000000-0005-0000-0000-000076020000}"/>
    <cellStyle name="40% - Ênfase4 3 5" xfId="5205" xr:uid="{00000000-0005-0000-0000-000077020000}"/>
    <cellStyle name="40% - Ênfase4 3 5 2" xfId="14359" xr:uid="{00000000-0005-0000-0000-000078020000}"/>
    <cellStyle name="40% - Ênfase4 3 6" xfId="9427" xr:uid="{00000000-0005-0000-0000-000079020000}"/>
    <cellStyle name="40% - Ênfase4 4" xfId="270" xr:uid="{00000000-0005-0000-0000-00007A020000}"/>
    <cellStyle name="40% - Ênfase4 5" xfId="271" xr:uid="{00000000-0005-0000-0000-00007B020000}"/>
    <cellStyle name="40% - Ênfase4 5 2" xfId="1747" xr:uid="{00000000-0005-0000-0000-00007C020000}"/>
    <cellStyle name="40% - Ênfase4 5 2 2" xfId="5210" xr:uid="{00000000-0005-0000-0000-00007D020000}"/>
    <cellStyle name="40% - Ênfase4 5 2 2 2" xfId="14364" xr:uid="{00000000-0005-0000-0000-00007E020000}"/>
    <cellStyle name="40% - Ênfase4 5 2 3" xfId="10901" xr:uid="{00000000-0005-0000-0000-00007F020000}"/>
    <cellStyle name="40% - Ênfase4 5 3" xfId="3266" xr:uid="{00000000-0005-0000-0000-000080020000}"/>
    <cellStyle name="40% - Ênfase4 5 3 2" xfId="5211" xr:uid="{00000000-0005-0000-0000-000081020000}"/>
    <cellStyle name="40% - Ênfase4 5 3 2 2" xfId="14365" xr:uid="{00000000-0005-0000-0000-000082020000}"/>
    <cellStyle name="40% - Ênfase4 5 3 3" xfId="12420" xr:uid="{00000000-0005-0000-0000-000083020000}"/>
    <cellStyle name="40% - Ênfase4 5 4" xfId="1236" xr:uid="{00000000-0005-0000-0000-000084020000}"/>
    <cellStyle name="40% - Ênfase4 5 4 2" xfId="5212" xr:uid="{00000000-0005-0000-0000-000085020000}"/>
    <cellStyle name="40% - Ênfase4 5 4 2 2" xfId="14366" xr:uid="{00000000-0005-0000-0000-000086020000}"/>
    <cellStyle name="40% - Ênfase4 5 4 3" xfId="10390" xr:uid="{00000000-0005-0000-0000-000087020000}"/>
    <cellStyle name="40% - Ênfase4 5 5" xfId="5209" xr:uid="{00000000-0005-0000-0000-000088020000}"/>
    <cellStyle name="40% - Ênfase4 5 5 2" xfId="14363" xr:uid="{00000000-0005-0000-0000-000089020000}"/>
    <cellStyle name="40% - Ênfase4 5 6" xfId="9429" xr:uid="{00000000-0005-0000-0000-00008A020000}"/>
    <cellStyle name="40% - Ênfase4 6" xfId="272" xr:uid="{00000000-0005-0000-0000-00008B020000}"/>
    <cellStyle name="40% - Ênfase4 6 2" xfId="1748" xr:uid="{00000000-0005-0000-0000-00008C020000}"/>
    <cellStyle name="40% - Ênfase4 6 2 2" xfId="5214" xr:uid="{00000000-0005-0000-0000-00008D020000}"/>
    <cellStyle name="40% - Ênfase4 6 2 2 2" xfId="14368" xr:uid="{00000000-0005-0000-0000-00008E020000}"/>
    <cellStyle name="40% - Ênfase4 6 2 3" xfId="10902" xr:uid="{00000000-0005-0000-0000-00008F020000}"/>
    <cellStyle name="40% - Ênfase4 6 3" xfId="3267" xr:uid="{00000000-0005-0000-0000-000090020000}"/>
    <cellStyle name="40% - Ênfase4 6 3 2" xfId="5215" xr:uid="{00000000-0005-0000-0000-000091020000}"/>
    <cellStyle name="40% - Ênfase4 6 3 2 2" xfId="14369" xr:uid="{00000000-0005-0000-0000-000092020000}"/>
    <cellStyle name="40% - Ênfase4 6 3 3" xfId="12421" xr:uid="{00000000-0005-0000-0000-000093020000}"/>
    <cellStyle name="40% - Ênfase4 6 4" xfId="1237" xr:uid="{00000000-0005-0000-0000-000094020000}"/>
    <cellStyle name="40% - Ênfase4 6 4 2" xfId="5216" xr:uid="{00000000-0005-0000-0000-000095020000}"/>
    <cellStyle name="40% - Ênfase4 6 4 2 2" xfId="14370" xr:uid="{00000000-0005-0000-0000-000096020000}"/>
    <cellStyle name="40% - Ênfase4 6 4 3" xfId="10391" xr:uid="{00000000-0005-0000-0000-000097020000}"/>
    <cellStyle name="40% - Ênfase4 6 5" xfId="5213" xr:uid="{00000000-0005-0000-0000-000098020000}"/>
    <cellStyle name="40% - Ênfase4 6 5 2" xfId="14367" xr:uid="{00000000-0005-0000-0000-000099020000}"/>
    <cellStyle name="40% - Ênfase4 6 6" xfId="9430" xr:uid="{00000000-0005-0000-0000-00009A020000}"/>
    <cellStyle name="40% - Ênfase5 2" xfId="21" xr:uid="{00000000-0005-0000-0000-00009B020000}"/>
    <cellStyle name="40% - Ênfase5 2 2" xfId="273" xr:uid="{00000000-0005-0000-0000-00009C020000}"/>
    <cellStyle name="40% - Ênfase5 3" xfId="274" xr:uid="{00000000-0005-0000-0000-00009D020000}"/>
    <cellStyle name="40% - Ênfase5 3 2" xfId="1749" xr:uid="{00000000-0005-0000-0000-00009E020000}"/>
    <cellStyle name="40% - Ênfase5 3 2 2" xfId="5218" xr:uid="{00000000-0005-0000-0000-00009F020000}"/>
    <cellStyle name="40% - Ênfase5 3 2 2 2" xfId="14372" xr:uid="{00000000-0005-0000-0000-0000A0020000}"/>
    <cellStyle name="40% - Ênfase5 3 2 3" xfId="10903" xr:uid="{00000000-0005-0000-0000-0000A1020000}"/>
    <cellStyle name="40% - Ênfase5 3 3" xfId="3268" xr:uid="{00000000-0005-0000-0000-0000A2020000}"/>
    <cellStyle name="40% - Ênfase5 3 3 2" xfId="5219" xr:uid="{00000000-0005-0000-0000-0000A3020000}"/>
    <cellStyle name="40% - Ênfase5 3 3 2 2" xfId="14373" xr:uid="{00000000-0005-0000-0000-0000A4020000}"/>
    <cellStyle name="40% - Ênfase5 3 3 3" xfId="12422" xr:uid="{00000000-0005-0000-0000-0000A5020000}"/>
    <cellStyle name="40% - Ênfase5 3 4" xfId="1238" xr:uid="{00000000-0005-0000-0000-0000A6020000}"/>
    <cellStyle name="40% - Ênfase5 3 4 2" xfId="5220" xr:uid="{00000000-0005-0000-0000-0000A7020000}"/>
    <cellStyle name="40% - Ênfase5 3 4 2 2" xfId="14374" xr:uid="{00000000-0005-0000-0000-0000A8020000}"/>
    <cellStyle name="40% - Ênfase5 3 4 3" xfId="10392" xr:uid="{00000000-0005-0000-0000-0000A9020000}"/>
    <cellStyle name="40% - Ênfase5 3 5" xfId="5217" xr:uid="{00000000-0005-0000-0000-0000AA020000}"/>
    <cellStyle name="40% - Ênfase5 3 5 2" xfId="14371" xr:uid="{00000000-0005-0000-0000-0000AB020000}"/>
    <cellStyle name="40% - Ênfase5 3 6" xfId="9432" xr:uid="{00000000-0005-0000-0000-0000AC020000}"/>
    <cellStyle name="40% - Ênfase5 4" xfId="275" xr:uid="{00000000-0005-0000-0000-0000AD020000}"/>
    <cellStyle name="40% - Ênfase5 5" xfId="276" xr:uid="{00000000-0005-0000-0000-0000AE020000}"/>
    <cellStyle name="40% - Ênfase5 5 2" xfId="1750" xr:uid="{00000000-0005-0000-0000-0000AF020000}"/>
    <cellStyle name="40% - Ênfase5 5 2 2" xfId="5222" xr:uid="{00000000-0005-0000-0000-0000B0020000}"/>
    <cellStyle name="40% - Ênfase5 5 2 2 2" xfId="14376" xr:uid="{00000000-0005-0000-0000-0000B1020000}"/>
    <cellStyle name="40% - Ênfase5 5 2 3" xfId="10904" xr:uid="{00000000-0005-0000-0000-0000B2020000}"/>
    <cellStyle name="40% - Ênfase5 5 3" xfId="3269" xr:uid="{00000000-0005-0000-0000-0000B3020000}"/>
    <cellStyle name="40% - Ênfase5 5 3 2" xfId="5223" xr:uid="{00000000-0005-0000-0000-0000B4020000}"/>
    <cellStyle name="40% - Ênfase5 5 3 2 2" xfId="14377" xr:uid="{00000000-0005-0000-0000-0000B5020000}"/>
    <cellStyle name="40% - Ênfase5 5 3 3" xfId="12423" xr:uid="{00000000-0005-0000-0000-0000B6020000}"/>
    <cellStyle name="40% - Ênfase5 5 4" xfId="1239" xr:uid="{00000000-0005-0000-0000-0000B7020000}"/>
    <cellStyle name="40% - Ênfase5 5 4 2" xfId="5224" xr:uid="{00000000-0005-0000-0000-0000B8020000}"/>
    <cellStyle name="40% - Ênfase5 5 4 2 2" xfId="14378" xr:uid="{00000000-0005-0000-0000-0000B9020000}"/>
    <cellStyle name="40% - Ênfase5 5 4 3" xfId="10393" xr:uid="{00000000-0005-0000-0000-0000BA020000}"/>
    <cellStyle name="40% - Ênfase5 5 5" xfId="5221" xr:uid="{00000000-0005-0000-0000-0000BB020000}"/>
    <cellStyle name="40% - Ênfase5 5 5 2" xfId="14375" xr:uid="{00000000-0005-0000-0000-0000BC020000}"/>
    <cellStyle name="40% - Ênfase5 5 6" xfId="9434" xr:uid="{00000000-0005-0000-0000-0000BD020000}"/>
    <cellStyle name="40% - Ênfase5 6" xfId="277" xr:uid="{00000000-0005-0000-0000-0000BE020000}"/>
    <cellStyle name="40% - Ênfase5 6 2" xfId="1751" xr:uid="{00000000-0005-0000-0000-0000BF020000}"/>
    <cellStyle name="40% - Ênfase5 6 2 2" xfId="5226" xr:uid="{00000000-0005-0000-0000-0000C0020000}"/>
    <cellStyle name="40% - Ênfase5 6 2 2 2" xfId="14380" xr:uid="{00000000-0005-0000-0000-0000C1020000}"/>
    <cellStyle name="40% - Ênfase5 6 2 3" xfId="10905" xr:uid="{00000000-0005-0000-0000-0000C2020000}"/>
    <cellStyle name="40% - Ênfase5 6 3" xfId="3270" xr:uid="{00000000-0005-0000-0000-0000C3020000}"/>
    <cellStyle name="40% - Ênfase5 6 3 2" xfId="5227" xr:uid="{00000000-0005-0000-0000-0000C4020000}"/>
    <cellStyle name="40% - Ênfase5 6 3 2 2" xfId="14381" xr:uid="{00000000-0005-0000-0000-0000C5020000}"/>
    <cellStyle name="40% - Ênfase5 6 3 3" xfId="12424" xr:uid="{00000000-0005-0000-0000-0000C6020000}"/>
    <cellStyle name="40% - Ênfase5 6 4" xfId="1240" xr:uid="{00000000-0005-0000-0000-0000C7020000}"/>
    <cellStyle name="40% - Ênfase5 6 4 2" xfId="5228" xr:uid="{00000000-0005-0000-0000-0000C8020000}"/>
    <cellStyle name="40% - Ênfase5 6 4 2 2" xfId="14382" xr:uid="{00000000-0005-0000-0000-0000C9020000}"/>
    <cellStyle name="40% - Ênfase5 6 4 3" xfId="10394" xr:uid="{00000000-0005-0000-0000-0000CA020000}"/>
    <cellStyle name="40% - Ênfase5 6 5" xfId="5225" xr:uid="{00000000-0005-0000-0000-0000CB020000}"/>
    <cellStyle name="40% - Ênfase5 6 5 2" xfId="14379" xr:uid="{00000000-0005-0000-0000-0000CC020000}"/>
    <cellStyle name="40% - Ênfase5 6 6" xfId="9435" xr:uid="{00000000-0005-0000-0000-0000CD020000}"/>
    <cellStyle name="40% - Ênfase6 2" xfId="22" xr:uid="{00000000-0005-0000-0000-0000CE020000}"/>
    <cellStyle name="40% - Ênfase6 2 2" xfId="278" xr:uid="{00000000-0005-0000-0000-0000CF020000}"/>
    <cellStyle name="40% - Ênfase6 3" xfId="279" xr:uid="{00000000-0005-0000-0000-0000D0020000}"/>
    <cellStyle name="40% - Ênfase6 3 2" xfId="1752" xr:uid="{00000000-0005-0000-0000-0000D1020000}"/>
    <cellStyle name="40% - Ênfase6 3 2 2" xfId="5230" xr:uid="{00000000-0005-0000-0000-0000D2020000}"/>
    <cellStyle name="40% - Ênfase6 3 2 2 2" xfId="14384" xr:uid="{00000000-0005-0000-0000-0000D3020000}"/>
    <cellStyle name="40% - Ênfase6 3 2 3" xfId="10906" xr:uid="{00000000-0005-0000-0000-0000D4020000}"/>
    <cellStyle name="40% - Ênfase6 3 3" xfId="3271" xr:uid="{00000000-0005-0000-0000-0000D5020000}"/>
    <cellStyle name="40% - Ênfase6 3 3 2" xfId="5231" xr:uid="{00000000-0005-0000-0000-0000D6020000}"/>
    <cellStyle name="40% - Ênfase6 3 3 2 2" xfId="14385" xr:uid="{00000000-0005-0000-0000-0000D7020000}"/>
    <cellStyle name="40% - Ênfase6 3 3 3" xfId="12425" xr:uid="{00000000-0005-0000-0000-0000D8020000}"/>
    <cellStyle name="40% - Ênfase6 3 4" xfId="1241" xr:uid="{00000000-0005-0000-0000-0000D9020000}"/>
    <cellStyle name="40% - Ênfase6 3 4 2" xfId="5232" xr:uid="{00000000-0005-0000-0000-0000DA020000}"/>
    <cellStyle name="40% - Ênfase6 3 4 2 2" xfId="14386" xr:uid="{00000000-0005-0000-0000-0000DB020000}"/>
    <cellStyle name="40% - Ênfase6 3 4 3" xfId="10395" xr:uid="{00000000-0005-0000-0000-0000DC020000}"/>
    <cellStyle name="40% - Ênfase6 3 5" xfId="5229" xr:uid="{00000000-0005-0000-0000-0000DD020000}"/>
    <cellStyle name="40% - Ênfase6 3 5 2" xfId="14383" xr:uid="{00000000-0005-0000-0000-0000DE020000}"/>
    <cellStyle name="40% - Ênfase6 3 6" xfId="9437" xr:uid="{00000000-0005-0000-0000-0000DF020000}"/>
    <cellStyle name="40% - Ênfase6 4" xfId="280" xr:uid="{00000000-0005-0000-0000-0000E0020000}"/>
    <cellStyle name="40% - Ênfase6 5" xfId="281" xr:uid="{00000000-0005-0000-0000-0000E1020000}"/>
    <cellStyle name="40% - Ênfase6 5 2" xfId="1753" xr:uid="{00000000-0005-0000-0000-0000E2020000}"/>
    <cellStyle name="40% - Ênfase6 5 2 2" xfId="5234" xr:uid="{00000000-0005-0000-0000-0000E3020000}"/>
    <cellStyle name="40% - Ênfase6 5 2 2 2" xfId="14388" xr:uid="{00000000-0005-0000-0000-0000E4020000}"/>
    <cellStyle name="40% - Ênfase6 5 2 3" xfId="10907" xr:uid="{00000000-0005-0000-0000-0000E5020000}"/>
    <cellStyle name="40% - Ênfase6 5 3" xfId="3272" xr:uid="{00000000-0005-0000-0000-0000E6020000}"/>
    <cellStyle name="40% - Ênfase6 5 3 2" xfId="5235" xr:uid="{00000000-0005-0000-0000-0000E7020000}"/>
    <cellStyle name="40% - Ênfase6 5 3 2 2" xfId="14389" xr:uid="{00000000-0005-0000-0000-0000E8020000}"/>
    <cellStyle name="40% - Ênfase6 5 3 3" xfId="12426" xr:uid="{00000000-0005-0000-0000-0000E9020000}"/>
    <cellStyle name="40% - Ênfase6 5 4" xfId="1242" xr:uid="{00000000-0005-0000-0000-0000EA020000}"/>
    <cellStyle name="40% - Ênfase6 5 4 2" xfId="5236" xr:uid="{00000000-0005-0000-0000-0000EB020000}"/>
    <cellStyle name="40% - Ênfase6 5 4 2 2" xfId="14390" xr:uid="{00000000-0005-0000-0000-0000EC020000}"/>
    <cellStyle name="40% - Ênfase6 5 4 3" xfId="10396" xr:uid="{00000000-0005-0000-0000-0000ED020000}"/>
    <cellStyle name="40% - Ênfase6 5 5" xfId="5233" xr:uid="{00000000-0005-0000-0000-0000EE020000}"/>
    <cellStyle name="40% - Ênfase6 5 5 2" xfId="14387" xr:uid="{00000000-0005-0000-0000-0000EF020000}"/>
    <cellStyle name="40% - Ênfase6 5 6" xfId="9439" xr:uid="{00000000-0005-0000-0000-0000F0020000}"/>
    <cellStyle name="40% - Ênfase6 6" xfId="282" xr:uid="{00000000-0005-0000-0000-0000F1020000}"/>
    <cellStyle name="40% - Ênfase6 6 2" xfId="1754" xr:uid="{00000000-0005-0000-0000-0000F2020000}"/>
    <cellStyle name="40% - Ênfase6 6 2 2" xfId="5238" xr:uid="{00000000-0005-0000-0000-0000F3020000}"/>
    <cellStyle name="40% - Ênfase6 6 2 2 2" xfId="14392" xr:uid="{00000000-0005-0000-0000-0000F4020000}"/>
    <cellStyle name="40% - Ênfase6 6 2 3" xfId="10908" xr:uid="{00000000-0005-0000-0000-0000F5020000}"/>
    <cellStyle name="40% - Ênfase6 6 3" xfId="3273" xr:uid="{00000000-0005-0000-0000-0000F6020000}"/>
    <cellStyle name="40% - Ênfase6 6 3 2" xfId="5239" xr:uid="{00000000-0005-0000-0000-0000F7020000}"/>
    <cellStyle name="40% - Ênfase6 6 3 2 2" xfId="14393" xr:uid="{00000000-0005-0000-0000-0000F8020000}"/>
    <cellStyle name="40% - Ênfase6 6 3 3" xfId="12427" xr:uid="{00000000-0005-0000-0000-0000F9020000}"/>
    <cellStyle name="40% - Ênfase6 6 4" xfId="1243" xr:uid="{00000000-0005-0000-0000-0000FA020000}"/>
    <cellStyle name="40% - Ênfase6 6 4 2" xfId="5240" xr:uid="{00000000-0005-0000-0000-0000FB020000}"/>
    <cellStyle name="40% - Ênfase6 6 4 2 2" xfId="14394" xr:uid="{00000000-0005-0000-0000-0000FC020000}"/>
    <cellStyle name="40% - Ênfase6 6 4 3" xfId="10397" xr:uid="{00000000-0005-0000-0000-0000FD020000}"/>
    <cellStyle name="40% - Ênfase6 6 5" xfId="5237" xr:uid="{00000000-0005-0000-0000-0000FE020000}"/>
    <cellStyle name="40% - Ênfase6 6 5 2" xfId="14391" xr:uid="{00000000-0005-0000-0000-0000FF020000}"/>
    <cellStyle name="40% - Ênfase6 6 6" xfId="9440" xr:uid="{00000000-0005-0000-0000-000000030000}"/>
    <cellStyle name="60% - Ênfase1 2" xfId="23" xr:uid="{00000000-0005-0000-0000-000001030000}"/>
    <cellStyle name="60% - Ênfase1 2 2" xfId="283" xr:uid="{00000000-0005-0000-0000-000002030000}"/>
    <cellStyle name="60% - Ênfase1 3" xfId="284" xr:uid="{00000000-0005-0000-0000-000003030000}"/>
    <cellStyle name="60% - Ênfase2 2" xfId="24" xr:uid="{00000000-0005-0000-0000-000004030000}"/>
    <cellStyle name="60% - Ênfase2 2 2" xfId="285" xr:uid="{00000000-0005-0000-0000-000005030000}"/>
    <cellStyle name="60% - Ênfase2 3" xfId="286" xr:uid="{00000000-0005-0000-0000-000006030000}"/>
    <cellStyle name="60% - Ênfase3 2" xfId="25" xr:uid="{00000000-0005-0000-0000-000007030000}"/>
    <cellStyle name="60% - Ênfase3 2 2" xfId="287" xr:uid="{00000000-0005-0000-0000-000008030000}"/>
    <cellStyle name="60% - Ênfase3 3" xfId="288" xr:uid="{00000000-0005-0000-0000-000009030000}"/>
    <cellStyle name="60% - Ênfase3 4" xfId="289" xr:uid="{00000000-0005-0000-0000-00000A030000}"/>
    <cellStyle name="60% - Ênfase4 2" xfId="26" xr:uid="{00000000-0005-0000-0000-00000B030000}"/>
    <cellStyle name="60% - Ênfase4 2 2" xfId="290" xr:uid="{00000000-0005-0000-0000-00000C030000}"/>
    <cellStyle name="60% - Ênfase4 3" xfId="291" xr:uid="{00000000-0005-0000-0000-00000D030000}"/>
    <cellStyle name="60% - Ênfase4 4" xfId="292" xr:uid="{00000000-0005-0000-0000-00000E030000}"/>
    <cellStyle name="60% - Ênfase5 2" xfId="27" xr:uid="{00000000-0005-0000-0000-00000F030000}"/>
    <cellStyle name="60% - Ênfase5 2 2" xfId="293" xr:uid="{00000000-0005-0000-0000-000010030000}"/>
    <cellStyle name="60% - Ênfase5 3" xfId="294" xr:uid="{00000000-0005-0000-0000-000011030000}"/>
    <cellStyle name="60% - Ênfase6 2" xfId="28" xr:uid="{00000000-0005-0000-0000-000012030000}"/>
    <cellStyle name="60% - Ênfase6 3" xfId="295" xr:uid="{00000000-0005-0000-0000-000013030000}"/>
    <cellStyle name="60% - Ênfase6 4" xfId="296" xr:uid="{00000000-0005-0000-0000-000014030000}"/>
    <cellStyle name="A3 297 x 420 mm" xfId="29" xr:uid="{00000000-0005-0000-0000-000015030000}"/>
    <cellStyle name="Bom" xfId="1134" builtinId="26"/>
    <cellStyle name="Bom 2" xfId="30" xr:uid="{00000000-0005-0000-0000-000017030000}"/>
    <cellStyle name="Bom 2 2" xfId="297" xr:uid="{00000000-0005-0000-0000-000018030000}"/>
    <cellStyle name="Bom 2 2 2" xfId="298" xr:uid="{00000000-0005-0000-0000-000019030000}"/>
    <cellStyle name="Bom 2 2 3" xfId="299" xr:uid="{00000000-0005-0000-0000-00001A030000}"/>
    <cellStyle name="Bom 2 2 4" xfId="300" xr:uid="{00000000-0005-0000-0000-00001B030000}"/>
    <cellStyle name="Bom 2 3" xfId="301" xr:uid="{00000000-0005-0000-0000-00001C030000}"/>
    <cellStyle name="Bom 2 4" xfId="302" xr:uid="{00000000-0005-0000-0000-00001D030000}"/>
    <cellStyle name="Bom 2 5" xfId="303" xr:uid="{00000000-0005-0000-0000-00001E030000}"/>
    <cellStyle name="Bom 3" xfId="31" xr:uid="{00000000-0005-0000-0000-00001F030000}"/>
    <cellStyle name="Bom 3 2" xfId="304" xr:uid="{00000000-0005-0000-0000-000020030000}"/>
    <cellStyle name="Bom 3 3" xfId="305" xr:uid="{00000000-0005-0000-0000-000021030000}"/>
    <cellStyle name="Bom 4" xfId="32" xr:uid="{00000000-0005-0000-0000-000022030000}"/>
    <cellStyle name="Bom 4 2" xfId="306" xr:uid="{00000000-0005-0000-0000-000023030000}"/>
    <cellStyle name="Bom 4 2 2" xfId="307" xr:uid="{00000000-0005-0000-0000-000024030000}"/>
    <cellStyle name="Bom 4 3" xfId="308" xr:uid="{00000000-0005-0000-0000-000025030000}"/>
    <cellStyle name="Bom 4 4" xfId="1121" xr:uid="{00000000-0005-0000-0000-000026030000}"/>
    <cellStyle name="Bom 5" xfId="309" xr:uid="{00000000-0005-0000-0000-000027030000}"/>
    <cellStyle name="Bom 5 2" xfId="310" xr:uid="{00000000-0005-0000-0000-000028030000}"/>
    <cellStyle name="Bom 5 3" xfId="311" xr:uid="{00000000-0005-0000-0000-000029030000}"/>
    <cellStyle name="Bom 5 4" xfId="312" xr:uid="{00000000-0005-0000-0000-00002A030000}"/>
    <cellStyle name="Bom 6" xfId="313" xr:uid="{00000000-0005-0000-0000-00002B030000}"/>
    <cellStyle name="Bom 6 2" xfId="314" xr:uid="{00000000-0005-0000-0000-00002C030000}"/>
    <cellStyle name="Bom 7" xfId="315" xr:uid="{00000000-0005-0000-0000-00002D030000}"/>
    <cellStyle name="Cálculo 10" xfId="9118" xr:uid="{00000000-0005-0000-0000-00002E030000}"/>
    <cellStyle name="Cálculo 10 2" xfId="18249" xr:uid="{00000000-0005-0000-0000-00002F030000}"/>
    <cellStyle name="Cálculo 10 3" xfId="25235" xr:uid="{00000000-0005-0000-0000-000030030000}"/>
    <cellStyle name="Cálculo 10 4" xfId="25504" xr:uid="{00000000-0005-0000-0000-000031030000}"/>
    <cellStyle name="Cálculo 10 5" xfId="35539" xr:uid="{00000000-0005-0000-0000-000032030000}"/>
    <cellStyle name="Cálculo 10 6" xfId="38461" xr:uid="{00000000-0005-0000-0000-000033030000}"/>
    <cellStyle name="Cálculo 11" xfId="9119" xr:uid="{00000000-0005-0000-0000-000034030000}"/>
    <cellStyle name="Cálculo 11 2" xfId="18250" xr:uid="{00000000-0005-0000-0000-000035030000}"/>
    <cellStyle name="Cálculo 11 3" xfId="25236" xr:uid="{00000000-0005-0000-0000-000036030000}"/>
    <cellStyle name="Cálculo 11 4" xfId="24365" xr:uid="{00000000-0005-0000-0000-000037030000}"/>
    <cellStyle name="Cálculo 11 5" xfId="35540" xr:uid="{00000000-0005-0000-0000-000038030000}"/>
    <cellStyle name="Cálculo 11 6" xfId="38462" xr:uid="{00000000-0005-0000-0000-000039030000}"/>
    <cellStyle name="Cálculo 2" xfId="33" xr:uid="{00000000-0005-0000-0000-00003A030000}"/>
    <cellStyle name="Cálculo 2 10" xfId="25516" xr:uid="{00000000-0005-0000-0000-00003B030000}"/>
    <cellStyle name="Cálculo 2 11" xfId="31867" xr:uid="{00000000-0005-0000-0000-00003C030000}"/>
    <cellStyle name="Cálculo 2 12" xfId="35521" xr:uid="{00000000-0005-0000-0000-00003D030000}"/>
    <cellStyle name="Cálculo 2 13" xfId="38457" xr:uid="{00000000-0005-0000-0000-00003E030000}"/>
    <cellStyle name="Cálculo 2 2" xfId="316" xr:uid="{00000000-0005-0000-0000-00003F030000}"/>
    <cellStyle name="Cálculo 2 2 10" xfId="2868" xr:uid="{00000000-0005-0000-0000-000040030000}"/>
    <cellStyle name="Cálculo 2 2 10 2" xfId="5242" xr:uid="{00000000-0005-0000-0000-000041030000}"/>
    <cellStyle name="Cálculo 2 2 10 2 2" xfId="14396" xr:uid="{00000000-0005-0000-0000-000042030000}"/>
    <cellStyle name="Cálculo 2 2 10 2 3" xfId="21392" xr:uid="{00000000-0005-0000-0000-000043030000}"/>
    <cellStyle name="Cálculo 2 2 10 2 4" xfId="24333" xr:uid="{00000000-0005-0000-0000-000044030000}"/>
    <cellStyle name="Cálculo 2 2 10 2 5" xfId="32287" xr:uid="{00000000-0005-0000-0000-000045030000}"/>
    <cellStyle name="Cálculo 2 2 10 2 6" xfId="35962" xr:uid="{00000000-0005-0000-0000-000046030000}"/>
    <cellStyle name="Cálculo 2 2 10 2 7" xfId="38688" xr:uid="{00000000-0005-0000-0000-000047030000}"/>
    <cellStyle name="Cálculo 2 2 10 3" xfId="12022" xr:uid="{00000000-0005-0000-0000-000048030000}"/>
    <cellStyle name="Cálculo 2 2 10 4" xfId="19025" xr:uid="{00000000-0005-0000-0000-000049030000}"/>
    <cellStyle name="Cálculo 2 2 10 5" xfId="24655" xr:uid="{00000000-0005-0000-0000-00004A030000}"/>
    <cellStyle name="Cálculo 2 2 10 6" xfId="22653" xr:uid="{00000000-0005-0000-0000-00004B030000}"/>
    <cellStyle name="Cálculo 2 2 10 7" xfId="22490" xr:uid="{00000000-0005-0000-0000-00004C030000}"/>
    <cellStyle name="Cálculo 2 2 10 8" xfId="15452" xr:uid="{00000000-0005-0000-0000-00004D030000}"/>
    <cellStyle name="Cálculo 2 2 10 9" xfId="25943" xr:uid="{00000000-0005-0000-0000-00004E030000}"/>
    <cellStyle name="Cálculo 2 2 11" xfId="2882" xr:uid="{00000000-0005-0000-0000-00004F030000}"/>
    <cellStyle name="Cálculo 2 2 11 2" xfId="5243" xr:uid="{00000000-0005-0000-0000-000050030000}"/>
    <cellStyle name="Cálculo 2 2 11 2 2" xfId="14397" xr:uid="{00000000-0005-0000-0000-000051030000}"/>
    <cellStyle name="Cálculo 2 2 11 2 3" xfId="21393" xr:uid="{00000000-0005-0000-0000-000052030000}"/>
    <cellStyle name="Cálculo 2 2 11 2 4" xfId="26860" xr:uid="{00000000-0005-0000-0000-000053030000}"/>
    <cellStyle name="Cálculo 2 2 11 2 5" xfId="32288" xr:uid="{00000000-0005-0000-0000-000054030000}"/>
    <cellStyle name="Cálculo 2 2 11 2 6" xfId="35963" xr:uid="{00000000-0005-0000-0000-000055030000}"/>
    <cellStyle name="Cálculo 2 2 11 2 7" xfId="38689" xr:uid="{00000000-0005-0000-0000-000056030000}"/>
    <cellStyle name="Cálculo 2 2 11 3" xfId="12036" xr:uid="{00000000-0005-0000-0000-000057030000}"/>
    <cellStyle name="Cálculo 2 2 11 4" xfId="19039" xr:uid="{00000000-0005-0000-0000-000058030000}"/>
    <cellStyle name="Cálculo 2 2 11 5" xfId="17286" xr:uid="{00000000-0005-0000-0000-000059030000}"/>
    <cellStyle name="Cálculo 2 2 11 6" xfId="27883" xr:uid="{00000000-0005-0000-0000-00005A030000}"/>
    <cellStyle name="Cálculo 2 2 11 7" xfId="29893" xr:uid="{00000000-0005-0000-0000-00005B030000}"/>
    <cellStyle name="Cálculo 2 2 11 8" xfId="33869" xr:uid="{00000000-0005-0000-0000-00005C030000}"/>
    <cellStyle name="Cálculo 2 2 11 9" xfId="37431" xr:uid="{00000000-0005-0000-0000-00005D030000}"/>
    <cellStyle name="Cálculo 2 2 12" xfId="4145" xr:uid="{00000000-0005-0000-0000-00005E030000}"/>
    <cellStyle name="Cálculo 2 2 12 2" xfId="5244" xr:uid="{00000000-0005-0000-0000-00005F030000}"/>
    <cellStyle name="Cálculo 2 2 12 2 2" xfId="14398" xr:uid="{00000000-0005-0000-0000-000060030000}"/>
    <cellStyle name="Cálculo 2 2 12 2 3" xfId="21394" xr:uid="{00000000-0005-0000-0000-000061030000}"/>
    <cellStyle name="Cálculo 2 2 12 2 4" xfId="26829" xr:uid="{00000000-0005-0000-0000-000062030000}"/>
    <cellStyle name="Cálculo 2 2 12 2 5" xfId="32289" xr:uid="{00000000-0005-0000-0000-000063030000}"/>
    <cellStyle name="Cálculo 2 2 12 2 6" xfId="35964" xr:uid="{00000000-0005-0000-0000-000064030000}"/>
    <cellStyle name="Cálculo 2 2 12 2 7" xfId="38690" xr:uid="{00000000-0005-0000-0000-000065030000}"/>
    <cellStyle name="Cálculo 2 2 12 3" xfId="13299" xr:uid="{00000000-0005-0000-0000-000066030000}"/>
    <cellStyle name="Cálculo 2 2 12 4" xfId="20297" xr:uid="{00000000-0005-0000-0000-000067030000}"/>
    <cellStyle name="Cálculo 2 2 12 5" xfId="21316" xr:uid="{00000000-0005-0000-0000-000068030000}"/>
    <cellStyle name="Cálculo 2 2 12 6" xfId="28140" xr:uid="{00000000-0005-0000-0000-000069030000}"/>
    <cellStyle name="Cálculo 2 2 12 7" xfId="28638" xr:uid="{00000000-0005-0000-0000-00006A030000}"/>
    <cellStyle name="Cálculo 2 2 12 8" xfId="31694" xr:uid="{00000000-0005-0000-0000-00006B030000}"/>
    <cellStyle name="Cálculo 2 2 12 9" xfId="35374" xr:uid="{00000000-0005-0000-0000-00006C030000}"/>
    <cellStyle name="Cálculo 2 2 13" xfId="5241" xr:uid="{00000000-0005-0000-0000-00006D030000}"/>
    <cellStyle name="Cálculo 2 2 13 2" xfId="14395" xr:uid="{00000000-0005-0000-0000-00006E030000}"/>
    <cellStyle name="Cálculo 2 2 13 3" xfId="21391" xr:uid="{00000000-0005-0000-0000-00006F030000}"/>
    <cellStyle name="Cálculo 2 2 13 4" xfId="26859" xr:uid="{00000000-0005-0000-0000-000070030000}"/>
    <cellStyle name="Cálculo 2 2 13 5" xfId="32286" xr:uid="{00000000-0005-0000-0000-000071030000}"/>
    <cellStyle name="Cálculo 2 2 13 6" xfId="35961" xr:uid="{00000000-0005-0000-0000-000072030000}"/>
    <cellStyle name="Cálculo 2 2 13 7" xfId="38687" xr:uid="{00000000-0005-0000-0000-000073030000}"/>
    <cellStyle name="Cálculo 2 2 14" xfId="9474" xr:uid="{00000000-0005-0000-0000-000074030000}"/>
    <cellStyle name="Cálculo 2 2 15" xfId="17977" xr:uid="{00000000-0005-0000-0000-000075030000}"/>
    <cellStyle name="Cálculo 2 2 16" xfId="29328" xr:uid="{00000000-0005-0000-0000-000076030000}"/>
    <cellStyle name="Cálculo 2 2 17" xfId="25101" xr:uid="{00000000-0005-0000-0000-000077030000}"/>
    <cellStyle name="Cálculo 2 2 18" xfId="31749" xr:uid="{00000000-0005-0000-0000-000078030000}"/>
    <cellStyle name="Cálculo 2 2 19" xfId="35429" xr:uid="{00000000-0005-0000-0000-000079030000}"/>
    <cellStyle name="Cálculo 2 2 2" xfId="317" xr:uid="{00000000-0005-0000-0000-00007A030000}"/>
    <cellStyle name="Cálculo 2 2 2 10" xfId="2883" xr:uid="{00000000-0005-0000-0000-00007B030000}"/>
    <cellStyle name="Cálculo 2 2 2 10 2" xfId="5246" xr:uid="{00000000-0005-0000-0000-00007C030000}"/>
    <cellStyle name="Cálculo 2 2 2 10 2 2" xfId="14400" xr:uid="{00000000-0005-0000-0000-00007D030000}"/>
    <cellStyle name="Cálculo 2 2 2 10 2 3" xfId="21396" xr:uid="{00000000-0005-0000-0000-00007E030000}"/>
    <cellStyle name="Cálculo 2 2 2 10 2 4" xfId="24967" xr:uid="{00000000-0005-0000-0000-00007F030000}"/>
    <cellStyle name="Cálculo 2 2 2 10 2 5" xfId="32291" xr:uid="{00000000-0005-0000-0000-000080030000}"/>
    <cellStyle name="Cálculo 2 2 2 10 2 6" xfId="35966" xr:uid="{00000000-0005-0000-0000-000081030000}"/>
    <cellStyle name="Cálculo 2 2 2 10 2 7" xfId="38692" xr:uid="{00000000-0005-0000-0000-000082030000}"/>
    <cellStyle name="Cálculo 2 2 2 10 3" xfId="12037" xr:uid="{00000000-0005-0000-0000-000083030000}"/>
    <cellStyle name="Cálculo 2 2 2 10 4" xfId="19040" xr:uid="{00000000-0005-0000-0000-000084030000}"/>
    <cellStyle name="Cálculo 2 2 2 10 5" xfId="9941" xr:uid="{00000000-0005-0000-0000-000085030000}"/>
    <cellStyle name="Cálculo 2 2 2 10 6" xfId="9990" xr:uid="{00000000-0005-0000-0000-000086030000}"/>
    <cellStyle name="Cálculo 2 2 2 10 7" xfId="29164" xr:uid="{00000000-0005-0000-0000-000087030000}"/>
    <cellStyle name="Cálculo 2 2 2 10 8" xfId="22869" xr:uid="{00000000-0005-0000-0000-000088030000}"/>
    <cellStyle name="Cálculo 2 2 2 10 9" xfId="31286" xr:uid="{00000000-0005-0000-0000-000089030000}"/>
    <cellStyle name="Cálculo 2 2 2 11" xfId="4325" xr:uid="{00000000-0005-0000-0000-00008A030000}"/>
    <cellStyle name="Cálculo 2 2 2 11 2" xfId="5247" xr:uid="{00000000-0005-0000-0000-00008B030000}"/>
    <cellStyle name="Cálculo 2 2 2 11 2 2" xfId="14401" xr:uid="{00000000-0005-0000-0000-00008C030000}"/>
    <cellStyle name="Cálculo 2 2 2 11 2 3" xfId="21397" xr:uid="{00000000-0005-0000-0000-00008D030000}"/>
    <cellStyle name="Cálculo 2 2 2 11 2 4" xfId="24966" xr:uid="{00000000-0005-0000-0000-00008E030000}"/>
    <cellStyle name="Cálculo 2 2 2 11 2 5" xfId="32292" xr:uid="{00000000-0005-0000-0000-00008F030000}"/>
    <cellStyle name="Cálculo 2 2 2 11 2 6" xfId="35967" xr:uid="{00000000-0005-0000-0000-000090030000}"/>
    <cellStyle name="Cálculo 2 2 2 11 2 7" xfId="38693" xr:uid="{00000000-0005-0000-0000-000091030000}"/>
    <cellStyle name="Cálculo 2 2 2 11 3" xfId="13479" xr:uid="{00000000-0005-0000-0000-000092030000}"/>
    <cellStyle name="Cálculo 2 2 2 11 4" xfId="20477" xr:uid="{00000000-0005-0000-0000-000093030000}"/>
    <cellStyle name="Cálculo 2 2 2 11 5" xfId="27668" xr:uid="{00000000-0005-0000-0000-000094030000}"/>
    <cellStyle name="Cálculo 2 2 2 11 6" xfId="28838" xr:uid="{00000000-0005-0000-0000-000095030000}"/>
    <cellStyle name="Cálculo 2 2 2 11 7" xfId="26471" xr:uid="{00000000-0005-0000-0000-000096030000}"/>
    <cellStyle name="Cálculo 2 2 2 11 8" xfId="33333" xr:uid="{00000000-0005-0000-0000-000097030000}"/>
    <cellStyle name="Cálculo 2 2 2 11 9" xfId="37008" xr:uid="{00000000-0005-0000-0000-000098030000}"/>
    <cellStyle name="Cálculo 2 2 2 12" xfId="5245" xr:uid="{00000000-0005-0000-0000-000099030000}"/>
    <cellStyle name="Cálculo 2 2 2 12 2" xfId="14399" xr:uid="{00000000-0005-0000-0000-00009A030000}"/>
    <cellStyle name="Cálculo 2 2 2 12 3" xfId="21395" xr:uid="{00000000-0005-0000-0000-00009B030000}"/>
    <cellStyle name="Cálculo 2 2 2 12 4" xfId="26863" xr:uid="{00000000-0005-0000-0000-00009C030000}"/>
    <cellStyle name="Cálculo 2 2 2 12 5" xfId="32290" xr:uid="{00000000-0005-0000-0000-00009D030000}"/>
    <cellStyle name="Cálculo 2 2 2 12 6" xfId="35965" xr:uid="{00000000-0005-0000-0000-00009E030000}"/>
    <cellStyle name="Cálculo 2 2 2 12 7" xfId="38691" xr:uid="{00000000-0005-0000-0000-00009F030000}"/>
    <cellStyle name="Cálculo 2 2 2 13" xfId="9475" xr:uid="{00000000-0005-0000-0000-0000A0030000}"/>
    <cellStyle name="Cálculo 2 2 2 14" xfId="17976" xr:uid="{00000000-0005-0000-0000-0000A1030000}"/>
    <cellStyle name="Cálculo 2 2 2 15" xfId="18157" xr:uid="{00000000-0005-0000-0000-0000A2030000}"/>
    <cellStyle name="Cálculo 2 2 2 16" xfId="28219" xr:uid="{00000000-0005-0000-0000-0000A3030000}"/>
    <cellStyle name="Cálculo 2 2 2 17" xfId="29144" xr:uid="{00000000-0005-0000-0000-0000A4030000}"/>
    <cellStyle name="Cálculo 2 2 2 18" xfId="29156" xr:uid="{00000000-0005-0000-0000-0000A5030000}"/>
    <cellStyle name="Cálculo 2 2 2 19" xfId="35537" xr:uid="{00000000-0005-0000-0000-0000A6030000}"/>
    <cellStyle name="Cálculo 2 2 2 2" xfId="1684" xr:uid="{00000000-0005-0000-0000-0000A7030000}"/>
    <cellStyle name="Cálculo 2 2 2 2 10" xfId="28660" xr:uid="{00000000-0005-0000-0000-0000A8030000}"/>
    <cellStyle name="Cálculo 2 2 2 2 11" xfId="10700" xr:uid="{00000000-0005-0000-0000-0000A9030000}"/>
    <cellStyle name="Cálculo 2 2 2 2 12" xfId="17503" xr:uid="{00000000-0005-0000-0000-0000AA030000}"/>
    <cellStyle name="Cálculo 2 2 2 2 13" xfId="30222" xr:uid="{00000000-0005-0000-0000-0000AB030000}"/>
    <cellStyle name="Cálculo 2 2 2 2 14" xfId="34193" xr:uid="{00000000-0005-0000-0000-0000AC030000}"/>
    <cellStyle name="Cálculo 2 2 2 2 2" xfId="2511" xr:uid="{00000000-0005-0000-0000-0000AD030000}"/>
    <cellStyle name="Cálculo 2 2 2 2 2 2" xfId="5249" xr:uid="{00000000-0005-0000-0000-0000AE030000}"/>
    <cellStyle name="Cálculo 2 2 2 2 2 2 2" xfId="14403" xr:uid="{00000000-0005-0000-0000-0000AF030000}"/>
    <cellStyle name="Cálculo 2 2 2 2 2 2 3" xfId="21399" xr:uid="{00000000-0005-0000-0000-0000B0030000}"/>
    <cellStyle name="Cálculo 2 2 2 2 2 2 4" xfId="24964" xr:uid="{00000000-0005-0000-0000-0000B1030000}"/>
    <cellStyle name="Cálculo 2 2 2 2 2 2 5" xfId="32294" xr:uid="{00000000-0005-0000-0000-0000B2030000}"/>
    <cellStyle name="Cálculo 2 2 2 2 2 2 6" xfId="35969" xr:uid="{00000000-0005-0000-0000-0000B3030000}"/>
    <cellStyle name="Cálculo 2 2 2 2 2 2 7" xfId="38695" xr:uid="{00000000-0005-0000-0000-0000B4030000}"/>
    <cellStyle name="Cálculo 2 2 2 2 2 3" xfId="11665" xr:uid="{00000000-0005-0000-0000-0000B5030000}"/>
    <cellStyle name="Cálculo 2 2 2 2 2 4" xfId="18668" xr:uid="{00000000-0005-0000-0000-0000B6030000}"/>
    <cellStyle name="Cálculo 2 2 2 2 2 5" xfId="22600" xr:uid="{00000000-0005-0000-0000-0000B7030000}"/>
    <cellStyle name="Cálculo 2 2 2 2 2 6" xfId="19575" xr:uid="{00000000-0005-0000-0000-0000B8030000}"/>
    <cellStyle name="Cálculo 2 2 2 2 2 7" xfId="30076" xr:uid="{00000000-0005-0000-0000-0000B9030000}"/>
    <cellStyle name="Cálculo 2 2 2 2 2 8" xfId="34053" xr:uid="{00000000-0005-0000-0000-0000BA030000}"/>
    <cellStyle name="Cálculo 2 2 2 2 2 9" xfId="37615" xr:uid="{00000000-0005-0000-0000-0000BB030000}"/>
    <cellStyle name="Cálculo 2 2 2 2 3" xfId="3661" xr:uid="{00000000-0005-0000-0000-0000BC030000}"/>
    <cellStyle name="Cálculo 2 2 2 2 3 2" xfId="5250" xr:uid="{00000000-0005-0000-0000-0000BD030000}"/>
    <cellStyle name="Cálculo 2 2 2 2 3 2 2" xfId="14404" xr:uid="{00000000-0005-0000-0000-0000BE030000}"/>
    <cellStyle name="Cálculo 2 2 2 2 3 2 3" xfId="21400" xr:uid="{00000000-0005-0000-0000-0000BF030000}"/>
    <cellStyle name="Cálculo 2 2 2 2 3 2 4" xfId="24080" xr:uid="{00000000-0005-0000-0000-0000C0030000}"/>
    <cellStyle name="Cálculo 2 2 2 2 3 2 5" xfId="32295" xr:uid="{00000000-0005-0000-0000-0000C1030000}"/>
    <cellStyle name="Cálculo 2 2 2 2 3 2 6" xfId="35970" xr:uid="{00000000-0005-0000-0000-0000C2030000}"/>
    <cellStyle name="Cálculo 2 2 2 2 3 2 7" xfId="38696" xr:uid="{00000000-0005-0000-0000-0000C3030000}"/>
    <cellStyle name="Cálculo 2 2 2 2 3 3" xfId="12815" xr:uid="{00000000-0005-0000-0000-0000C4030000}"/>
    <cellStyle name="Cálculo 2 2 2 2 3 4" xfId="19814" xr:uid="{00000000-0005-0000-0000-0000C5030000}"/>
    <cellStyle name="Cálculo 2 2 2 2 3 5" xfId="23068" xr:uid="{00000000-0005-0000-0000-0000C6030000}"/>
    <cellStyle name="Cálculo 2 2 2 2 3 6" xfId="29179" xr:uid="{00000000-0005-0000-0000-0000C7030000}"/>
    <cellStyle name="Cálculo 2 2 2 2 3 7" xfId="19779" xr:uid="{00000000-0005-0000-0000-0000C8030000}"/>
    <cellStyle name="Cálculo 2 2 2 2 3 8" xfId="32099" xr:uid="{00000000-0005-0000-0000-0000C9030000}"/>
    <cellStyle name="Cálculo 2 2 2 2 3 9" xfId="35776" xr:uid="{00000000-0005-0000-0000-0000CA030000}"/>
    <cellStyle name="Cálculo 2 2 2 2 4" xfId="4170" xr:uid="{00000000-0005-0000-0000-0000CB030000}"/>
    <cellStyle name="Cálculo 2 2 2 2 4 2" xfId="5251" xr:uid="{00000000-0005-0000-0000-0000CC030000}"/>
    <cellStyle name="Cálculo 2 2 2 2 4 2 2" xfId="14405" xr:uid="{00000000-0005-0000-0000-0000CD030000}"/>
    <cellStyle name="Cálculo 2 2 2 2 4 2 3" xfId="21401" xr:uid="{00000000-0005-0000-0000-0000CE030000}"/>
    <cellStyle name="Cálculo 2 2 2 2 4 2 4" xfId="24077" xr:uid="{00000000-0005-0000-0000-0000CF030000}"/>
    <cellStyle name="Cálculo 2 2 2 2 4 2 5" xfId="32296" xr:uid="{00000000-0005-0000-0000-0000D0030000}"/>
    <cellStyle name="Cálculo 2 2 2 2 4 2 6" xfId="35971" xr:uid="{00000000-0005-0000-0000-0000D1030000}"/>
    <cellStyle name="Cálculo 2 2 2 2 4 2 7" xfId="38697" xr:uid="{00000000-0005-0000-0000-0000D2030000}"/>
    <cellStyle name="Cálculo 2 2 2 2 4 3" xfId="13324" xr:uid="{00000000-0005-0000-0000-0000D3030000}"/>
    <cellStyle name="Cálculo 2 2 2 2 4 4" xfId="20322" xr:uid="{00000000-0005-0000-0000-0000D4030000}"/>
    <cellStyle name="Cálculo 2 2 2 2 4 5" xfId="27747" xr:uid="{00000000-0005-0000-0000-0000D5030000}"/>
    <cellStyle name="Cálculo 2 2 2 2 4 6" xfId="22987" xr:uid="{00000000-0005-0000-0000-0000D6030000}"/>
    <cellStyle name="Cálculo 2 2 2 2 4 7" xfId="27271" xr:uid="{00000000-0005-0000-0000-0000D7030000}"/>
    <cellStyle name="Cálculo 2 2 2 2 4 8" xfId="33369" xr:uid="{00000000-0005-0000-0000-0000D8030000}"/>
    <cellStyle name="Cálculo 2 2 2 2 4 9" xfId="37044" xr:uid="{00000000-0005-0000-0000-0000D9030000}"/>
    <cellStyle name="Cálculo 2 2 2 2 5" xfId="3079" xr:uid="{00000000-0005-0000-0000-0000DA030000}"/>
    <cellStyle name="Cálculo 2 2 2 2 5 2" xfId="5252" xr:uid="{00000000-0005-0000-0000-0000DB030000}"/>
    <cellStyle name="Cálculo 2 2 2 2 5 2 2" xfId="14406" xr:uid="{00000000-0005-0000-0000-0000DC030000}"/>
    <cellStyle name="Cálculo 2 2 2 2 5 2 3" xfId="21402" xr:uid="{00000000-0005-0000-0000-0000DD030000}"/>
    <cellStyle name="Cálculo 2 2 2 2 5 2 4" xfId="20052" xr:uid="{00000000-0005-0000-0000-0000DE030000}"/>
    <cellStyle name="Cálculo 2 2 2 2 5 2 5" xfId="32297" xr:uid="{00000000-0005-0000-0000-0000DF030000}"/>
    <cellStyle name="Cálculo 2 2 2 2 5 2 6" xfId="35972" xr:uid="{00000000-0005-0000-0000-0000E0030000}"/>
    <cellStyle name="Cálculo 2 2 2 2 5 2 7" xfId="38698" xr:uid="{00000000-0005-0000-0000-0000E1030000}"/>
    <cellStyle name="Cálculo 2 2 2 2 5 3" xfId="12233" xr:uid="{00000000-0005-0000-0000-0000E2030000}"/>
    <cellStyle name="Cálculo 2 2 2 2 5 4" xfId="19236" xr:uid="{00000000-0005-0000-0000-0000E3030000}"/>
    <cellStyle name="Cálculo 2 2 2 2 5 5" xfId="23329" xr:uid="{00000000-0005-0000-0000-0000E4030000}"/>
    <cellStyle name="Cálculo 2 2 2 2 5 6" xfId="26417" xr:uid="{00000000-0005-0000-0000-0000E5030000}"/>
    <cellStyle name="Cálculo 2 2 2 2 5 7" xfId="25651" xr:uid="{00000000-0005-0000-0000-0000E6030000}"/>
    <cellStyle name="Cálculo 2 2 2 2 5 8" xfId="33773" xr:uid="{00000000-0005-0000-0000-0000E7030000}"/>
    <cellStyle name="Cálculo 2 2 2 2 5 9" xfId="37335" xr:uid="{00000000-0005-0000-0000-0000E8030000}"/>
    <cellStyle name="Cálculo 2 2 2 2 6" xfId="3763" xr:uid="{00000000-0005-0000-0000-0000E9030000}"/>
    <cellStyle name="Cálculo 2 2 2 2 6 2" xfId="5253" xr:uid="{00000000-0005-0000-0000-0000EA030000}"/>
    <cellStyle name="Cálculo 2 2 2 2 6 2 2" xfId="14407" xr:uid="{00000000-0005-0000-0000-0000EB030000}"/>
    <cellStyle name="Cálculo 2 2 2 2 6 2 3" xfId="21403" xr:uid="{00000000-0005-0000-0000-0000EC030000}"/>
    <cellStyle name="Cálculo 2 2 2 2 6 2 4" xfId="26864" xr:uid="{00000000-0005-0000-0000-0000ED030000}"/>
    <cellStyle name="Cálculo 2 2 2 2 6 2 5" xfId="32298" xr:uid="{00000000-0005-0000-0000-0000EE030000}"/>
    <cellStyle name="Cálculo 2 2 2 2 6 2 6" xfId="35973" xr:uid="{00000000-0005-0000-0000-0000EF030000}"/>
    <cellStyle name="Cálculo 2 2 2 2 6 2 7" xfId="38699" xr:uid="{00000000-0005-0000-0000-0000F0030000}"/>
    <cellStyle name="Cálculo 2 2 2 2 6 3" xfId="12917" xr:uid="{00000000-0005-0000-0000-0000F1030000}"/>
    <cellStyle name="Cálculo 2 2 2 2 6 4" xfId="19916" xr:uid="{00000000-0005-0000-0000-0000F2030000}"/>
    <cellStyle name="Cálculo 2 2 2 2 6 5" xfId="9615" xr:uid="{00000000-0005-0000-0000-0000F3030000}"/>
    <cellStyle name="Cálculo 2 2 2 2 6 6" xfId="26582" xr:uid="{00000000-0005-0000-0000-0000F4030000}"/>
    <cellStyle name="Cálculo 2 2 2 2 6 7" xfId="17032" xr:uid="{00000000-0005-0000-0000-0000F5030000}"/>
    <cellStyle name="Cálculo 2 2 2 2 6 8" xfId="33533" xr:uid="{00000000-0005-0000-0000-0000F6030000}"/>
    <cellStyle name="Cálculo 2 2 2 2 6 9" xfId="37201" xr:uid="{00000000-0005-0000-0000-0000F7030000}"/>
    <cellStyle name="Cálculo 2 2 2 2 7" xfId="5248" xr:uid="{00000000-0005-0000-0000-0000F8030000}"/>
    <cellStyle name="Cálculo 2 2 2 2 7 2" xfId="14402" xr:uid="{00000000-0005-0000-0000-0000F9030000}"/>
    <cellStyle name="Cálculo 2 2 2 2 7 3" xfId="21398" xr:uid="{00000000-0005-0000-0000-0000FA030000}"/>
    <cellStyle name="Cálculo 2 2 2 2 7 4" xfId="24965" xr:uid="{00000000-0005-0000-0000-0000FB030000}"/>
    <cellStyle name="Cálculo 2 2 2 2 7 5" xfId="32293" xr:uid="{00000000-0005-0000-0000-0000FC030000}"/>
    <cellStyle name="Cálculo 2 2 2 2 7 6" xfId="35968" xr:uid="{00000000-0005-0000-0000-0000FD030000}"/>
    <cellStyle name="Cálculo 2 2 2 2 7 7" xfId="38694" xr:uid="{00000000-0005-0000-0000-0000FE030000}"/>
    <cellStyle name="Cálculo 2 2 2 2 8" xfId="10838" xr:uid="{00000000-0005-0000-0000-0000FF030000}"/>
    <cellStyle name="Cálculo 2 2 2 2 9" xfId="9733" xr:uid="{00000000-0005-0000-0000-000000040000}"/>
    <cellStyle name="Cálculo 2 2 2 3" xfId="2283" xr:uid="{00000000-0005-0000-0000-000001040000}"/>
    <cellStyle name="Cálculo 2 2 2 3 10" xfId="18206" xr:uid="{00000000-0005-0000-0000-000002040000}"/>
    <cellStyle name="Cálculo 2 2 2 3 11" xfId="17772" xr:uid="{00000000-0005-0000-0000-000003040000}"/>
    <cellStyle name="Cálculo 2 2 2 3 12" xfId="30181" xr:uid="{00000000-0005-0000-0000-000004040000}"/>
    <cellStyle name="Cálculo 2 2 2 3 13" xfId="31467" xr:uid="{00000000-0005-0000-0000-000005040000}"/>
    <cellStyle name="Cálculo 2 2 2 3 14" xfId="35171" xr:uid="{00000000-0005-0000-0000-000006040000}"/>
    <cellStyle name="Cálculo 2 2 2 3 2" xfId="2683" xr:uid="{00000000-0005-0000-0000-000007040000}"/>
    <cellStyle name="Cálculo 2 2 2 3 2 2" xfId="5255" xr:uid="{00000000-0005-0000-0000-000008040000}"/>
    <cellStyle name="Cálculo 2 2 2 3 2 2 2" xfId="14409" xr:uid="{00000000-0005-0000-0000-000009040000}"/>
    <cellStyle name="Cálculo 2 2 2 3 2 2 3" xfId="21405" xr:uid="{00000000-0005-0000-0000-00000A040000}"/>
    <cellStyle name="Cálculo 2 2 2 3 2 2 4" xfId="26865" xr:uid="{00000000-0005-0000-0000-00000B040000}"/>
    <cellStyle name="Cálculo 2 2 2 3 2 2 5" xfId="32300" xr:uid="{00000000-0005-0000-0000-00000C040000}"/>
    <cellStyle name="Cálculo 2 2 2 3 2 2 6" xfId="35975" xr:uid="{00000000-0005-0000-0000-00000D040000}"/>
    <cellStyle name="Cálculo 2 2 2 3 2 2 7" xfId="38701" xr:uid="{00000000-0005-0000-0000-00000E040000}"/>
    <cellStyle name="Cálculo 2 2 2 3 2 3" xfId="11837" xr:uid="{00000000-0005-0000-0000-00000F040000}"/>
    <cellStyle name="Cálculo 2 2 2 3 2 4" xfId="18840" xr:uid="{00000000-0005-0000-0000-000010040000}"/>
    <cellStyle name="Cálculo 2 2 2 3 2 5" xfId="18143" xr:uid="{00000000-0005-0000-0000-000011040000}"/>
    <cellStyle name="Cálculo 2 2 2 3 2 6" xfId="21334" xr:uid="{00000000-0005-0000-0000-000012040000}"/>
    <cellStyle name="Cálculo 2 2 2 3 2 7" xfId="28111" xr:uid="{00000000-0005-0000-0000-000013040000}"/>
    <cellStyle name="Cálculo 2 2 2 3 2 8" xfId="15525" xr:uid="{00000000-0005-0000-0000-000014040000}"/>
    <cellStyle name="Cálculo 2 2 2 3 2 9" xfId="34981" xr:uid="{00000000-0005-0000-0000-000015040000}"/>
    <cellStyle name="Cálculo 2 2 2 3 3" xfId="3965" xr:uid="{00000000-0005-0000-0000-000016040000}"/>
    <cellStyle name="Cálculo 2 2 2 3 3 2" xfId="5256" xr:uid="{00000000-0005-0000-0000-000017040000}"/>
    <cellStyle name="Cálculo 2 2 2 3 3 2 2" xfId="14410" xr:uid="{00000000-0005-0000-0000-000018040000}"/>
    <cellStyle name="Cálculo 2 2 2 3 3 2 3" xfId="21406" xr:uid="{00000000-0005-0000-0000-000019040000}"/>
    <cellStyle name="Cálculo 2 2 2 3 3 2 4" xfId="26862" xr:uid="{00000000-0005-0000-0000-00001A040000}"/>
    <cellStyle name="Cálculo 2 2 2 3 3 2 5" xfId="32301" xr:uid="{00000000-0005-0000-0000-00001B040000}"/>
    <cellStyle name="Cálculo 2 2 2 3 3 2 6" xfId="35976" xr:uid="{00000000-0005-0000-0000-00001C040000}"/>
    <cellStyle name="Cálculo 2 2 2 3 3 2 7" xfId="38702" xr:uid="{00000000-0005-0000-0000-00001D040000}"/>
    <cellStyle name="Cálculo 2 2 2 3 3 3" xfId="13119" xr:uid="{00000000-0005-0000-0000-00001E040000}"/>
    <cellStyle name="Cálculo 2 2 2 3 3 4" xfId="20117" xr:uid="{00000000-0005-0000-0000-00001F040000}"/>
    <cellStyle name="Cálculo 2 2 2 3 3 5" xfId="22911" xr:uid="{00000000-0005-0000-0000-000020040000}"/>
    <cellStyle name="Cálculo 2 2 2 3 3 6" xfId="26625" xr:uid="{00000000-0005-0000-0000-000021040000}"/>
    <cellStyle name="Cálculo 2 2 2 3 3 7" xfId="28891" xr:uid="{00000000-0005-0000-0000-000022040000}"/>
    <cellStyle name="Cálculo 2 2 2 3 3 8" xfId="31836" xr:uid="{00000000-0005-0000-0000-000023040000}"/>
    <cellStyle name="Cálculo 2 2 2 3 3 9" xfId="35490" xr:uid="{00000000-0005-0000-0000-000024040000}"/>
    <cellStyle name="Cálculo 2 2 2 3 4" xfId="4403" xr:uid="{00000000-0005-0000-0000-000025040000}"/>
    <cellStyle name="Cálculo 2 2 2 3 4 2" xfId="5257" xr:uid="{00000000-0005-0000-0000-000026040000}"/>
    <cellStyle name="Cálculo 2 2 2 3 4 2 2" xfId="14411" xr:uid="{00000000-0005-0000-0000-000027040000}"/>
    <cellStyle name="Cálculo 2 2 2 3 4 2 3" xfId="21407" xr:uid="{00000000-0005-0000-0000-000028040000}"/>
    <cellStyle name="Cálculo 2 2 2 3 4 2 4" xfId="26861" xr:uid="{00000000-0005-0000-0000-000029040000}"/>
    <cellStyle name="Cálculo 2 2 2 3 4 2 5" xfId="32302" xr:uid="{00000000-0005-0000-0000-00002A040000}"/>
    <cellStyle name="Cálculo 2 2 2 3 4 2 6" xfId="35977" xr:uid="{00000000-0005-0000-0000-00002B040000}"/>
    <cellStyle name="Cálculo 2 2 2 3 4 2 7" xfId="38703" xr:uid="{00000000-0005-0000-0000-00002C040000}"/>
    <cellStyle name="Cálculo 2 2 2 3 4 3" xfId="13557" xr:uid="{00000000-0005-0000-0000-00002D040000}"/>
    <cellStyle name="Cálculo 2 2 2 3 4 4" xfId="20555" xr:uid="{00000000-0005-0000-0000-00002E040000}"/>
    <cellStyle name="Cálculo 2 2 2 3 4 5" xfId="27626" xr:uid="{00000000-0005-0000-0000-00002F040000}"/>
    <cellStyle name="Cálculo 2 2 2 3 4 6" xfId="25198" xr:uid="{00000000-0005-0000-0000-000030040000}"/>
    <cellStyle name="Cálculo 2 2 2 3 4 7" xfId="18194" xr:uid="{00000000-0005-0000-0000-000031040000}"/>
    <cellStyle name="Cálculo 2 2 2 3 4 8" xfId="31743" xr:uid="{00000000-0005-0000-0000-000032040000}"/>
    <cellStyle name="Cálculo 2 2 2 3 4 9" xfId="35423" xr:uid="{00000000-0005-0000-0000-000033040000}"/>
    <cellStyle name="Cálculo 2 2 2 3 5" xfId="4657" xr:uid="{00000000-0005-0000-0000-000034040000}"/>
    <cellStyle name="Cálculo 2 2 2 3 5 2" xfId="5258" xr:uid="{00000000-0005-0000-0000-000035040000}"/>
    <cellStyle name="Cálculo 2 2 2 3 5 2 2" xfId="14412" xr:uid="{00000000-0005-0000-0000-000036040000}"/>
    <cellStyle name="Cálculo 2 2 2 3 5 2 3" xfId="21408" xr:uid="{00000000-0005-0000-0000-000037040000}"/>
    <cellStyle name="Cálculo 2 2 2 3 5 2 4" xfId="26866" xr:uid="{00000000-0005-0000-0000-000038040000}"/>
    <cellStyle name="Cálculo 2 2 2 3 5 2 5" xfId="32303" xr:uid="{00000000-0005-0000-0000-000039040000}"/>
    <cellStyle name="Cálculo 2 2 2 3 5 2 6" xfId="35978" xr:uid="{00000000-0005-0000-0000-00003A040000}"/>
    <cellStyle name="Cálculo 2 2 2 3 5 2 7" xfId="38704" xr:uid="{00000000-0005-0000-0000-00003B040000}"/>
    <cellStyle name="Cálculo 2 2 2 3 5 3" xfId="13811" xr:uid="{00000000-0005-0000-0000-00003C040000}"/>
    <cellStyle name="Cálculo 2 2 2 3 5 4" xfId="20809" xr:uid="{00000000-0005-0000-0000-00003D040000}"/>
    <cellStyle name="Cálculo 2 2 2 3 5 5" xfId="27509" xr:uid="{00000000-0005-0000-0000-00003E040000}"/>
    <cellStyle name="Cálculo 2 2 2 3 5 6" xfId="11268" xr:uid="{00000000-0005-0000-0000-00003F040000}"/>
    <cellStyle name="Cálculo 2 2 2 3 5 7" xfId="26819" xr:uid="{00000000-0005-0000-0000-000040040000}"/>
    <cellStyle name="Cálculo 2 2 2 3 5 8" xfId="25845" xr:uid="{00000000-0005-0000-0000-000041040000}"/>
    <cellStyle name="Cálculo 2 2 2 3 5 9" xfId="25808" xr:uid="{00000000-0005-0000-0000-000042040000}"/>
    <cellStyle name="Cálculo 2 2 2 3 6" xfId="4903" xr:uid="{00000000-0005-0000-0000-000043040000}"/>
    <cellStyle name="Cálculo 2 2 2 3 6 2" xfId="5259" xr:uid="{00000000-0005-0000-0000-000044040000}"/>
    <cellStyle name="Cálculo 2 2 2 3 6 2 2" xfId="14413" xr:uid="{00000000-0005-0000-0000-000045040000}"/>
    <cellStyle name="Cálculo 2 2 2 3 6 2 3" xfId="21409" xr:uid="{00000000-0005-0000-0000-000046040000}"/>
    <cellStyle name="Cálculo 2 2 2 3 6 2 4" xfId="22829" xr:uid="{00000000-0005-0000-0000-000047040000}"/>
    <cellStyle name="Cálculo 2 2 2 3 6 2 5" xfId="32304" xr:uid="{00000000-0005-0000-0000-000048040000}"/>
    <cellStyle name="Cálculo 2 2 2 3 6 2 6" xfId="35979" xr:uid="{00000000-0005-0000-0000-000049040000}"/>
    <cellStyle name="Cálculo 2 2 2 3 6 2 7" xfId="38705" xr:uid="{00000000-0005-0000-0000-00004A040000}"/>
    <cellStyle name="Cálculo 2 2 2 3 6 3" xfId="14057" xr:uid="{00000000-0005-0000-0000-00004B040000}"/>
    <cellStyle name="Cálculo 2 2 2 3 6 4" xfId="21055" xr:uid="{00000000-0005-0000-0000-00004C040000}"/>
    <cellStyle name="Cálculo 2 2 2 3 6 5" xfId="27387" xr:uid="{00000000-0005-0000-0000-00004D040000}"/>
    <cellStyle name="Cálculo 2 2 2 3 6 6" xfId="29248" xr:uid="{00000000-0005-0000-0000-00004E040000}"/>
    <cellStyle name="Cálculo 2 2 2 3 6 7" xfId="31949" xr:uid="{00000000-0005-0000-0000-00004F040000}"/>
    <cellStyle name="Cálculo 2 2 2 3 6 8" xfId="35627" xr:uid="{00000000-0005-0000-0000-000050040000}"/>
    <cellStyle name="Cálculo 2 2 2 3 6 9" xfId="38538" xr:uid="{00000000-0005-0000-0000-000051040000}"/>
    <cellStyle name="Cálculo 2 2 2 3 7" xfId="5254" xr:uid="{00000000-0005-0000-0000-000052040000}"/>
    <cellStyle name="Cálculo 2 2 2 3 7 2" xfId="14408" xr:uid="{00000000-0005-0000-0000-000053040000}"/>
    <cellStyle name="Cálculo 2 2 2 3 7 3" xfId="21404" xr:uid="{00000000-0005-0000-0000-000054040000}"/>
    <cellStyle name="Cálculo 2 2 2 3 7 4" xfId="24328" xr:uid="{00000000-0005-0000-0000-000055040000}"/>
    <cellStyle name="Cálculo 2 2 2 3 7 5" xfId="32299" xr:uid="{00000000-0005-0000-0000-000056040000}"/>
    <cellStyle name="Cálculo 2 2 2 3 7 6" xfId="35974" xr:uid="{00000000-0005-0000-0000-000057040000}"/>
    <cellStyle name="Cálculo 2 2 2 3 7 7" xfId="38700" xr:uid="{00000000-0005-0000-0000-000058040000}"/>
    <cellStyle name="Cálculo 2 2 2 3 8" xfId="11437" xr:uid="{00000000-0005-0000-0000-000059040000}"/>
    <cellStyle name="Cálculo 2 2 2 3 9" xfId="18440" xr:uid="{00000000-0005-0000-0000-00005A040000}"/>
    <cellStyle name="Cálculo 2 2 2 4" xfId="2364" xr:uid="{00000000-0005-0000-0000-00005B040000}"/>
    <cellStyle name="Cálculo 2 2 2 4 10" xfId="22510" xr:uid="{00000000-0005-0000-0000-00005C040000}"/>
    <cellStyle name="Cálculo 2 2 2 4 11" xfId="26153" xr:uid="{00000000-0005-0000-0000-00005D040000}"/>
    <cellStyle name="Cálculo 2 2 2 4 12" xfId="29018" xr:uid="{00000000-0005-0000-0000-00005E040000}"/>
    <cellStyle name="Cálculo 2 2 2 4 13" xfId="34125" xr:uid="{00000000-0005-0000-0000-00005F040000}"/>
    <cellStyle name="Cálculo 2 2 2 4 14" xfId="37687" xr:uid="{00000000-0005-0000-0000-000060040000}"/>
    <cellStyle name="Cálculo 2 2 2 4 2" xfId="2764" xr:uid="{00000000-0005-0000-0000-000061040000}"/>
    <cellStyle name="Cálculo 2 2 2 4 2 2" xfId="5261" xr:uid="{00000000-0005-0000-0000-000062040000}"/>
    <cellStyle name="Cálculo 2 2 2 4 2 2 2" xfId="14415" xr:uid="{00000000-0005-0000-0000-000063040000}"/>
    <cellStyle name="Cálculo 2 2 2 4 2 2 3" xfId="21411" xr:uid="{00000000-0005-0000-0000-000064040000}"/>
    <cellStyle name="Cálculo 2 2 2 4 2 2 4" xfId="17064" xr:uid="{00000000-0005-0000-0000-000065040000}"/>
    <cellStyle name="Cálculo 2 2 2 4 2 2 5" xfId="32306" xr:uid="{00000000-0005-0000-0000-000066040000}"/>
    <cellStyle name="Cálculo 2 2 2 4 2 2 6" xfId="35981" xr:uid="{00000000-0005-0000-0000-000067040000}"/>
    <cellStyle name="Cálculo 2 2 2 4 2 2 7" xfId="38707" xr:uid="{00000000-0005-0000-0000-000068040000}"/>
    <cellStyle name="Cálculo 2 2 2 4 2 3" xfId="11918" xr:uid="{00000000-0005-0000-0000-000069040000}"/>
    <cellStyle name="Cálculo 2 2 2 4 2 4" xfId="18921" xr:uid="{00000000-0005-0000-0000-00006A040000}"/>
    <cellStyle name="Cálculo 2 2 2 4 2 5" xfId="28401" xr:uid="{00000000-0005-0000-0000-00006B040000}"/>
    <cellStyle name="Cálculo 2 2 2 4 2 6" xfId="28075" xr:uid="{00000000-0005-0000-0000-00006C040000}"/>
    <cellStyle name="Cálculo 2 2 2 4 2 7" xfId="29951" xr:uid="{00000000-0005-0000-0000-00006D040000}"/>
    <cellStyle name="Cálculo 2 2 2 4 2 8" xfId="33928" xr:uid="{00000000-0005-0000-0000-00006E040000}"/>
    <cellStyle name="Cálculo 2 2 2 4 2 9" xfId="37490" xr:uid="{00000000-0005-0000-0000-00006F040000}"/>
    <cellStyle name="Cálculo 2 2 2 4 3" xfId="4046" xr:uid="{00000000-0005-0000-0000-000070040000}"/>
    <cellStyle name="Cálculo 2 2 2 4 3 2" xfId="5262" xr:uid="{00000000-0005-0000-0000-000071040000}"/>
    <cellStyle name="Cálculo 2 2 2 4 3 2 2" xfId="14416" xr:uid="{00000000-0005-0000-0000-000072040000}"/>
    <cellStyle name="Cálculo 2 2 2 4 3 2 3" xfId="21412" xr:uid="{00000000-0005-0000-0000-000073040000}"/>
    <cellStyle name="Cálculo 2 2 2 4 3 2 4" xfId="26868" xr:uid="{00000000-0005-0000-0000-000074040000}"/>
    <cellStyle name="Cálculo 2 2 2 4 3 2 5" xfId="32307" xr:uid="{00000000-0005-0000-0000-000075040000}"/>
    <cellStyle name="Cálculo 2 2 2 4 3 2 6" xfId="35982" xr:uid="{00000000-0005-0000-0000-000076040000}"/>
    <cellStyle name="Cálculo 2 2 2 4 3 2 7" xfId="38708" xr:uid="{00000000-0005-0000-0000-000077040000}"/>
    <cellStyle name="Cálculo 2 2 2 4 3 3" xfId="13200" xr:uid="{00000000-0005-0000-0000-000078040000}"/>
    <cellStyle name="Cálculo 2 2 2 4 3 4" xfId="20198" xr:uid="{00000000-0005-0000-0000-000079040000}"/>
    <cellStyle name="Cálculo 2 2 2 4 3 5" xfId="27808" xr:uid="{00000000-0005-0000-0000-00007A040000}"/>
    <cellStyle name="Cálculo 2 2 2 4 3 6" xfId="17996" xr:uid="{00000000-0005-0000-0000-00007B040000}"/>
    <cellStyle name="Cálculo 2 2 2 4 3 7" xfId="29525" xr:uid="{00000000-0005-0000-0000-00007C040000}"/>
    <cellStyle name="Cálculo 2 2 2 4 3 8" xfId="33441" xr:uid="{00000000-0005-0000-0000-00007D040000}"/>
    <cellStyle name="Cálculo 2 2 2 4 3 9" xfId="37116" xr:uid="{00000000-0005-0000-0000-00007E040000}"/>
    <cellStyle name="Cálculo 2 2 2 4 4" xfId="4484" xr:uid="{00000000-0005-0000-0000-00007F040000}"/>
    <cellStyle name="Cálculo 2 2 2 4 4 2" xfId="5263" xr:uid="{00000000-0005-0000-0000-000080040000}"/>
    <cellStyle name="Cálculo 2 2 2 4 4 2 2" xfId="14417" xr:uid="{00000000-0005-0000-0000-000081040000}"/>
    <cellStyle name="Cálculo 2 2 2 4 4 2 3" xfId="21413" xr:uid="{00000000-0005-0000-0000-000082040000}"/>
    <cellStyle name="Cálculo 2 2 2 4 4 2 4" xfId="24959" xr:uid="{00000000-0005-0000-0000-000083040000}"/>
    <cellStyle name="Cálculo 2 2 2 4 4 2 5" xfId="32308" xr:uid="{00000000-0005-0000-0000-000084040000}"/>
    <cellStyle name="Cálculo 2 2 2 4 4 2 6" xfId="35983" xr:uid="{00000000-0005-0000-0000-000085040000}"/>
    <cellStyle name="Cálculo 2 2 2 4 4 2 7" xfId="38709" xr:uid="{00000000-0005-0000-0000-000086040000}"/>
    <cellStyle name="Cálculo 2 2 2 4 4 3" xfId="13638" xr:uid="{00000000-0005-0000-0000-000087040000}"/>
    <cellStyle name="Cálculo 2 2 2 4 4 4" xfId="20636" xr:uid="{00000000-0005-0000-0000-000088040000}"/>
    <cellStyle name="Cálculo 2 2 2 4 4 5" xfId="23990" xr:uid="{00000000-0005-0000-0000-000089040000}"/>
    <cellStyle name="Cálculo 2 2 2 4 4 6" xfId="26705" xr:uid="{00000000-0005-0000-0000-00008A040000}"/>
    <cellStyle name="Cálculo 2 2 2 4 4 7" xfId="23020" xr:uid="{00000000-0005-0000-0000-00008B040000}"/>
    <cellStyle name="Cálculo 2 2 2 4 4 8" xfId="31170" xr:uid="{00000000-0005-0000-0000-00008C040000}"/>
    <cellStyle name="Cálculo 2 2 2 4 4 9" xfId="17329" xr:uid="{00000000-0005-0000-0000-00008D040000}"/>
    <cellStyle name="Cálculo 2 2 2 4 5" xfId="4738" xr:uid="{00000000-0005-0000-0000-00008E040000}"/>
    <cellStyle name="Cálculo 2 2 2 4 5 2" xfId="5264" xr:uid="{00000000-0005-0000-0000-00008F040000}"/>
    <cellStyle name="Cálculo 2 2 2 4 5 2 2" xfId="14418" xr:uid="{00000000-0005-0000-0000-000090040000}"/>
    <cellStyle name="Cálculo 2 2 2 4 5 2 3" xfId="21414" xr:uid="{00000000-0005-0000-0000-000091040000}"/>
    <cellStyle name="Cálculo 2 2 2 4 5 2 4" xfId="24957" xr:uid="{00000000-0005-0000-0000-000092040000}"/>
    <cellStyle name="Cálculo 2 2 2 4 5 2 5" xfId="32309" xr:uid="{00000000-0005-0000-0000-000093040000}"/>
    <cellStyle name="Cálculo 2 2 2 4 5 2 6" xfId="35984" xr:uid="{00000000-0005-0000-0000-000094040000}"/>
    <cellStyle name="Cálculo 2 2 2 4 5 2 7" xfId="38710" xr:uid="{00000000-0005-0000-0000-000095040000}"/>
    <cellStyle name="Cálculo 2 2 2 4 5 3" xfId="13892" xr:uid="{00000000-0005-0000-0000-000096040000}"/>
    <cellStyle name="Cálculo 2 2 2 4 5 4" xfId="20890" xr:uid="{00000000-0005-0000-0000-000097040000}"/>
    <cellStyle name="Cálculo 2 2 2 4 5 5" xfId="22771" xr:uid="{00000000-0005-0000-0000-000098040000}"/>
    <cellStyle name="Cálculo 2 2 2 4 5 6" xfId="28164" xr:uid="{00000000-0005-0000-0000-000099040000}"/>
    <cellStyle name="Cálculo 2 2 2 4 5 7" xfId="22426" xr:uid="{00000000-0005-0000-0000-00009A040000}"/>
    <cellStyle name="Cálculo 2 2 2 4 5 8" xfId="15442" xr:uid="{00000000-0005-0000-0000-00009B040000}"/>
    <cellStyle name="Cálculo 2 2 2 4 5 9" xfId="35059" xr:uid="{00000000-0005-0000-0000-00009C040000}"/>
    <cellStyle name="Cálculo 2 2 2 4 6" xfId="4984" xr:uid="{00000000-0005-0000-0000-00009D040000}"/>
    <cellStyle name="Cálculo 2 2 2 4 6 2" xfId="5265" xr:uid="{00000000-0005-0000-0000-00009E040000}"/>
    <cellStyle name="Cálculo 2 2 2 4 6 2 2" xfId="14419" xr:uid="{00000000-0005-0000-0000-00009F040000}"/>
    <cellStyle name="Cálculo 2 2 2 4 6 2 3" xfId="21415" xr:uid="{00000000-0005-0000-0000-0000A0040000}"/>
    <cellStyle name="Cálculo 2 2 2 4 6 2 4" xfId="10114" xr:uid="{00000000-0005-0000-0000-0000A1040000}"/>
    <cellStyle name="Cálculo 2 2 2 4 6 2 5" xfId="32310" xr:uid="{00000000-0005-0000-0000-0000A2040000}"/>
    <cellStyle name="Cálculo 2 2 2 4 6 2 6" xfId="35985" xr:uid="{00000000-0005-0000-0000-0000A3040000}"/>
    <cellStyle name="Cálculo 2 2 2 4 6 2 7" xfId="38711" xr:uid="{00000000-0005-0000-0000-0000A4040000}"/>
    <cellStyle name="Cálculo 2 2 2 4 6 3" xfId="14138" xr:uid="{00000000-0005-0000-0000-0000A5040000}"/>
    <cellStyle name="Cálculo 2 2 2 4 6 4" xfId="21136" xr:uid="{00000000-0005-0000-0000-0000A6040000}"/>
    <cellStyle name="Cálculo 2 2 2 4 6 5" xfId="24819" xr:uid="{00000000-0005-0000-0000-0000A7040000}"/>
    <cellStyle name="Cálculo 2 2 2 4 6 6" xfId="29302" xr:uid="{00000000-0005-0000-0000-0000A8040000}"/>
    <cellStyle name="Cálculo 2 2 2 4 6 7" xfId="32030" xr:uid="{00000000-0005-0000-0000-0000A9040000}"/>
    <cellStyle name="Cálculo 2 2 2 4 6 8" xfId="35708" xr:uid="{00000000-0005-0000-0000-0000AA040000}"/>
    <cellStyle name="Cálculo 2 2 2 4 6 9" xfId="38619" xr:uid="{00000000-0005-0000-0000-0000AB040000}"/>
    <cellStyle name="Cálculo 2 2 2 4 7" xfId="5260" xr:uid="{00000000-0005-0000-0000-0000AC040000}"/>
    <cellStyle name="Cálculo 2 2 2 4 7 2" xfId="14414" xr:uid="{00000000-0005-0000-0000-0000AD040000}"/>
    <cellStyle name="Cálculo 2 2 2 4 7 3" xfId="21410" xr:uid="{00000000-0005-0000-0000-0000AE040000}"/>
    <cellStyle name="Cálculo 2 2 2 4 7 4" xfId="26867" xr:uid="{00000000-0005-0000-0000-0000AF040000}"/>
    <cellStyle name="Cálculo 2 2 2 4 7 5" xfId="32305" xr:uid="{00000000-0005-0000-0000-0000B0040000}"/>
    <cellStyle name="Cálculo 2 2 2 4 7 6" xfId="35980" xr:uid="{00000000-0005-0000-0000-0000B1040000}"/>
    <cellStyle name="Cálculo 2 2 2 4 7 7" xfId="38706" xr:uid="{00000000-0005-0000-0000-0000B2040000}"/>
    <cellStyle name="Cálculo 2 2 2 4 8" xfId="11518" xr:uid="{00000000-0005-0000-0000-0000B3040000}"/>
    <cellStyle name="Cálculo 2 2 2 4 9" xfId="18521" xr:uid="{00000000-0005-0000-0000-0000B4040000}"/>
    <cellStyle name="Cálculo 2 2 2 5" xfId="2325" xr:uid="{00000000-0005-0000-0000-0000B5040000}"/>
    <cellStyle name="Cálculo 2 2 2 5 10" xfId="22434" xr:uid="{00000000-0005-0000-0000-0000B6040000}"/>
    <cellStyle name="Cálculo 2 2 2 5 11" xfId="21224" xr:uid="{00000000-0005-0000-0000-0000B7040000}"/>
    <cellStyle name="Cálculo 2 2 2 5 12" xfId="30168" xr:uid="{00000000-0005-0000-0000-0000B8040000}"/>
    <cellStyle name="Cálculo 2 2 2 5 13" xfId="34143" xr:uid="{00000000-0005-0000-0000-0000B9040000}"/>
    <cellStyle name="Cálculo 2 2 2 5 14" xfId="37705" xr:uid="{00000000-0005-0000-0000-0000BA040000}"/>
    <cellStyle name="Cálculo 2 2 2 5 2" xfId="2725" xr:uid="{00000000-0005-0000-0000-0000BB040000}"/>
    <cellStyle name="Cálculo 2 2 2 5 2 2" xfId="5267" xr:uid="{00000000-0005-0000-0000-0000BC040000}"/>
    <cellStyle name="Cálculo 2 2 2 5 2 2 2" xfId="14421" xr:uid="{00000000-0005-0000-0000-0000BD040000}"/>
    <cellStyle name="Cálculo 2 2 2 5 2 2 3" xfId="21417" xr:uid="{00000000-0005-0000-0000-0000BE040000}"/>
    <cellStyle name="Cálculo 2 2 2 5 2 2 4" xfId="24961" xr:uid="{00000000-0005-0000-0000-0000BF040000}"/>
    <cellStyle name="Cálculo 2 2 2 5 2 2 5" xfId="32312" xr:uid="{00000000-0005-0000-0000-0000C0040000}"/>
    <cellStyle name="Cálculo 2 2 2 5 2 2 6" xfId="35987" xr:uid="{00000000-0005-0000-0000-0000C1040000}"/>
    <cellStyle name="Cálculo 2 2 2 5 2 2 7" xfId="38713" xr:uid="{00000000-0005-0000-0000-0000C2040000}"/>
    <cellStyle name="Cálculo 2 2 2 5 2 3" xfId="11879" xr:uid="{00000000-0005-0000-0000-0000C3040000}"/>
    <cellStyle name="Cálculo 2 2 2 5 2 4" xfId="18882" xr:uid="{00000000-0005-0000-0000-0000C4040000}"/>
    <cellStyle name="Cálculo 2 2 2 5 2 5" xfId="17075" xr:uid="{00000000-0005-0000-0000-0000C5040000}"/>
    <cellStyle name="Cálculo 2 2 2 5 2 6" xfId="23190" xr:uid="{00000000-0005-0000-0000-0000C6040000}"/>
    <cellStyle name="Cálculo 2 2 2 5 2 7" xfId="25078" xr:uid="{00000000-0005-0000-0000-0000C7040000}"/>
    <cellStyle name="Cálculo 2 2 2 5 2 8" xfId="33947" xr:uid="{00000000-0005-0000-0000-0000C8040000}"/>
    <cellStyle name="Cálculo 2 2 2 5 2 9" xfId="37509" xr:uid="{00000000-0005-0000-0000-0000C9040000}"/>
    <cellStyle name="Cálculo 2 2 2 5 3" xfId="4007" xr:uid="{00000000-0005-0000-0000-0000CA040000}"/>
    <cellStyle name="Cálculo 2 2 2 5 3 2" xfId="5268" xr:uid="{00000000-0005-0000-0000-0000CB040000}"/>
    <cellStyle name="Cálculo 2 2 2 5 3 2 2" xfId="14422" xr:uid="{00000000-0005-0000-0000-0000CC040000}"/>
    <cellStyle name="Cálculo 2 2 2 5 3 2 3" xfId="21418" xr:uid="{00000000-0005-0000-0000-0000CD040000}"/>
    <cellStyle name="Cálculo 2 2 2 5 3 2 4" xfId="24960" xr:uid="{00000000-0005-0000-0000-0000CE040000}"/>
    <cellStyle name="Cálculo 2 2 2 5 3 2 5" xfId="32313" xr:uid="{00000000-0005-0000-0000-0000CF040000}"/>
    <cellStyle name="Cálculo 2 2 2 5 3 2 6" xfId="35988" xr:uid="{00000000-0005-0000-0000-0000D0040000}"/>
    <cellStyle name="Cálculo 2 2 2 5 3 2 7" xfId="38714" xr:uid="{00000000-0005-0000-0000-0000D1040000}"/>
    <cellStyle name="Cálculo 2 2 2 5 3 3" xfId="13161" xr:uid="{00000000-0005-0000-0000-0000D2040000}"/>
    <cellStyle name="Cálculo 2 2 2 5 3 4" xfId="20159" xr:uid="{00000000-0005-0000-0000-0000D3040000}"/>
    <cellStyle name="Cálculo 2 2 2 5 3 5" xfId="17593" xr:uid="{00000000-0005-0000-0000-0000D4040000}"/>
    <cellStyle name="Cálculo 2 2 2 5 3 6" xfId="29432" xr:uid="{00000000-0005-0000-0000-0000D5040000}"/>
    <cellStyle name="Cálculo 2 2 2 5 3 7" xfId="28947" xr:uid="{00000000-0005-0000-0000-0000D6040000}"/>
    <cellStyle name="Cálculo 2 2 2 5 3 8" xfId="17828" xr:uid="{00000000-0005-0000-0000-0000D7040000}"/>
    <cellStyle name="Cálculo 2 2 2 5 3 9" xfId="31019" xr:uid="{00000000-0005-0000-0000-0000D8040000}"/>
    <cellStyle name="Cálculo 2 2 2 5 4" xfId="4445" xr:uid="{00000000-0005-0000-0000-0000D9040000}"/>
    <cellStyle name="Cálculo 2 2 2 5 4 2" xfId="5269" xr:uid="{00000000-0005-0000-0000-0000DA040000}"/>
    <cellStyle name="Cálculo 2 2 2 5 4 2 2" xfId="14423" xr:uid="{00000000-0005-0000-0000-0000DB040000}"/>
    <cellStyle name="Cálculo 2 2 2 5 4 2 3" xfId="21419" xr:uid="{00000000-0005-0000-0000-0000DC040000}"/>
    <cellStyle name="Cálculo 2 2 2 5 4 2 4" xfId="24958" xr:uid="{00000000-0005-0000-0000-0000DD040000}"/>
    <cellStyle name="Cálculo 2 2 2 5 4 2 5" xfId="32314" xr:uid="{00000000-0005-0000-0000-0000DE040000}"/>
    <cellStyle name="Cálculo 2 2 2 5 4 2 6" xfId="35989" xr:uid="{00000000-0005-0000-0000-0000DF040000}"/>
    <cellStyle name="Cálculo 2 2 2 5 4 2 7" xfId="38715" xr:uid="{00000000-0005-0000-0000-0000E0040000}"/>
    <cellStyle name="Cálculo 2 2 2 5 4 3" xfId="13599" xr:uid="{00000000-0005-0000-0000-0000E1040000}"/>
    <cellStyle name="Cálculo 2 2 2 5 4 4" xfId="20597" xr:uid="{00000000-0005-0000-0000-0000E2040000}"/>
    <cellStyle name="Cálculo 2 2 2 5 4 5" xfId="27613" xr:uid="{00000000-0005-0000-0000-0000E3040000}"/>
    <cellStyle name="Cálculo 2 2 2 5 4 6" xfId="9327" xr:uid="{00000000-0005-0000-0000-0000E4040000}"/>
    <cellStyle name="Cálculo 2 2 2 5 4 7" xfId="24359" xr:uid="{00000000-0005-0000-0000-0000E5040000}"/>
    <cellStyle name="Cálculo 2 2 2 5 4 8" xfId="31764" xr:uid="{00000000-0005-0000-0000-0000E6040000}"/>
    <cellStyle name="Cálculo 2 2 2 5 4 9" xfId="35444" xr:uid="{00000000-0005-0000-0000-0000E7040000}"/>
    <cellStyle name="Cálculo 2 2 2 5 5" xfId="4699" xr:uid="{00000000-0005-0000-0000-0000E8040000}"/>
    <cellStyle name="Cálculo 2 2 2 5 5 2" xfId="5270" xr:uid="{00000000-0005-0000-0000-0000E9040000}"/>
    <cellStyle name="Cálculo 2 2 2 5 5 2 2" xfId="14424" xr:uid="{00000000-0005-0000-0000-0000EA040000}"/>
    <cellStyle name="Cálculo 2 2 2 5 5 2 3" xfId="21420" xr:uid="{00000000-0005-0000-0000-0000EB040000}"/>
    <cellStyle name="Cálculo 2 2 2 5 5 2 4" xfId="17483" xr:uid="{00000000-0005-0000-0000-0000EC040000}"/>
    <cellStyle name="Cálculo 2 2 2 5 5 2 5" xfId="32315" xr:uid="{00000000-0005-0000-0000-0000ED040000}"/>
    <cellStyle name="Cálculo 2 2 2 5 5 2 6" xfId="35990" xr:uid="{00000000-0005-0000-0000-0000EE040000}"/>
    <cellStyle name="Cálculo 2 2 2 5 5 2 7" xfId="38716" xr:uid="{00000000-0005-0000-0000-0000EF040000}"/>
    <cellStyle name="Cálculo 2 2 2 5 5 3" xfId="13853" xr:uid="{00000000-0005-0000-0000-0000F0040000}"/>
    <cellStyle name="Cálculo 2 2 2 5 5 4" xfId="20851" xr:uid="{00000000-0005-0000-0000-0000F1040000}"/>
    <cellStyle name="Cálculo 2 2 2 5 5 5" xfId="22780" xr:uid="{00000000-0005-0000-0000-0000F2040000}"/>
    <cellStyle name="Cálculo 2 2 2 5 5 6" xfId="29451" xr:uid="{00000000-0005-0000-0000-0000F3040000}"/>
    <cellStyle name="Cálculo 2 2 2 5 5 7" xfId="25100" xr:uid="{00000000-0005-0000-0000-0000F4040000}"/>
    <cellStyle name="Cálculo 2 2 2 5 5 8" xfId="26091" xr:uid="{00000000-0005-0000-0000-0000F5040000}"/>
    <cellStyle name="Cálculo 2 2 2 5 5 9" xfId="34893" xr:uid="{00000000-0005-0000-0000-0000F6040000}"/>
    <cellStyle name="Cálculo 2 2 2 5 6" xfId="4945" xr:uid="{00000000-0005-0000-0000-0000F7040000}"/>
    <cellStyle name="Cálculo 2 2 2 5 6 2" xfId="5271" xr:uid="{00000000-0005-0000-0000-0000F8040000}"/>
    <cellStyle name="Cálculo 2 2 2 5 6 2 2" xfId="14425" xr:uid="{00000000-0005-0000-0000-0000F9040000}"/>
    <cellStyle name="Cálculo 2 2 2 5 6 2 3" xfId="21421" xr:uid="{00000000-0005-0000-0000-0000FA040000}"/>
    <cellStyle name="Cálculo 2 2 2 5 6 2 4" xfId="22619" xr:uid="{00000000-0005-0000-0000-0000FB040000}"/>
    <cellStyle name="Cálculo 2 2 2 5 6 2 5" xfId="32316" xr:uid="{00000000-0005-0000-0000-0000FC040000}"/>
    <cellStyle name="Cálculo 2 2 2 5 6 2 6" xfId="35991" xr:uid="{00000000-0005-0000-0000-0000FD040000}"/>
    <cellStyle name="Cálculo 2 2 2 5 6 2 7" xfId="38717" xr:uid="{00000000-0005-0000-0000-0000FE040000}"/>
    <cellStyle name="Cálculo 2 2 2 5 6 3" xfId="14099" xr:uid="{00000000-0005-0000-0000-0000FF040000}"/>
    <cellStyle name="Cálculo 2 2 2 5 6 4" xfId="21097" xr:uid="{00000000-0005-0000-0000-000000050000}"/>
    <cellStyle name="Cálculo 2 2 2 5 6 5" xfId="27363" xr:uid="{00000000-0005-0000-0000-000001050000}"/>
    <cellStyle name="Cálculo 2 2 2 5 6 6" xfId="26777" xr:uid="{00000000-0005-0000-0000-000002050000}"/>
    <cellStyle name="Cálculo 2 2 2 5 6 7" xfId="31991" xr:uid="{00000000-0005-0000-0000-000003050000}"/>
    <cellStyle name="Cálculo 2 2 2 5 6 8" xfId="35669" xr:uid="{00000000-0005-0000-0000-000004050000}"/>
    <cellStyle name="Cálculo 2 2 2 5 6 9" xfId="38580" xr:uid="{00000000-0005-0000-0000-000005050000}"/>
    <cellStyle name="Cálculo 2 2 2 5 7" xfId="5266" xr:uid="{00000000-0005-0000-0000-000006050000}"/>
    <cellStyle name="Cálculo 2 2 2 5 7 2" xfId="14420" xr:uid="{00000000-0005-0000-0000-000007050000}"/>
    <cellStyle name="Cálculo 2 2 2 5 7 3" xfId="21416" xr:uid="{00000000-0005-0000-0000-000008050000}"/>
    <cellStyle name="Cálculo 2 2 2 5 7 4" xfId="24962" xr:uid="{00000000-0005-0000-0000-000009050000}"/>
    <cellStyle name="Cálculo 2 2 2 5 7 5" xfId="32311" xr:uid="{00000000-0005-0000-0000-00000A050000}"/>
    <cellStyle name="Cálculo 2 2 2 5 7 6" xfId="35986" xr:uid="{00000000-0005-0000-0000-00000B050000}"/>
    <cellStyle name="Cálculo 2 2 2 5 7 7" xfId="38712" xr:uid="{00000000-0005-0000-0000-00000C050000}"/>
    <cellStyle name="Cálculo 2 2 2 5 8" xfId="11479" xr:uid="{00000000-0005-0000-0000-00000D050000}"/>
    <cellStyle name="Cálculo 2 2 2 5 9" xfId="18482" xr:uid="{00000000-0005-0000-0000-00000E050000}"/>
    <cellStyle name="Cálculo 2 2 2 6" xfId="1619" xr:uid="{00000000-0005-0000-0000-00000F050000}"/>
    <cellStyle name="Cálculo 2 2 2 6 10" xfId="21389" xr:uid="{00000000-0005-0000-0000-000010050000}"/>
    <cellStyle name="Cálculo 2 2 2 6 11" xfId="25737" xr:uid="{00000000-0005-0000-0000-000011050000}"/>
    <cellStyle name="Cálculo 2 2 2 6 12" xfId="34931" xr:uid="{00000000-0005-0000-0000-000012050000}"/>
    <cellStyle name="Cálculo 2 2 2 6 13" xfId="38394" xr:uid="{00000000-0005-0000-0000-000013050000}"/>
    <cellStyle name="Cálculo 2 2 2 6 2" xfId="3275" xr:uid="{00000000-0005-0000-0000-000014050000}"/>
    <cellStyle name="Cálculo 2 2 2 6 2 2" xfId="5273" xr:uid="{00000000-0005-0000-0000-000015050000}"/>
    <cellStyle name="Cálculo 2 2 2 6 2 2 2" xfId="14427" xr:uid="{00000000-0005-0000-0000-000016050000}"/>
    <cellStyle name="Cálculo 2 2 2 6 2 2 3" xfId="21423" xr:uid="{00000000-0005-0000-0000-000017050000}"/>
    <cellStyle name="Cálculo 2 2 2 6 2 2 4" xfId="26872" xr:uid="{00000000-0005-0000-0000-000018050000}"/>
    <cellStyle name="Cálculo 2 2 2 6 2 2 5" xfId="32318" xr:uid="{00000000-0005-0000-0000-000019050000}"/>
    <cellStyle name="Cálculo 2 2 2 6 2 2 6" xfId="35993" xr:uid="{00000000-0005-0000-0000-00001A050000}"/>
    <cellStyle name="Cálculo 2 2 2 6 2 2 7" xfId="38719" xr:uid="{00000000-0005-0000-0000-00001B050000}"/>
    <cellStyle name="Cálculo 2 2 2 6 2 3" xfId="12429" xr:uid="{00000000-0005-0000-0000-00001C050000}"/>
    <cellStyle name="Cálculo 2 2 2 6 2 4" xfId="19431" xr:uid="{00000000-0005-0000-0000-00001D050000}"/>
    <cellStyle name="Cálculo 2 2 2 6 2 5" xfId="9591" xr:uid="{00000000-0005-0000-0000-00001E050000}"/>
    <cellStyle name="Cálculo 2 2 2 6 2 6" xfId="19823" xr:uid="{00000000-0005-0000-0000-00001F050000}"/>
    <cellStyle name="Cálculo 2 2 2 6 2 7" xfId="19589" xr:uid="{00000000-0005-0000-0000-000020050000}"/>
    <cellStyle name="Cálculo 2 2 2 6 2 8" xfId="33689" xr:uid="{00000000-0005-0000-0000-000021050000}"/>
    <cellStyle name="Cálculo 2 2 2 6 2 9" xfId="37277" xr:uid="{00000000-0005-0000-0000-000022050000}"/>
    <cellStyle name="Cálculo 2 2 2 6 3" xfId="2954" xr:uid="{00000000-0005-0000-0000-000023050000}"/>
    <cellStyle name="Cálculo 2 2 2 6 3 2" xfId="5274" xr:uid="{00000000-0005-0000-0000-000024050000}"/>
    <cellStyle name="Cálculo 2 2 2 6 3 2 2" xfId="14428" xr:uid="{00000000-0005-0000-0000-000025050000}"/>
    <cellStyle name="Cálculo 2 2 2 6 3 2 3" xfId="21424" xr:uid="{00000000-0005-0000-0000-000026050000}"/>
    <cellStyle name="Cálculo 2 2 2 6 3 2 4" xfId="17718" xr:uid="{00000000-0005-0000-0000-000027050000}"/>
    <cellStyle name="Cálculo 2 2 2 6 3 2 5" xfId="32319" xr:uid="{00000000-0005-0000-0000-000028050000}"/>
    <cellStyle name="Cálculo 2 2 2 6 3 2 6" xfId="35994" xr:uid="{00000000-0005-0000-0000-000029050000}"/>
    <cellStyle name="Cálculo 2 2 2 6 3 2 7" xfId="38720" xr:uid="{00000000-0005-0000-0000-00002A050000}"/>
    <cellStyle name="Cálculo 2 2 2 6 3 3" xfId="12108" xr:uid="{00000000-0005-0000-0000-00002B050000}"/>
    <cellStyle name="Cálculo 2 2 2 6 3 4" xfId="19111" xr:uid="{00000000-0005-0000-0000-00002C050000}"/>
    <cellStyle name="Cálculo 2 2 2 6 3 5" xfId="24001" xr:uid="{00000000-0005-0000-0000-00002D050000}"/>
    <cellStyle name="Cálculo 2 2 2 6 3 6" xfId="24551" xr:uid="{00000000-0005-0000-0000-00002E050000}"/>
    <cellStyle name="Cálculo 2 2 2 6 3 7" xfId="15461" xr:uid="{00000000-0005-0000-0000-00002F050000}"/>
    <cellStyle name="Cálculo 2 2 2 6 3 8" xfId="33834" xr:uid="{00000000-0005-0000-0000-000030050000}"/>
    <cellStyle name="Cálculo 2 2 2 6 3 9" xfId="37396" xr:uid="{00000000-0005-0000-0000-000031050000}"/>
    <cellStyle name="Cálculo 2 2 2 6 4" xfId="4250" xr:uid="{00000000-0005-0000-0000-000032050000}"/>
    <cellStyle name="Cálculo 2 2 2 6 4 2" xfId="5275" xr:uid="{00000000-0005-0000-0000-000033050000}"/>
    <cellStyle name="Cálculo 2 2 2 6 4 2 2" xfId="14429" xr:uid="{00000000-0005-0000-0000-000034050000}"/>
    <cellStyle name="Cálculo 2 2 2 6 4 2 3" xfId="21425" xr:uid="{00000000-0005-0000-0000-000035050000}"/>
    <cellStyle name="Cálculo 2 2 2 6 4 2 4" xfId="26874" xr:uid="{00000000-0005-0000-0000-000036050000}"/>
    <cellStyle name="Cálculo 2 2 2 6 4 2 5" xfId="32320" xr:uid="{00000000-0005-0000-0000-000037050000}"/>
    <cellStyle name="Cálculo 2 2 2 6 4 2 6" xfId="35995" xr:uid="{00000000-0005-0000-0000-000038050000}"/>
    <cellStyle name="Cálculo 2 2 2 6 4 2 7" xfId="38721" xr:uid="{00000000-0005-0000-0000-000039050000}"/>
    <cellStyle name="Cálculo 2 2 2 6 4 3" xfId="13404" xr:uid="{00000000-0005-0000-0000-00003A050000}"/>
    <cellStyle name="Cálculo 2 2 2 6 4 4" xfId="20402" xr:uid="{00000000-0005-0000-0000-00003B050000}"/>
    <cellStyle name="Cálculo 2 2 2 6 4 5" xfId="27707" xr:uid="{00000000-0005-0000-0000-00003C050000}"/>
    <cellStyle name="Cálculo 2 2 2 6 4 6" xfId="9210" xr:uid="{00000000-0005-0000-0000-00003D050000}"/>
    <cellStyle name="Cálculo 2 2 2 6 4 7" xfId="28635" xr:uid="{00000000-0005-0000-0000-00003E050000}"/>
    <cellStyle name="Cálculo 2 2 2 6 4 8" xfId="33345" xr:uid="{00000000-0005-0000-0000-00003F050000}"/>
    <cellStyle name="Cálculo 2 2 2 6 4 9" xfId="37020" xr:uid="{00000000-0005-0000-0000-000040050000}"/>
    <cellStyle name="Cálculo 2 2 2 6 5" xfId="3142" xr:uid="{00000000-0005-0000-0000-000041050000}"/>
    <cellStyle name="Cálculo 2 2 2 6 5 2" xfId="5276" xr:uid="{00000000-0005-0000-0000-000042050000}"/>
    <cellStyle name="Cálculo 2 2 2 6 5 2 2" xfId="14430" xr:uid="{00000000-0005-0000-0000-000043050000}"/>
    <cellStyle name="Cálculo 2 2 2 6 5 2 3" xfId="21426" xr:uid="{00000000-0005-0000-0000-000044050000}"/>
    <cellStyle name="Cálculo 2 2 2 6 5 2 4" xfId="9182" xr:uid="{00000000-0005-0000-0000-000045050000}"/>
    <cellStyle name="Cálculo 2 2 2 6 5 2 5" xfId="32321" xr:uid="{00000000-0005-0000-0000-000046050000}"/>
    <cellStyle name="Cálculo 2 2 2 6 5 2 6" xfId="35996" xr:uid="{00000000-0005-0000-0000-000047050000}"/>
    <cellStyle name="Cálculo 2 2 2 6 5 2 7" xfId="38722" xr:uid="{00000000-0005-0000-0000-000048050000}"/>
    <cellStyle name="Cálculo 2 2 2 6 5 3" xfId="12296" xr:uid="{00000000-0005-0000-0000-000049050000}"/>
    <cellStyle name="Cálculo 2 2 2 6 5 4" xfId="19299" xr:uid="{00000000-0005-0000-0000-00004A050000}"/>
    <cellStyle name="Cálculo 2 2 2 6 5 5" xfId="28250" xr:uid="{00000000-0005-0000-0000-00004B050000}"/>
    <cellStyle name="Cálculo 2 2 2 6 5 6" xfId="22508" xr:uid="{00000000-0005-0000-0000-00004C050000}"/>
    <cellStyle name="Cálculo 2 2 2 6 5 7" xfId="19427" xr:uid="{00000000-0005-0000-0000-00004D050000}"/>
    <cellStyle name="Cálculo 2 2 2 6 5 8" xfId="33746" xr:uid="{00000000-0005-0000-0000-00004E050000}"/>
    <cellStyle name="Cálculo 2 2 2 6 5 9" xfId="37308" xr:uid="{00000000-0005-0000-0000-00004F050000}"/>
    <cellStyle name="Cálculo 2 2 2 6 6" xfId="5272" xr:uid="{00000000-0005-0000-0000-000050050000}"/>
    <cellStyle name="Cálculo 2 2 2 6 6 2" xfId="14426" xr:uid="{00000000-0005-0000-0000-000051050000}"/>
    <cellStyle name="Cálculo 2 2 2 6 6 3" xfId="21422" xr:uid="{00000000-0005-0000-0000-000052050000}"/>
    <cellStyle name="Cálculo 2 2 2 6 6 4" xfId="26873" xr:uid="{00000000-0005-0000-0000-000053050000}"/>
    <cellStyle name="Cálculo 2 2 2 6 6 5" xfId="32317" xr:uid="{00000000-0005-0000-0000-000054050000}"/>
    <cellStyle name="Cálculo 2 2 2 6 6 6" xfId="35992" xr:uid="{00000000-0005-0000-0000-000055050000}"/>
    <cellStyle name="Cálculo 2 2 2 6 6 7" xfId="38718" xr:uid="{00000000-0005-0000-0000-000056050000}"/>
    <cellStyle name="Cálculo 2 2 2 6 7" xfId="10773" xr:uid="{00000000-0005-0000-0000-000057050000}"/>
    <cellStyle name="Cálculo 2 2 2 6 8" xfId="16542" xr:uid="{00000000-0005-0000-0000-000058050000}"/>
    <cellStyle name="Cálculo 2 2 2 6 9" xfId="25134" xr:uid="{00000000-0005-0000-0000-000059050000}"/>
    <cellStyle name="Cálculo 2 2 2 7" xfId="2447" xr:uid="{00000000-0005-0000-0000-00005A050000}"/>
    <cellStyle name="Cálculo 2 2 2 7 2" xfId="5277" xr:uid="{00000000-0005-0000-0000-00005B050000}"/>
    <cellStyle name="Cálculo 2 2 2 7 2 2" xfId="14431" xr:uid="{00000000-0005-0000-0000-00005C050000}"/>
    <cellStyle name="Cálculo 2 2 2 7 2 3" xfId="21427" xr:uid="{00000000-0005-0000-0000-00005D050000}"/>
    <cellStyle name="Cálculo 2 2 2 7 2 4" xfId="26875" xr:uid="{00000000-0005-0000-0000-00005E050000}"/>
    <cellStyle name="Cálculo 2 2 2 7 2 5" xfId="32322" xr:uid="{00000000-0005-0000-0000-00005F050000}"/>
    <cellStyle name="Cálculo 2 2 2 7 2 6" xfId="35997" xr:uid="{00000000-0005-0000-0000-000060050000}"/>
    <cellStyle name="Cálculo 2 2 2 7 2 7" xfId="38723" xr:uid="{00000000-0005-0000-0000-000061050000}"/>
    <cellStyle name="Cálculo 2 2 2 7 3" xfId="11601" xr:uid="{00000000-0005-0000-0000-000062050000}"/>
    <cellStyle name="Cálculo 2 2 2 7 4" xfId="18604" xr:uid="{00000000-0005-0000-0000-000063050000}"/>
    <cellStyle name="Cálculo 2 2 2 7 5" xfId="24149" xr:uid="{00000000-0005-0000-0000-000064050000}"/>
    <cellStyle name="Cálculo 2 2 2 7 6" xfId="23031" xr:uid="{00000000-0005-0000-0000-000065050000}"/>
    <cellStyle name="Cálculo 2 2 2 7 7" xfId="30108" xr:uid="{00000000-0005-0000-0000-000066050000}"/>
    <cellStyle name="Cálculo 2 2 2 7 8" xfId="34085" xr:uid="{00000000-0005-0000-0000-000067050000}"/>
    <cellStyle name="Cálculo 2 2 2 7 9" xfId="37647" xr:uid="{00000000-0005-0000-0000-000068050000}"/>
    <cellStyle name="Cálculo 2 2 2 8" xfId="2922" xr:uid="{00000000-0005-0000-0000-000069050000}"/>
    <cellStyle name="Cálculo 2 2 2 8 2" xfId="5278" xr:uid="{00000000-0005-0000-0000-00006A050000}"/>
    <cellStyle name="Cálculo 2 2 2 8 2 2" xfId="14432" xr:uid="{00000000-0005-0000-0000-00006B050000}"/>
    <cellStyle name="Cálculo 2 2 2 8 2 3" xfId="21428" xr:uid="{00000000-0005-0000-0000-00006C050000}"/>
    <cellStyle name="Cálculo 2 2 2 8 2 4" xfId="26878" xr:uid="{00000000-0005-0000-0000-00006D050000}"/>
    <cellStyle name="Cálculo 2 2 2 8 2 5" xfId="32323" xr:uid="{00000000-0005-0000-0000-00006E050000}"/>
    <cellStyle name="Cálculo 2 2 2 8 2 6" xfId="35998" xr:uid="{00000000-0005-0000-0000-00006F050000}"/>
    <cellStyle name="Cálculo 2 2 2 8 2 7" xfId="38724" xr:uid="{00000000-0005-0000-0000-000070050000}"/>
    <cellStyle name="Cálculo 2 2 2 8 3" xfId="12076" xr:uid="{00000000-0005-0000-0000-000071050000}"/>
    <cellStyle name="Cálculo 2 2 2 8 4" xfId="19079" xr:uid="{00000000-0005-0000-0000-000072050000}"/>
    <cellStyle name="Cálculo 2 2 2 8 5" xfId="23999" xr:uid="{00000000-0005-0000-0000-000073050000}"/>
    <cellStyle name="Cálculo 2 2 2 8 6" xfId="29125" xr:uid="{00000000-0005-0000-0000-000074050000}"/>
    <cellStyle name="Cálculo 2 2 2 8 7" xfId="17661" xr:uid="{00000000-0005-0000-0000-000075050000}"/>
    <cellStyle name="Cálculo 2 2 2 8 8" xfId="10138" xr:uid="{00000000-0005-0000-0000-000076050000}"/>
    <cellStyle name="Cálculo 2 2 2 8 9" xfId="34994" xr:uid="{00000000-0005-0000-0000-000077050000}"/>
    <cellStyle name="Cálculo 2 2 2 9" xfId="3111" xr:uid="{00000000-0005-0000-0000-000078050000}"/>
    <cellStyle name="Cálculo 2 2 2 9 2" xfId="5279" xr:uid="{00000000-0005-0000-0000-000079050000}"/>
    <cellStyle name="Cálculo 2 2 2 9 2 2" xfId="14433" xr:uid="{00000000-0005-0000-0000-00007A050000}"/>
    <cellStyle name="Cálculo 2 2 2 9 2 3" xfId="21429" xr:uid="{00000000-0005-0000-0000-00007B050000}"/>
    <cellStyle name="Cálculo 2 2 2 9 2 4" xfId="9464" xr:uid="{00000000-0005-0000-0000-00007C050000}"/>
    <cellStyle name="Cálculo 2 2 2 9 2 5" xfId="32324" xr:uid="{00000000-0005-0000-0000-00007D050000}"/>
    <cellStyle name="Cálculo 2 2 2 9 2 6" xfId="35999" xr:uid="{00000000-0005-0000-0000-00007E050000}"/>
    <cellStyle name="Cálculo 2 2 2 9 2 7" xfId="38725" xr:uid="{00000000-0005-0000-0000-00007F050000}"/>
    <cellStyle name="Cálculo 2 2 2 9 3" xfId="12265" xr:uid="{00000000-0005-0000-0000-000080050000}"/>
    <cellStyle name="Cálculo 2 2 2 9 4" xfId="19268" xr:uid="{00000000-0005-0000-0000-000081050000}"/>
    <cellStyle name="Cálculo 2 2 2 9 5" xfId="28268" xr:uid="{00000000-0005-0000-0000-000082050000}"/>
    <cellStyle name="Cálculo 2 2 2 9 6" xfId="28787" xr:uid="{00000000-0005-0000-0000-000083050000}"/>
    <cellStyle name="Cálculo 2 2 2 9 7" xfId="28726" xr:uid="{00000000-0005-0000-0000-000084050000}"/>
    <cellStyle name="Cálculo 2 2 2 9 8" xfId="33761" xr:uid="{00000000-0005-0000-0000-000085050000}"/>
    <cellStyle name="Cálculo 2 2 2 9 9" xfId="37323" xr:uid="{00000000-0005-0000-0000-000086050000}"/>
    <cellStyle name="Cálculo 2 2 20" xfId="38455" xr:uid="{00000000-0005-0000-0000-000087050000}"/>
    <cellStyle name="Cálculo 2 2 3" xfId="1908" xr:uid="{00000000-0005-0000-0000-000088050000}"/>
    <cellStyle name="Cálculo 2 2 3 10" xfId="28548" xr:uid="{00000000-0005-0000-0000-000089050000}"/>
    <cellStyle name="Cálculo 2 2 3 11" xfId="26020" xr:uid="{00000000-0005-0000-0000-00008A050000}"/>
    <cellStyle name="Cálculo 2 2 3 12" xfId="25717" xr:uid="{00000000-0005-0000-0000-00008B050000}"/>
    <cellStyle name="Cálculo 2 2 3 13" xfId="29172" xr:uid="{00000000-0005-0000-0000-00008C050000}"/>
    <cellStyle name="Cálculo 2 2 3 14" xfId="23289" xr:uid="{00000000-0005-0000-0000-00008D050000}"/>
    <cellStyle name="Cálculo 2 2 3 2" xfId="2573" xr:uid="{00000000-0005-0000-0000-00008E050000}"/>
    <cellStyle name="Cálculo 2 2 3 2 2" xfId="5281" xr:uid="{00000000-0005-0000-0000-00008F050000}"/>
    <cellStyle name="Cálculo 2 2 3 2 2 2" xfId="14435" xr:uid="{00000000-0005-0000-0000-000090050000}"/>
    <cellStyle name="Cálculo 2 2 3 2 2 3" xfId="21431" xr:uid="{00000000-0005-0000-0000-000091050000}"/>
    <cellStyle name="Cálculo 2 2 3 2 2 4" xfId="10102" xr:uid="{00000000-0005-0000-0000-000092050000}"/>
    <cellStyle name="Cálculo 2 2 3 2 2 5" xfId="32326" xr:uid="{00000000-0005-0000-0000-000093050000}"/>
    <cellStyle name="Cálculo 2 2 3 2 2 6" xfId="36001" xr:uid="{00000000-0005-0000-0000-000094050000}"/>
    <cellStyle name="Cálculo 2 2 3 2 2 7" xfId="38727" xr:uid="{00000000-0005-0000-0000-000095050000}"/>
    <cellStyle name="Cálculo 2 2 3 2 3" xfId="11727" xr:uid="{00000000-0005-0000-0000-000096050000}"/>
    <cellStyle name="Cálculo 2 2 3 2 4" xfId="18730" xr:uid="{00000000-0005-0000-0000-000097050000}"/>
    <cellStyle name="Cálculo 2 2 3 2 5" xfId="21352" xr:uid="{00000000-0005-0000-0000-000098050000}"/>
    <cellStyle name="Cálculo 2 2 3 2 6" xfId="21249" xr:uid="{00000000-0005-0000-0000-000099050000}"/>
    <cellStyle name="Cálculo 2 2 3 2 7" xfId="30046" xr:uid="{00000000-0005-0000-0000-00009A050000}"/>
    <cellStyle name="Cálculo 2 2 3 2 8" xfId="34023" xr:uid="{00000000-0005-0000-0000-00009B050000}"/>
    <cellStyle name="Cálculo 2 2 3 2 9" xfId="37585" xr:uid="{00000000-0005-0000-0000-00009C050000}"/>
    <cellStyle name="Cálculo 2 2 3 3" xfId="3778" xr:uid="{00000000-0005-0000-0000-00009D050000}"/>
    <cellStyle name="Cálculo 2 2 3 3 2" xfId="5282" xr:uid="{00000000-0005-0000-0000-00009E050000}"/>
    <cellStyle name="Cálculo 2 2 3 3 2 2" xfId="14436" xr:uid="{00000000-0005-0000-0000-00009F050000}"/>
    <cellStyle name="Cálculo 2 2 3 3 2 3" xfId="21432" xr:uid="{00000000-0005-0000-0000-0000A0050000}"/>
    <cellStyle name="Cálculo 2 2 3 3 2 4" xfId="26877" xr:uid="{00000000-0005-0000-0000-0000A1050000}"/>
    <cellStyle name="Cálculo 2 2 3 3 2 5" xfId="32327" xr:uid="{00000000-0005-0000-0000-0000A2050000}"/>
    <cellStyle name="Cálculo 2 2 3 3 2 6" xfId="36002" xr:uid="{00000000-0005-0000-0000-0000A3050000}"/>
    <cellStyle name="Cálculo 2 2 3 3 2 7" xfId="38728" xr:uid="{00000000-0005-0000-0000-0000A4050000}"/>
    <cellStyle name="Cálculo 2 2 3 3 3" xfId="12932" xr:uid="{00000000-0005-0000-0000-0000A5050000}"/>
    <cellStyle name="Cálculo 2 2 3 3 4" xfId="19931" xr:uid="{00000000-0005-0000-0000-0000A6050000}"/>
    <cellStyle name="Cálculo 2 2 3 3 5" xfId="27941" xr:uid="{00000000-0005-0000-0000-0000A7050000}"/>
    <cellStyle name="Cálculo 2 2 3 3 6" xfId="10037" xr:uid="{00000000-0005-0000-0000-0000A8050000}"/>
    <cellStyle name="Cálculo 2 2 3 3 7" xfId="29376" xr:uid="{00000000-0005-0000-0000-0000A9050000}"/>
    <cellStyle name="Cálculo 2 2 3 3 8" xfId="24764" xr:uid="{00000000-0005-0000-0000-0000AA050000}"/>
    <cellStyle name="Cálculo 2 2 3 3 9" xfId="33661" xr:uid="{00000000-0005-0000-0000-0000AB050000}"/>
    <cellStyle name="Cálculo 2 2 3 4" xfId="4268" xr:uid="{00000000-0005-0000-0000-0000AC050000}"/>
    <cellStyle name="Cálculo 2 2 3 4 2" xfId="5283" xr:uid="{00000000-0005-0000-0000-0000AD050000}"/>
    <cellStyle name="Cálculo 2 2 3 4 2 2" xfId="14437" xr:uid="{00000000-0005-0000-0000-0000AE050000}"/>
    <cellStyle name="Cálculo 2 2 3 4 2 3" xfId="21433" xr:uid="{00000000-0005-0000-0000-0000AF050000}"/>
    <cellStyle name="Cálculo 2 2 3 4 2 4" xfId="24327" xr:uid="{00000000-0005-0000-0000-0000B0050000}"/>
    <cellStyle name="Cálculo 2 2 3 4 2 5" xfId="32328" xr:uid="{00000000-0005-0000-0000-0000B1050000}"/>
    <cellStyle name="Cálculo 2 2 3 4 2 6" xfId="36003" xr:uid="{00000000-0005-0000-0000-0000B2050000}"/>
    <cellStyle name="Cálculo 2 2 3 4 2 7" xfId="38729" xr:uid="{00000000-0005-0000-0000-0000B3050000}"/>
    <cellStyle name="Cálculo 2 2 3 4 3" xfId="13422" xr:uid="{00000000-0005-0000-0000-0000B4050000}"/>
    <cellStyle name="Cálculo 2 2 3 4 4" xfId="20420" xr:uid="{00000000-0005-0000-0000-0000B5050000}"/>
    <cellStyle name="Cálculo 2 2 3 4 5" xfId="27698" xr:uid="{00000000-0005-0000-0000-0000B6050000}"/>
    <cellStyle name="Cálculo 2 2 3 4 6" xfId="26678" xr:uid="{00000000-0005-0000-0000-0000B7050000}"/>
    <cellStyle name="Cálculo 2 2 3 4 7" xfId="28885" xr:uid="{00000000-0005-0000-0000-0000B8050000}"/>
    <cellStyle name="Cálculo 2 2 3 4 8" xfId="31705" xr:uid="{00000000-0005-0000-0000-0000B9050000}"/>
    <cellStyle name="Cálculo 2 2 3 4 9" xfId="35385" xr:uid="{00000000-0005-0000-0000-0000BA050000}"/>
    <cellStyle name="Cálculo 2 2 3 5" xfId="2900" xr:uid="{00000000-0005-0000-0000-0000BB050000}"/>
    <cellStyle name="Cálculo 2 2 3 5 2" xfId="5284" xr:uid="{00000000-0005-0000-0000-0000BC050000}"/>
    <cellStyle name="Cálculo 2 2 3 5 2 2" xfId="14438" xr:uid="{00000000-0005-0000-0000-0000BD050000}"/>
    <cellStyle name="Cálculo 2 2 3 5 2 3" xfId="21434" xr:uid="{00000000-0005-0000-0000-0000BE050000}"/>
    <cellStyle name="Cálculo 2 2 3 5 2 4" xfId="26881" xr:uid="{00000000-0005-0000-0000-0000BF050000}"/>
    <cellStyle name="Cálculo 2 2 3 5 2 5" xfId="32329" xr:uid="{00000000-0005-0000-0000-0000C0050000}"/>
    <cellStyle name="Cálculo 2 2 3 5 2 6" xfId="36004" xr:uid="{00000000-0005-0000-0000-0000C1050000}"/>
    <cellStyle name="Cálculo 2 2 3 5 2 7" xfId="38730" xr:uid="{00000000-0005-0000-0000-0000C2050000}"/>
    <cellStyle name="Cálculo 2 2 3 5 3" xfId="12054" xr:uid="{00000000-0005-0000-0000-0000C3050000}"/>
    <cellStyle name="Cálculo 2 2 3 5 4" xfId="19057" xr:uid="{00000000-0005-0000-0000-0000C4050000}"/>
    <cellStyle name="Cálculo 2 2 3 5 5" xfId="17541" xr:uid="{00000000-0005-0000-0000-0000C5050000}"/>
    <cellStyle name="Cálculo 2 2 3 5 6" xfId="23183" xr:uid="{00000000-0005-0000-0000-0000C6050000}"/>
    <cellStyle name="Cálculo 2 2 3 5 7" xfId="26502" xr:uid="{00000000-0005-0000-0000-0000C7050000}"/>
    <cellStyle name="Cálculo 2 2 3 5 8" xfId="29654" xr:uid="{00000000-0005-0000-0000-0000C8050000}"/>
    <cellStyle name="Cálculo 2 2 3 5 9" xfId="25791" xr:uid="{00000000-0005-0000-0000-0000C9050000}"/>
    <cellStyle name="Cálculo 2 2 3 6" xfId="2880" xr:uid="{00000000-0005-0000-0000-0000CA050000}"/>
    <cellStyle name="Cálculo 2 2 3 6 2" xfId="5285" xr:uid="{00000000-0005-0000-0000-0000CB050000}"/>
    <cellStyle name="Cálculo 2 2 3 6 2 2" xfId="14439" xr:uid="{00000000-0005-0000-0000-0000CC050000}"/>
    <cellStyle name="Cálculo 2 2 3 6 2 3" xfId="21435" xr:uid="{00000000-0005-0000-0000-0000CD050000}"/>
    <cellStyle name="Cálculo 2 2 3 6 2 4" xfId="26871" xr:uid="{00000000-0005-0000-0000-0000CE050000}"/>
    <cellStyle name="Cálculo 2 2 3 6 2 5" xfId="32330" xr:uid="{00000000-0005-0000-0000-0000CF050000}"/>
    <cellStyle name="Cálculo 2 2 3 6 2 6" xfId="36005" xr:uid="{00000000-0005-0000-0000-0000D0050000}"/>
    <cellStyle name="Cálculo 2 2 3 6 2 7" xfId="38731" xr:uid="{00000000-0005-0000-0000-0000D1050000}"/>
    <cellStyle name="Cálculo 2 2 3 6 3" xfId="12034" xr:uid="{00000000-0005-0000-0000-0000D2050000}"/>
    <cellStyle name="Cálculo 2 2 3 6 4" xfId="19037" xr:uid="{00000000-0005-0000-0000-0000D3050000}"/>
    <cellStyle name="Cálculo 2 2 3 6 5" xfId="28342" xr:uid="{00000000-0005-0000-0000-0000D4050000}"/>
    <cellStyle name="Cálculo 2 2 3 6 6" xfId="19605" xr:uid="{00000000-0005-0000-0000-0000D5050000}"/>
    <cellStyle name="Cálculo 2 2 3 6 7" xfId="29894" xr:uid="{00000000-0005-0000-0000-0000D6050000}"/>
    <cellStyle name="Cálculo 2 2 3 6 8" xfId="31548" xr:uid="{00000000-0005-0000-0000-0000D7050000}"/>
    <cellStyle name="Cálculo 2 2 3 6 9" xfId="35258" xr:uid="{00000000-0005-0000-0000-0000D8050000}"/>
    <cellStyle name="Cálculo 2 2 3 7" xfId="5280" xr:uid="{00000000-0005-0000-0000-0000D9050000}"/>
    <cellStyle name="Cálculo 2 2 3 7 2" xfId="14434" xr:uid="{00000000-0005-0000-0000-0000DA050000}"/>
    <cellStyle name="Cálculo 2 2 3 7 3" xfId="21430" xr:uid="{00000000-0005-0000-0000-0000DB050000}"/>
    <cellStyle name="Cálculo 2 2 3 7 4" xfId="26876" xr:uid="{00000000-0005-0000-0000-0000DC050000}"/>
    <cellStyle name="Cálculo 2 2 3 7 5" xfId="32325" xr:uid="{00000000-0005-0000-0000-0000DD050000}"/>
    <cellStyle name="Cálculo 2 2 3 7 6" xfId="36000" xr:uid="{00000000-0005-0000-0000-0000DE050000}"/>
    <cellStyle name="Cálculo 2 2 3 7 7" xfId="38726" xr:uid="{00000000-0005-0000-0000-0000DF050000}"/>
    <cellStyle name="Cálculo 2 2 3 8" xfId="11062" xr:uid="{00000000-0005-0000-0000-0000E0050000}"/>
    <cellStyle name="Cálculo 2 2 3 9" xfId="15466" xr:uid="{00000000-0005-0000-0000-0000E1050000}"/>
    <cellStyle name="Cálculo 2 2 4" xfId="2343" xr:uid="{00000000-0005-0000-0000-0000E2050000}"/>
    <cellStyle name="Cálculo 2 2 4 10" xfId="23060" xr:uid="{00000000-0005-0000-0000-0000E3050000}"/>
    <cellStyle name="Cálculo 2 2 4 11" xfId="26142" xr:uid="{00000000-0005-0000-0000-0000E4050000}"/>
    <cellStyle name="Cálculo 2 2 4 12" xfId="22905" xr:uid="{00000000-0005-0000-0000-0000E5050000}"/>
    <cellStyle name="Cálculo 2 2 4 13" xfId="34135" xr:uid="{00000000-0005-0000-0000-0000E6050000}"/>
    <cellStyle name="Cálculo 2 2 4 14" xfId="37697" xr:uid="{00000000-0005-0000-0000-0000E7050000}"/>
    <cellStyle name="Cálculo 2 2 4 2" xfId="2743" xr:uid="{00000000-0005-0000-0000-0000E8050000}"/>
    <cellStyle name="Cálculo 2 2 4 2 2" xfId="5287" xr:uid="{00000000-0005-0000-0000-0000E9050000}"/>
    <cellStyle name="Cálculo 2 2 4 2 2 2" xfId="14441" xr:uid="{00000000-0005-0000-0000-0000EA050000}"/>
    <cellStyle name="Cálculo 2 2 4 2 2 3" xfId="21437" xr:uid="{00000000-0005-0000-0000-0000EB050000}"/>
    <cellStyle name="Cálculo 2 2 4 2 2 4" xfId="24069" xr:uid="{00000000-0005-0000-0000-0000EC050000}"/>
    <cellStyle name="Cálculo 2 2 4 2 2 5" xfId="32332" xr:uid="{00000000-0005-0000-0000-0000ED050000}"/>
    <cellStyle name="Cálculo 2 2 4 2 2 6" xfId="36007" xr:uid="{00000000-0005-0000-0000-0000EE050000}"/>
    <cellStyle name="Cálculo 2 2 4 2 2 7" xfId="38733" xr:uid="{00000000-0005-0000-0000-0000EF050000}"/>
    <cellStyle name="Cálculo 2 2 4 2 3" xfId="11897" xr:uid="{00000000-0005-0000-0000-0000F0050000}"/>
    <cellStyle name="Cálculo 2 2 4 2 4" xfId="18900" xr:uid="{00000000-0005-0000-0000-0000F1050000}"/>
    <cellStyle name="Cálculo 2 2 4 2 5" xfId="28411" xr:uid="{00000000-0005-0000-0000-0000F2050000}"/>
    <cellStyle name="Cálculo 2 2 4 2 6" xfId="21297" xr:uid="{00000000-0005-0000-0000-0000F3050000}"/>
    <cellStyle name="Cálculo 2 2 4 2 7" xfId="29954" xr:uid="{00000000-0005-0000-0000-0000F4050000}"/>
    <cellStyle name="Cálculo 2 2 4 2 8" xfId="31530" xr:uid="{00000000-0005-0000-0000-0000F5050000}"/>
    <cellStyle name="Cálculo 2 2 4 2 9" xfId="35240" xr:uid="{00000000-0005-0000-0000-0000F6050000}"/>
    <cellStyle name="Cálculo 2 2 4 3" xfId="4025" xr:uid="{00000000-0005-0000-0000-0000F7050000}"/>
    <cellStyle name="Cálculo 2 2 4 3 2" xfId="5288" xr:uid="{00000000-0005-0000-0000-0000F8050000}"/>
    <cellStyle name="Cálculo 2 2 4 3 2 2" xfId="14442" xr:uid="{00000000-0005-0000-0000-0000F9050000}"/>
    <cellStyle name="Cálculo 2 2 4 3 2 3" xfId="21438" xr:uid="{00000000-0005-0000-0000-0000FA050000}"/>
    <cellStyle name="Cálculo 2 2 4 3 2 4" xfId="26880" xr:uid="{00000000-0005-0000-0000-0000FB050000}"/>
    <cellStyle name="Cálculo 2 2 4 3 2 5" xfId="32333" xr:uid="{00000000-0005-0000-0000-0000FC050000}"/>
    <cellStyle name="Cálculo 2 2 4 3 2 6" xfId="36008" xr:uid="{00000000-0005-0000-0000-0000FD050000}"/>
    <cellStyle name="Cálculo 2 2 4 3 2 7" xfId="38734" xr:uid="{00000000-0005-0000-0000-0000FE050000}"/>
    <cellStyle name="Cálculo 2 2 4 3 3" xfId="13179" xr:uid="{00000000-0005-0000-0000-0000FF050000}"/>
    <cellStyle name="Cálculo 2 2 4 3 4" xfId="20177" xr:uid="{00000000-0005-0000-0000-000000060000}"/>
    <cellStyle name="Cálculo 2 2 4 3 5" xfId="27818" xr:uid="{00000000-0005-0000-0000-000001060000}"/>
    <cellStyle name="Cálculo 2 2 4 3 6" xfId="22996" xr:uid="{00000000-0005-0000-0000-000002060000}"/>
    <cellStyle name="Cálculo 2 2 4 3 7" xfId="9921" xr:uid="{00000000-0005-0000-0000-000003060000}"/>
    <cellStyle name="Cálculo 2 2 4 3 8" xfId="26062" xr:uid="{00000000-0005-0000-0000-000004060000}"/>
    <cellStyle name="Cálculo 2 2 4 3 9" xfId="30363" xr:uid="{00000000-0005-0000-0000-000005060000}"/>
    <cellStyle name="Cálculo 2 2 4 4" xfId="4463" xr:uid="{00000000-0005-0000-0000-000006060000}"/>
    <cellStyle name="Cálculo 2 2 4 4 2" xfId="5289" xr:uid="{00000000-0005-0000-0000-000007060000}"/>
    <cellStyle name="Cálculo 2 2 4 4 2 2" xfId="14443" xr:uid="{00000000-0005-0000-0000-000008060000}"/>
    <cellStyle name="Cálculo 2 2 4 4 2 3" xfId="21439" xr:uid="{00000000-0005-0000-0000-000009060000}"/>
    <cellStyle name="Cálculo 2 2 4 4 2 4" xfId="22827" xr:uid="{00000000-0005-0000-0000-00000A060000}"/>
    <cellStyle name="Cálculo 2 2 4 4 2 5" xfId="32334" xr:uid="{00000000-0005-0000-0000-00000B060000}"/>
    <cellStyle name="Cálculo 2 2 4 4 2 6" xfId="36009" xr:uid="{00000000-0005-0000-0000-00000C060000}"/>
    <cellStyle name="Cálculo 2 2 4 4 2 7" xfId="38735" xr:uid="{00000000-0005-0000-0000-00000D060000}"/>
    <cellStyle name="Cálculo 2 2 4 4 3" xfId="13617" xr:uid="{00000000-0005-0000-0000-00000E060000}"/>
    <cellStyle name="Cálculo 2 2 4 4 4" xfId="20615" xr:uid="{00000000-0005-0000-0000-00000F060000}"/>
    <cellStyle name="Cálculo 2 2 4 4 5" xfId="17536" xr:uid="{00000000-0005-0000-0000-000010060000}"/>
    <cellStyle name="Cálculo 2 2 4 4 6" xfId="26698" xr:uid="{00000000-0005-0000-0000-000011060000}"/>
    <cellStyle name="Cálculo 2 2 4 4 7" xfId="21351" xr:uid="{00000000-0005-0000-0000-000012060000}"/>
    <cellStyle name="Cálculo 2 2 4 4 8" xfId="32278" xr:uid="{00000000-0005-0000-0000-000013060000}"/>
    <cellStyle name="Cálculo 2 2 4 4 9" xfId="35953" xr:uid="{00000000-0005-0000-0000-000014060000}"/>
    <cellStyle name="Cálculo 2 2 4 5" xfId="4717" xr:uid="{00000000-0005-0000-0000-000015060000}"/>
    <cellStyle name="Cálculo 2 2 4 5 2" xfId="5290" xr:uid="{00000000-0005-0000-0000-000016060000}"/>
    <cellStyle name="Cálculo 2 2 4 5 2 2" xfId="14444" xr:uid="{00000000-0005-0000-0000-000017060000}"/>
    <cellStyle name="Cálculo 2 2 4 5 2 3" xfId="21440" xr:uid="{00000000-0005-0000-0000-000018060000}"/>
    <cellStyle name="Cálculo 2 2 4 5 2 4" xfId="26883" xr:uid="{00000000-0005-0000-0000-000019060000}"/>
    <cellStyle name="Cálculo 2 2 4 5 2 5" xfId="32335" xr:uid="{00000000-0005-0000-0000-00001A060000}"/>
    <cellStyle name="Cálculo 2 2 4 5 2 6" xfId="36010" xr:uid="{00000000-0005-0000-0000-00001B060000}"/>
    <cellStyle name="Cálculo 2 2 4 5 2 7" xfId="38736" xr:uid="{00000000-0005-0000-0000-00001C060000}"/>
    <cellStyle name="Cálculo 2 2 4 5 3" xfId="13871" xr:uid="{00000000-0005-0000-0000-00001D060000}"/>
    <cellStyle name="Cálculo 2 2 4 5 4" xfId="20869" xr:uid="{00000000-0005-0000-0000-00001E060000}"/>
    <cellStyle name="Cálculo 2 2 4 5 5" xfId="17529" xr:uid="{00000000-0005-0000-0000-00001F060000}"/>
    <cellStyle name="Cálculo 2 2 4 5 6" xfId="17629" xr:uid="{00000000-0005-0000-0000-000020060000}"/>
    <cellStyle name="Cálculo 2 2 4 5 7" xfId="25574" xr:uid="{00000000-0005-0000-0000-000021060000}"/>
    <cellStyle name="Cálculo 2 2 4 5 8" xfId="31788" xr:uid="{00000000-0005-0000-0000-000022060000}"/>
    <cellStyle name="Cálculo 2 2 4 5 9" xfId="35468" xr:uid="{00000000-0005-0000-0000-000023060000}"/>
    <cellStyle name="Cálculo 2 2 4 6" xfId="4963" xr:uid="{00000000-0005-0000-0000-000024060000}"/>
    <cellStyle name="Cálculo 2 2 4 6 2" xfId="5291" xr:uid="{00000000-0005-0000-0000-000025060000}"/>
    <cellStyle name="Cálculo 2 2 4 6 2 2" xfId="14445" xr:uid="{00000000-0005-0000-0000-000026060000}"/>
    <cellStyle name="Cálculo 2 2 4 6 2 3" xfId="21441" xr:uid="{00000000-0005-0000-0000-000027060000}"/>
    <cellStyle name="Cálculo 2 2 4 6 2 4" xfId="24323" xr:uid="{00000000-0005-0000-0000-000028060000}"/>
    <cellStyle name="Cálculo 2 2 4 6 2 5" xfId="32336" xr:uid="{00000000-0005-0000-0000-000029060000}"/>
    <cellStyle name="Cálculo 2 2 4 6 2 6" xfId="36011" xr:uid="{00000000-0005-0000-0000-00002A060000}"/>
    <cellStyle name="Cálculo 2 2 4 6 2 7" xfId="38737" xr:uid="{00000000-0005-0000-0000-00002B060000}"/>
    <cellStyle name="Cálculo 2 2 4 6 3" xfId="14117" xr:uid="{00000000-0005-0000-0000-00002C060000}"/>
    <cellStyle name="Cálculo 2 2 4 6 4" xfId="21115" xr:uid="{00000000-0005-0000-0000-00002D060000}"/>
    <cellStyle name="Cálculo 2 2 4 6 5" xfId="24267" xr:uid="{00000000-0005-0000-0000-00002E060000}"/>
    <cellStyle name="Cálculo 2 2 4 6 6" xfId="17050" xr:uid="{00000000-0005-0000-0000-00002F060000}"/>
    <cellStyle name="Cálculo 2 2 4 6 7" xfId="32009" xr:uid="{00000000-0005-0000-0000-000030060000}"/>
    <cellStyle name="Cálculo 2 2 4 6 8" xfId="35687" xr:uid="{00000000-0005-0000-0000-000031060000}"/>
    <cellStyle name="Cálculo 2 2 4 6 9" xfId="38598" xr:uid="{00000000-0005-0000-0000-000032060000}"/>
    <cellStyle name="Cálculo 2 2 4 7" xfId="5286" xr:uid="{00000000-0005-0000-0000-000033060000}"/>
    <cellStyle name="Cálculo 2 2 4 7 2" xfId="14440" xr:uid="{00000000-0005-0000-0000-000034060000}"/>
    <cellStyle name="Cálculo 2 2 4 7 3" xfId="21436" xr:uid="{00000000-0005-0000-0000-000035060000}"/>
    <cellStyle name="Cálculo 2 2 4 7 4" xfId="24954" xr:uid="{00000000-0005-0000-0000-000036060000}"/>
    <cellStyle name="Cálculo 2 2 4 7 5" xfId="32331" xr:uid="{00000000-0005-0000-0000-000037060000}"/>
    <cellStyle name="Cálculo 2 2 4 7 6" xfId="36006" xr:uid="{00000000-0005-0000-0000-000038060000}"/>
    <cellStyle name="Cálculo 2 2 4 7 7" xfId="38732" xr:uid="{00000000-0005-0000-0000-000039060000}"/>
    <cellStyle name="Cálculo 2 2 4 8" xfId="11497" xr:uid="{00000000-0005-0000-0000-00003A060000}"/>
    <cellStyle name="Cálculo 2 2 4 9" xfId="18500" xr:uid="{00000000-0005-0000-0000-00003B060000}"/>
    <cellStyle name="Cálculo 2 2 5" xfId="1806" xr:uid="{00000000-0005-0000-0000-00003C060000}"/>
    <cellStyle name="Cálculo 2 2 5 10" xfId="24502" xr:uid="{00000000-0005-0000-0000-00003D060000}"/>
    <cellStyle name="Cálculo 2 2 5 11" xfId="26005" xr:uid="{00000000-0005-0000-0000-00003E060000}"/>
    <cellStyle name="Cálculo 2 2 5 12" xfId="30931" xr:uid="{00000000-0005-0000-0000-00003F060000}"/>
    <cellStyle name="Cálculo 2 2 5 13" xfId="26019" xr:uid="{00000000-0005-0000-0000-000040060000}"/>
    <cellStyle name="Cálculo 2 2 5 14" xfId="33596" xr:uid="{00000000-0005-0000-0000-000041060000}"/>
    <cellStyle name="Cálculo 2 2 5 2" xfId="2550" xr:uid="{00000000-0005-0000-0000-000042060000}"/>
    <cellStyle name="Cálculo 2 2 5 2 2" xfId="5293" xr:uid="{00000000-0005-0000-0000-000043060000}"/>
    <cellStyle name="Cálculo 2 2 5 2 2 2" xfId="14447" xr:uid="{00000000-0005-0000-0000-000044060000}"/>
    <cellStyle name="Cálculo 2 2 5 2 2 3" xfId="21443" xr:uid="{00000000-0005-0000-0000-000045060000}"/>
    <cellStyle name="Cálculo 2 2 5 2 2 4" xfId="26879" xr:uid="{00000000-0005-0000-0000-000046060000}"/>
    <cellStyle name="Cálculo 2 2 5 2 2 5" xfId="32338" xr:uid="{00000000-0005-0000-0000-000047060000}"/>
    <cellStyle name="Cálculo 2 2 5 2 2 6" xfId="36013" xr:uid="{00000000-0005-0000-0000-000048060000}"/>
    <cellStyle name="Cálculo 2 2 5 2 2 7" xfId="38739" xr:uid="{00000000-0005-0000-0000-000049060000}"/>
    <cellStyle name="Cálculo 2 2 5 2 3" xfId="11704" xr:uid="{00000000-0005-0000-0000-00004A060000}"/>
    <cellStyle name="Cálculo 2 2 5 2 4" xfId="18707" xr:uid="{00000000-0005-0000-0000-00004B060000}"/>
    <cellStyle name="Cálculo 2 2 5 2 5" xfId="22945" xr:uid="{00000000-0005-0000-0000-00004C060000}"/>
    <cellStyle name="Cálculo 2 2 5 2 6" xfId="26244" xr:uid="{00000000-0005-0000-0000-00004D060000}"/>
    <cellStyle name="Cálculo 2 2 5 2 7" xfId="30057" xr:uid="{00000000-0005-0000-0000-00004E060000}"/>
    <cellStyle name="Cálculo 2 2 5 2 8" xfId="34033" xr:uid="{00000000-0005-0000-0000-00004F060000}"/>
    <cellStyle name="Cálculo 2 2 5 2 9" xfId="37595" xr:uid="{00000000-0005-0000-0000-000050060000}"/>
    <cellStyle name="Cálculo 2 2 5 3" xfId="3724" xr:uid="{00000000-0005-0000-0000-000051060000}"/>
    <cellStyle name="Cálculo 2 2 5 3 2" xfId="5294" xr:uid="{00000000-0005-0000-0000-000052060000}"/>
    <cellStyle name="Cálculo 2 2 5 3 2 2" xfId="14448" xr:uid="{00000000-0005-0000-0000-000053060000}"/>
    <cellStyle name="Cálculo 2 2 5 3 2 3" xfId="21444" xr:uid="{00000000-0005-0000-0000-000054060000}"/>
    <cellStyle name="Cálculo 2 2 5 3 2 4" xfId="24956" xr:uid="{00000000-0005-0000-0000-000055060000}"/>
    <cellStyle name="Cálculo 2 2 5 3 2 5" xfId="32339" xr:uid="{00000000-0005-0000-0000-000056060000}"/>
    <cellStyle name="Cálculo 2 2 5 3 2 6" xfId="36014" xr:uid="{00000000-0005-0000-0000-000057060000}"/>
    <cellStyle name="Cálculo 2 2 5 3 2 7" xfId="38740" xr:uid="{00000000-0005-0000-0000-000058060000}"/>
    <cellStyle name="Cálculo 2 2 5 3 3" xfId="12878" xr:uid="{00000000-0005-0000-0000-000059060000}"/>
    <cellStyle name="Cálculo 2 2 5 3 4" xfId="19877" xr:uid="{00000000-0005-0000-0000-00005A060000}"/>
    <cellStyle name="Cálculo 2 2 5 3 5" xfId="17272" xr:uid="{00000000-0005-0000-0000-00005B060000}"/>
    <cellStyle name="Cálculo 2 2 5 3 6" xfId="25144" xr:uid="{00000000-0005-0000-0000-00005C060000}"/>
    <cellStyle name="Cálculo 2 2 5 3 7" xfId="29371" xr:uid="{00000000-0005-0000-0000-00005D060000}"/>
    <cellStyle name="Cálculo 2 2 5 3 8" xfId="33552" xr:uid="{00000000-0005-0000-0000-00005E060000}"/>
    <cellStyle name="Cálculo 2 2 5 3 9" xfId="37220" xr:uid="{00000000-0005-0000-0000-00005F060000}"/>
    <cellStyle name="Cálculo 2 2 5 4" xfId="4228" xr:uid="{00000000-0005-0000-0000-000060060000}"/>
    <cellStyle name="Cálculo 2 2 5 4 2" xfId="5295" xr:uid="{00000000-0005-0000-0000-000061060000}"/>
    <cellStyle name="Cálculo 2 2 5 4 2 2" xfId="14449" xr:uid="{00000000-0005-0000-0000-000062060000}"/>
    <cellStyle name="Cálculo 2 2 5 4 2 3" xfId="21445" xr:uid="{00000000-0005-0000-0000-000063060000}"/>
    <cellStyle name="Cálculo 2 2 5 4 2 4" xfId="24079" xr:uid="{00000000-0005-0000-0000-000064060000}"/>
    <cellStyle name="Cálculo 2 2 5 4 2 5" xfId="32340" xr:uid="{00000000-0005-0000-0000-000065060000}"/>
    <cellStyle name="Cálculo 2 2 5 4 2 6" xfId="36015" xr:uid="{00000000-0005-0000-0000-000066060000}"/>
    <cellStyle name="Cálculo 2 2 5 4 2 7" xfId="38741" xr:uid="{00000000-0005-0000-0000-000067060000}"/>
    <cellStyle name="Cálculo 2 2 5 4 3" xfId="13382" xr:uid="{00000000-0005-0000-0000-000068060000}"/>
    <cellStyle name="Cálculo 2 2 5 4 4" xfId="20380" xr:uid="{00000000-0005-0000-0000-000069060000}"/>
    <cellStyle name="Cálculo 2 2 5 4 5" xfId="27718" xr:uid="{00000000-0005-0000-0000-00006A060000}"/>
    <cellStyle name="Cálculo 2 2 5 4 6" xfId="29502" xr:uid="{00000000-0005-0000-0000-00006B060000}"/>
    <cellStyle name="Cálculo 2 2 5 4 7" xfId="28886" xr:uid="{00000000-0005-0000-0000-00006C060000}"/>
    <cellStyle name="Cálculo 2 2 5 4 8" xfId="33357" xr:uid="{00000000-0005-0000-0000-00006D060000}"/>
    <cellStyle name="Cálculo 2 2 5 4 9" xfId="37032" xr:uid="{00000000-0005-0000-0000-00006E060000}"/>
    <cellStyle name="Cálculo 2 2 5 5" xfId="4196" xr:uid="{00000000-0005-0000-0000-00006F060000}"/>
    <cellStyle name="Cálculo 2 2 5 5 2" xfId="5296" xr:uid="{00000000-0005-0000-0000-000070060000}"/>
    <cellStyle name="Cálculo 2 2 5 5 2 2" xfId="14450" xr:uid="{00000000-0005-0000-0000-000071060000}"/>
    <cellStyle name="Cálculo 2 2 5 5 2 3" xfId="21446" xr:uid="{00000000-0005-0000-0000-000072060000}"/>
    <cellStyle name="Cálculo 2 2 5 5 2 4" xfId="28924" xr:uid="{00000000-0005-0000-0000-000073060000}"/>
    <cellStyle name="Cálculo 2 2 5 5 2 5" xfId="32341" xr:uid="{00000000-0005-0000-0000-000074060000}"/>
    <cellStyle name="Cálculo 2 2 5 5 2 6" xfId="36016" xr:uid="{00000000-0005-0000-0000-000075060000}"/>
    <cellStyle name="Cálculo 2 2 5 5 2 7" xfId="38742" xr:uid="{00000000-0005-0000-0000-000076060000}"/>
    <cellStyle name="Cálculo 2 2 5 5 3" xfId="13350" xr:uid="{00000000-0005-0000-0000-000077060000}"/>
    <cellStyle name="Cálculo 2 2 5 5 4" xfId="20348" xr:uid="{00000000-0005-0000-0000-000078060000}"/>
    <cellStyle name="Cálculo 2 2 5 5 5" xfId="24013" xr:uid="{00000000-0005-0000-0000-000079060000}"/>
    <cellStyle name="Cálculo 2 2 5 5 6" xfId="9669" xr:uid="{00000000-0005-0000-0000-00007A060000}"/>
    <cellStyle name="Cálculo 2 2 5 5 7" xfId="28105" xr:uid="{00000000-0005-0000-0000-00007B060000}"/>
    <cellStyle name="Cálculo 2 2 5 5 8" xfId="28523" xr:uid="{00000000-0005-0000-0000-00007C060000}"/>
    <cellStyle name="Cálculo 2 2 5 5 9" xfId="33670" xr:uid="{00000000-0005-0000-0000-00007D060000}"/>
    <cellStyle name="Cálculo 2 2 5 6" xfId="3114" xr:uid="{00000000-0005-0000-0000-00007E060000}"/>
    <cellStyle name="Cálculo 2 2 5 6 2" xfId="5297" xr:uid="{00000000-0005-0000-0000-00007F060000}"/>
    <cellStyle name="Cálculo 2 2 5 6 2 2" xfId="14451" xr:uid="{00000000-0005-0000-0000-000080060000}"/>
    <cellStyle name="Cálculo 2 2 5 6 2 3" xfId="21447" xr:uid="{00000000-0005-0000-0000-000081060000}"/>
    <cellStyle name="Cálculo 2 2 5 6 2 4" xfId="17270" xr:uid="{00000000-0005-0000-0000-000082060000}"/>
    <cellStyle name="Cálculo 2 2 5 6 2 5" xfId="32342" xr:uid="{00000000-0005-0000-0000-000083060000}"/>
    <cellStyle name="Cálculo 2 2 5 6 2 6" xfId="36017" xr:uid="{00000000-0005-0000-0000-000084060000}"/>
    <cellStyle name="Cálculo 2 2 5 6 2 7" xfId="38743" xr:uid="{00000000-0005-0000-0000-000085060000}"/>
    <cellStyle name="Cálculo 2 2 5 6 3" xfId="12268" xr:uid="{00000000-0005-0000-0000-000086060000}"/>
    <cellStyle name="Cálculo 2 2 5 6 4" xfId="19271" xr:uid="{00000000-0005-0000-0000-000087060000}"/>
    <cellStyle name="Cálculo 2 2 5 6 5" xfId="22743" xr:uid="{00000000-0005-0000-0000-000088060000}"/>
    <cellStyle name="Cálculo 2 2 5 6 6" xfId="26426" xr:uid="{00000000-0005-0000-0000-000089060000}"/>
    <cellStyle name="Cálculo 2 2 5 6 7" xfId="29783" xr:uid="{00000000-0005-0000-0000-00008A060000}"/>
    <cellStyle name="Cálculo 2 2 5 6 8" xfId="28208" xr:uid="{00000000-0005-0000-0000-00008B060000}"/>
    <cellStyle name="Cálculo 2 2 5 6 9" xfId="33477" xr:uid="{00000000-0005-0000-0000-00008C060000}"/>
    <cellStyle name="Cálculo 2 2 5 7" xfId="5292" xr:uid="{00000000-0005-0000-0000-00008D060000}"/>
    <cellStyle name="Cálculo 2 2 5 7 2" xfId="14446" xr:uid="{00000000-0005-0000-0000-00008E060000}"/>
    <cellStyle name="Cálculo 2 2 5 7 3" xfId="21442" xr:uid="{00000000-0005-0000-0000-00008F060000}"/>
    <cellStyle name="Cálculo 2 2 5 7 4" xfId="26882" xr:uid="{00000000-0005-0000-0000-000090060000}"/>
    <cellStyle name="Cálculo 2 2 5 7 5" xfId="32337" xr:uid="{00000000-0005-0000-0000-000091060000}"/>
    <cellStyle name="Cálculo 2 2 5 7 6" xfId="36012" xr:uid="{00000000-0005-0000-0000-000092060000}"/>
    <cellStyle name="Cálculo 2 2 5 7 7" xfId="38738" xr:uid="{00000000-0005-0000-0000-000093060000}"/>
    <cellStyle name="Cálculo 2 2 5 8" xfId="10960" xr:uid="{00000000-0005-0000-0000-000094060000}"/>
    <cellStyle name="Cálculo 2 2 5 9" xfId="15550" xr:uid="{00000000-0005-0000-0000-000095060000}"/>
    <cellStyle name="Cálculo 2 2 6" xfId="2337" xr:uid="{00000000-0005-0000-0000-000096060000}"/>
    <cellStyle name="Cálculo 2 2 6 10" xfId="17697" xr:uid="{00000000-0005-0000-0000-000097060000}"/>
    <cellStyle name="Cálculo 2 2 6 11" xfId="26135" xr:uid="{00000000-0005-0000-0000-000098060000}"/>
    <cellStyle name="Cálculo 2 2 6 12" xfId="25676" xr:uid="{00000000-0005-0000-0000-000099060000}"/>
    <cellStyle name="Cálculo 2 2 6 13" xfId="34138" xr:uid="{00000000-0005-0000-0000-00009A060000}"/>
    <cellStyle name="Cálculo 2 2 6 14" xfId="37700" xr:uid="{00000000-0005-0000-0000-00009B060000}"/>
    <cellStyle name="Cálculo 2 2 6 2" xfId="2737" xr:uid="{00000000-0005-0000-0000-00009C060000}"/>
    <cellStyle name="Cálculo 2 2 6 2 2" xfId="5299" xr:uid="{00000000-0005-0000-0000-00009D060000}"/>
    <cellStyle name="Cálculo 2 2 6 2 2 2" xfId="14453" xr:uid="{00000000-0005-0000-0000-00009E060000}"/>
    <cellStyle name="Cálculo 2 2 6 2 2 3" xfId="21449" xr:uid="{00000000-0005-0000-0000-00009F060000}"/>
    <cellStyle name="Cálculo 2 2 6 2 2 4" xfId="19732" xr:uid="{00000000-0005-0000-0000-0000A0060000}"/>
    <cellStyle name="Cálculo 2 2 6 2 2 5" xfId="32344" xr:uid="{00000000-0005-0000-0000-0000A1060000}"/>
    <cellStyle name="Cálculo 2 2 6 2 2 6" xfId="36019" xr:uid="{00000000-0005-0000-0000-0000A2060000}"/>
    <cellStyle name="Cálculo 2 2 6 2 2 7" xfId="38745" xr:uid="{00000000-0005-0000-0000-0000A3060000}"/>
    <cellStyle name="Cálculo 2 2 6 2 3" xfId="11891" xr:uid="{00000000-0005-0000-0000-0000A4060000}"/>
    <cellStyle name="Cálculo 2 2 6 2 4" xfId="18894" xr:uid="{00000000-0005-0000-0000-0000A5060000}"/>
    <cellStyle name="Cálculo 2 2 6 2 5" xfId="22879" xr:uid="{00000000-0005-0000-0000-0000A6060000}"/>
    <cellStyle name="Cálculo 2 2 6 2 6" xfId="23136" xr:uid="{00000000-0005-0000-0000-0000A7060000}"/>
    <cellStyle name="Cálculo 2 2 6 2 7" xfId="22493" xr:uid="{00000000-0005-0000-0000-0000A8060000}"/>
    <cellStyle name="Cálculo 2 2 6 2 8" xfId="25779" xr:uid="{00000000-0005-0000-0000-0000A9060000}"/>
    <cellStyle name="Cálculo 2 2 6 2 9" xfId="34982" xr:uid="{00000000-0005-0000-0000-0000AA060000}"/>
    <cellStyle name="Cálculo 2 2 6 3" xfId="4019" xr:uid="{00000000-0005-0000-0000-0000AB060000}"/>
    <cellStyle name="Cálculo 2 2 6 3 2" xfId="5300" xr:uid="{00000000-0005-0000-0000-0000AC060000}"/>
    <cellStyle name="Cálculo 2 2 6 3 2 2" xfId="14454" xr:uid="{00000000-0005-0000-0000-0000AD060000}"/>
    <cellStyle name="Cálculo 2 2 6 3 2 3" xfId="21450" xr:uid="{00000000-0005-0000-0000-0000AE060000}"/>
    <cellStyle name="Cálculo 2 2 6 3 2 4" xfId="24953" xr:uid="{00000000-0005-0000-0000-0000AF060000}"/>
    <cellStyle name="Cálculo 2 2 6 3 2 5" xfId="32345" xr:uid="{00000000-0005-0000-0000-0000B0060000}"/>
    <cellStyle name="Cálculo 2 2 6 3 2 6" xfId="36020" xr:uid="{00000000-0005-0000-0000-0000B1060000}"/>
    <cellStyle name="Cálculo 2 2 6 3 2 7" xfId="38746" xr:uid="{00000000-0005-0000-0000-0000B2060000}"/>
    <cellStyle name="Cálculo 2 2 6 3 3" xfId="13173" xr:uid="{00000000-0005-0000-0000-0000B3060000}"/>
    <cellStyle name="Cálculo 2 2 6 3 4" xfId="20171" xr:uid="{00000000-0005-0000-0000-0000B4060000}"/>
    <cellStyle name="Cálculo 2 2 6 3 5" xfId="19643" xr:uid="{00000000-0005-0000-0000-0000B5060000}"/>
    <cellStyle name="Cálculo 2 2 6 3 6" xfId="26629" xr:uid="{00000000-0005-0000-0000-0000B6060000}"/>
    <cellStyle name="Cálculo 2 2 6 3 7" xfId="28724" xr:uid="{00000000-0005-0000-0000-0000B7060000}"/>
    <cellStyle name="Cálculo 2 2 6 3 8" xfId="22700" xr:uid="{00000000-0005-0000-0000-0000B8060000}"/>
    <cellStyle name="Cálculo 2 2 6 3 9" xfId="31238" xr:uid="{00000000-0005-0000-0000-0000B9060000}"/>
    <cellStyle name="Cálculo 2 2 6 4" xfId="4457" xr:uid="{00000000-0005-0000-0000-0000BA060000}"/>
    <cellStyle name="Cálculo 2 2 6 4 2" xfId="5301" xr:uid="{00000000-0005-0000-0000-0000BB060000}"/>
    <cellStyle name="Cálculo 2 2 6 4 2 2" xfId="14455" xr:uid="{00000000-0005-0000-0000-0000BC060000}"/>
    <cellStyle name="Cálculo 2 2 6 4 2 3" xfId="21451" xr:uid="{00000000-0005-0000-0000-0000BD060000}"/>
    <cellStyle name="Cálculo 2 2 6 4 2 4" xfId="26885" xr:uid="{00000000-0005-0000-0000-0000BE060000}"/>
    <cellStyle name="Cálculo 2 2 6 4 2 5" xfId="32346" xr:uid="{00000000-0005-0000-0000-0000BF060000}"/>
    <cellStyle name="Cálculo 2 2 6 4 2 6" xfId="36021" xr:uid="{00000000-0005-0000-0000-0000C0060000}"/>
    <cellStyle name="Cálculo 2 2 6 4 2 7" xfId="38747" xr:uid="{00000000-0005-0000-0000-0000C1060000}"/>
    <cellStyle name="Cálculo 2 2 6 4 3" xfId="13611" xr:uid="{00000000-0005-0000-0000-0000C2060000}"/>
    <cellStyle name="Cálculo 2 2 6 4 4" xfId="20609" xr:uid="{00000000-0005-0000-0000-0000C3060000}"/>
    <cellStyle name="Cálculo 2 2 6 4 5" xfId="27588" xr:uid="{00000000-0005-0000-0000-0000C4060000}"/>
    <cellStyle name="Cálculo 2 2 6 4 6" xfId="28163" xr:uid="{00000000-0005-0000-0000-0000C5060000}"/>
    <cellStyle name="Cálculo 2 2 6 4 7" xfId="17696" xr:uid="{00000000-0005-0000-0000-0000C6060000}"/>
    <cellStyle name="Cálculo 2 2 6 4 8" xfId="31171" xr:uid="{00000000-0005-0000-0000-0000C7060000}"/>
    <cellStyle name="Cálculo 2 2 6 4 9" xfId="22928" xr:uid="{00000000-0005-0000-0000-0000C8060000}"/>
    <cellStyle name="Cálculo 2 2 6 5" xfId="4711" xr:uid="{00000000-0005-0000-0000-0000C9060000}"/>
    <cellStyle name="Cálculo 2 2 6 5 2" xfId="5302" xr:uid="{00000000-0005-0000-0000-0000CA060000}"/>
    <cellStyle name="Cálculo 2 2 6 5 2 2" xfId="14456" xr:uid="{00000000-0005-0000-0000-0000CB060000}"/>
    <cellStyle name="Cálculo 2 2 6 5 2 3" xfId="21452" xr:uid="{00000000-0005-0000-0000-0000CC060000}"/>
    <cellStyle name="Cálculo 2 2 6 5 2 4" xfId="26870" xr:uid="{00000000-0005-0000-0000-0000CD060000}"/>
    <cellStyle name="Cálculo 2 2 6 5 2 5" xfId="32347" xr:uid="{00000000-0005-0000-0000-0000CE060000}"/>
    <cellStyle name="Cálculo 2 2 6 5 2 6" xfId="36022" xr:uid="{00000000-0005-0000-0000-0000CF060000}"/>
    <cellStyle name="Cálculo 2 2 6 5 2 7" xfId="38748" xr:uid="{00000000-0005-0000-0000-0000D0060000}"/>
    <cellStyle name="Cálculo 2 2 6 5 3" xfId="13865" xr:uid="{00000000-0005-0000-0000-0000D1060000}"/>
    <cellStyle name="Cálculo 2 2 6 5 4" xfId="20863" xr:uid="{00000000-0005-0000-0000-0000D2060000}"/>
    <cellStyle name="Cálculo 2 2 6 5 5" xfId="27474" xr:uid="{00000000-0005-0000-0000-0000D3060000}"/>
    <cellStyle name="Cálculo 2 2 6 5 6" xfId="27888" xr:uid="{00000000-0005-0000-0000-0000D4060000}"/>
    <cellStyle name="Cálculo 2 2 6 5 7" xfId="17485" xr:uid="{00000000-0005-0000-0000-0000D5060000}"/>
    <cellStyle name="Cálculo 2 2 6 5 8" xfId="31185" xr:uid="{00000000-0005-0000-0000-0000D6060000}"/>
    <cellStyle name="Cálculo 2 2 6 5 9" xfId="35057" xr:uid="{00000000-0005-0000-0000-0000D7060000}"/>
    <cellStyle name="Cálculo 2 2 6 6" xfId="4957" xr:uid="{00000000-0005-0000-0000-0000D8060000}"/>
    <cellStyle name="Cálculo 2 2 6 6 2" xfId="5303" xr:uid="{00000000-0005-0000-0000-0000D9060000}"/>
    <cellStyle name="Cálculo 2 2 6 6 2 2" xfId="14457" xr:uid="{00000000-0005-0000-0000-0000DA060000}"/>
    <cellStyle name="Cálculo 2 2 6 6 2 3" xfId="21453" xr:uid="{00000000-0005-0000-0000-0000DB060000}"/>
    <cellStyle name="Cálculo 2 2 6 6 2 4" xfId="24955" xr:uid="{00000000-0005-0000-0000-0000DC060000}"/>
    <cellStyle name="Cálculo 2 2 6 6 2 5" xfId="32348" xr:uid="{00000000-0005-0000-0000-0000DD060000}"/>
    <cellStyle name="Cálculo 2 2 6 6 2 6" xfId="36023" xr:uid="{00000000-0005-0000-0000-0000DE060000}"/>
    <cellStyle name="Cálculo 2 2 6 6 2 7" xfId="38749" xr:uid="{00000000-0005-0000-0000-0000DF060000}"/>
    <cellStyle name="Cálculo 2 2 6 6 3" xfId="14111" xr:uid="{00000000-0005-0000-0000-0000E0060000}"/>
    <cellStyle name="Cálculo 2 2 6 6 4" xfId="21109" xr:uid="{00000000-0005-0000-0000-0000E1060000}"/>
    <cellStyle name="Cálculo 2 2 6 6 5" xfId="27360" xr:uid="{00000000-0005-0000-0000-0000E2060000}"/>
    <cellStyle name="Cálculo 2 2 6 6 6" xfId="25193" xr:uid="{00000000-0005-0000-0000-0000E3060000}"/>
    <cellStyle name="Cálculo 2 2 6 6 7" xfId="32003" xr:uid="{00000000-0005-0000-0000-0000E4060000}"/>
    <cellStyle name="Cálculo 2 2 6 6 8" xfId="35681" xr:uid="{00000000-0005-0000-0000-0000E5060000}"/>
    <cellStyle name="Cálculo 2 2 6 6 9" xfId="38592" xr:uid="{00000000-0005-0000-0000-0000E6060000}"/>
    <cellStyle name="Cálculo 2 2 6 7" xfId="5298" xr:uid="{00000000-0005-0000-0000-0000E7060000}"/>
    <cellStyle name="Cálculo 2 2 6 7 2" xfId="14452" xr:uid="{00000000-0005-0000-0000-0000E8060000}"/>
    <cellStyle name="Cálculo 2 2 6 7 3" xfId="21448" xr:uid="{00000000-0005-0000-0000-0000E9060000}"/>
    <cellStyle name="Cálculo 2 2 6 7 4" xfId="26884" xr:uid="{00000000-0005-0000-0000-0000EA060000}"/>
    <cellStyle name="Cálculo 2 2 6 7 5" xfId="32343" xr:uid="{00000000-0005-0000-0000-0000EB060000}"/>
    <cellStyle name="Cálculo 2 2 6 7 6" xfId="36018" xr:uid="{00000000-0005-0000-0000-0000EC060000}"/>
    <cellStyle name="Cálculo 2 2 6 7 7" xfId="38744" xr:uid="{00000000-0005-0000-0000-0000ED060000}"/>
    <cellStyle name="Cálculo 2 2 6 8" xfId="11491" xr:uid="{00000000-0005-0000-0000-0000EE060000}"/>
    <cellStyle name="Cálculo 2 2 6 9" xfId="18494" xr:uid="{00000000-0005-0000-0000-0000EF060000}"/>
    <cellStyle name="Cálculo 2 2 7" xfId="1618" xr:uid="{00000000-0005-0000-0000-0000F0060000}"/>
    <cellStyle name="Cálculo 2 2 7 10" xfId="29050" xr:uid="{00000000-0005-0000-0000-0000F1060000}"/>
    <cellStyle name="Cálculo 2 2 7 11" xfId="25334" xr:uid="{00000000-0005-0000-0000-0000F2060000}"/>
    <cellStyle name="Cálculo 2 2 7 12" xfId="31360" xr:uid="{00000000-0005-0000-0000-0000F3060000}"/>
    <cellStyle name="Cálculo 2 2 7 13" xfId="35120" xr:uid="{00000000-0005-0000-0000-0000F4060000}"/>
    <cellStyle name="Cálculo 2 2 7 2" xfId="3274" xr:uid="{00000000-0005-0000-0000-0000F5060000}"/>
    <cellStyle name="Cálculo 2 2 7 2 2" xfId="5305" xr:uid="{00000000-0005-0000-0000-0000F6060000}"/>
    <cellStyle name="Cálculo 2 2 7 2 2 2" xfId="14459" xr:uid="{00000000-0005-0000-0000-0000F7060000}"/>
    <cellStyle name="Cálculo 2 2 7 2 2 3" xfId="21455" xr:uid="{00000000-0005-0000-0000-0000F8060000}"/>
    <cellStyle name="Cálculo 2 2 7 2 2 4" xfId="26891" xr:uid="{00000000-0005-0000-0000-0000F9060000}"/>
    <cellStyle name="Cálculo 2 2 7 2 2 5" xfId="32350" xr:uid="{00000000-0005-0000-0000-0000FA060000}"/>
    <cellStyle name="Cálculo 2 2 7 2 2 6" xfId="36025" xr:uid="{00000000-0005-0000-0000-0000FB060000}"/>
    <cellStyle name="Cálculo 2 2 7 2 2 7" xfId="38751" xr:uid="{00000000-0005-0000-0000-0000FC060000}"/>
    <cellStyle name="Cálculo 2 2 7 2 3" xfId="12428" xr:uid="{00000000-0005-0000-0000-0000FD060000}"/>
    <cellStyle name="Cálculo 2 2 7 2 4" xfId="19430" xr:uid="{00000000-0005-0000-0000-0000FE060000}"/>
    <cellStyle name="Cálculo 2 2 7 2 5" xfId="28190" xr:uid="{00000000-0005-0000-0000-0000FF060000}"/>
    <cellStyle name="Cálculo 2 2 7 2 6" xfId="18299" xr:uid="{00000000-0005-0000-0000-000000070000}"/>
    <cellStyle name="Cálculo 2 2 7 2 7" xfId="29713" xr:uid="{00000000-0005-0000-0000-000001070000}"/>
    <cellStyle name="Cálculo 2 2 7 2 8" xfId="33686" xr:uid="{00000000-0005-0000-0000-000002070000}"/>
    <cellStyle name="Cálculo 2 2 7 2 9" xfId="37274" xr:uid="{00000000-0005-0000-0000-000003070000}"/>
    <cellStyle name="Cálculo 2 2 7 3" xfId="2955" xr:uid="{00000000-0005-0000-0000-000004070000}"/>
    <cellStyle name="Cálculo 2 2 7 3 2" xfId="5306" xr:uid="{00000000-0005-0000-0000-000005070000}"/>
    <cellStyle name="Cálculo 2 2 7 3 2 2" xfId="14460" xr:uid="{00000000-0005-0000-0000-000006070000}"/>
    <cellStyle name="Cálculo 2 2 7 3 2 3" xfId="21456" xr:uid="{00000000-0005-0000-0000-000007070000}"/>
    <cellStyle name="Cálculo 2 2 7 3 2 4" xfId="24952" xr:uid="{00000000-0005-0000-0000-000008070000}"/>
    <cellStyle name="Cálculo 2 2 7 3 2 5" xfId="32351" xr:uid="{00000000-0005-0000-0000-000009070000}"/>
    <cellStyle name="Cálculo 2 2 7 3 2 6" xfId="36026" xr:uid="{00000000-0005-0000-0000-00000A070000}"/>
    <cellStyle name="Cálculo 2 2 7 3 2 7" xfId="38752" xr:uid="{00000000-0005-0000-0000-00000B070000}"/>
    <cellStyle name="Cálculo 2 2 7 3 3" xfId="12109" xr:uid="{00000000-0005-0000-0000-00000C070000}"/>
    <cellStyle name="Cálculo 2 2 7 3 4" xfId="19112" xr:uid="{00000000-0005-0000-0000-00000D070000}"/>
    <cellStyle name="Cálculo 2 2 7 3 5" xfId="24668" xr:uid="{00000000-0005-0000-0000-00000E070000}"/>
    <cellStyle name="Cálculo 2 2 7 3 6" xfId="29133" xr:uid="{00000000-0005-0000-0000-00000F070000}"/>
    <cellStyle name="Cálculo 2 2 7 3 7" xfId="29857" xr:uid="{00000000-0005-0000-0000-000010070000}"/>
    <cellStyle name="Cálculo 2 2 7 3 8" xfId="24720" xr:uid="{00000000-0005-0000-0000-000011070000}"/>
    <cellStyle name="Cálculo 2 2 7 3 9" xfId="33645" xr:uid="{00000000-0005-0000-0000-000012070000}"/>
    <cellStyle name="Cálculo 2 2 7 4" xfId="2915" xr:uid="{00000000-0005-0000-0000-000013070000}"/>
    <cellStyle name="Cálculo 2 2 7 4 2" xfId="5307" xr:uid="{00000000-0005-0000-0000-000014070000}"/>
    <cellStyle name="Cálculo 2 2 7 4 2 2" xfId="14461" xr:uid="{00000000-0005-0000-0000-000015070000}"/>
    <cellStyle name="Cálculo 2 2 7 4 2 3" xfId="21457" xr:uid="{00000000-0005-0000-0000-000016070000}"/>
    <cellStyle name="Cálculo 2 2 7 4 2 4" xfId="24951" xr:uid="{00000000-0005-0000-0000-000017070000}"/>
    <cellStyle name="Cálculo 2 2 7 4 2 5" xfId="32352" xr:uid="{00000000-0005-0000-0000-000018070000}"/>
    <cellStyle name="Cálculo 2 2 7 4 2 6" xfId="36027" xr:uid="{00000000-0005-0000-0000-000019070000}"/>
    <cellStyle name="Cálculo 2 2 7 4 2 7" xfId="38753" xr:uid="{00000000-0005-0000-0000-00001A070000}"/>
    <cellStyle name="Cálculo 2 2 7 4 3" xfId="12069" xr:uid="{00000000-0005-0000-0000-00001B070000}"/>
    <cellStyle name="Cálculo 2 2 7 4 4" xfId="19072" xr:uid="{00000000-0005-0000-0000-00001C070000}"/>
    <cellStyle name="Cálculo 2 2 7 4 5" xfId="23992" xr:uid="{00000000-0005-0000-0000-00001D070000}"/>
    <cellStyle name="Cálculo 2 2 7 4 6" xfId="26385" xr:uid="{00000000-0005-0000-0000-00001E070000}"/>
    <cellStyle name="Cálculo 2 2 7 4 7" xfId="22890" xr:uid="{00000000-0005-0000-0000-00001F070000}"/>
    <cellStyle name="Cálculo 2 2 7 4 8" xfId="33852" xr:uid="{00000000-0005-0000-0000-000020070000}"/>
    <cellStyle name="Cálculo 2 2 7 4 9" xfId="37414" xr:uid="{00000000-0005-0000-0000-000021070000}"/>
    <cellStyle name="Cálculo 2 2 7 5" xfId="2919" xr:uid="{00000000-0005-0000-0000-000022070000}"/>
    <cellStyle name="Cálculo 2 2 7 5 2" xfId="5308" xr:uid="{00000000-0005-0000-0000-000023070000}"/>
    <cellStyle name="Cálculo 2 2 7 5 2 2" xfId="14462" xr:uid="{00000000-0005-0000-0000-000024070000}"/>
    <cellStyle name="Cálculo 2 2 7 5 2 3" xfId="21458" xr:uid="{00000000-0005-0000-0000-000025070000}"/>
    <cellStyle name="Cálculo 2 2 7 5 2 4" xfId="19700" xr:uid="{00000000-0005-0000-0000-000026070000}"/>
    <cellStyle name="Cálculo 2 2 7 5 2 5" xfId="32353" xr:uid="{00000000-0005-0000-0000-000027070000}"/>
    <cellStyle name="Cálculo 2 2 7 5 2 6" xfId="36028" xr:uid="{00000000-0005-0000-0000-000028070000}"/>
    <cellStyle name="Cálculo 2 2 7 5 2 7" xfId="38754" xr:uid="{00000000-0005-0000-0000-000029070000}"/>
    <cellStyle name="Cálculo 2 2 7 5 3" xfId="12073" xr:uid="{00000000-0005-0000-0000-00002A070000}"/>
    <cellStyle name="Cálculo 2 2 7 5 4" xfId="19076" xr:uid="{00000000-0005-0000-0000-00002B070000}"/>
    <cellStyle name="Cálculo 2 2 7 5 5" xfId="28330" xr:uid="{00000000-0005-0000-0000-00002C070000}"/>
    <cellStyle name="Cálculo 2 2 7 5 6" xfId="28081" xr:uid="{00000000-0005-0000-0000-00002D070000}"/>
    <cellStyle name="Cálculo 2 2 7 5 7" xfId="29875" xr:uid="{00000000-0005-0000-0000-00002E070000}"/>
    <cellStyle name="Cálculo 2 2 7 5 8" xfId="31552" xr:uid="{00000000-0005-0000-0000-00002F070000}"/>
    <cellStyle name="Cálculo 2 2 7 5 9" xfId="35263" xr:uid="{00000000-0005-0000-0000-000030070000}"/>
    <cellStyle name="Cálculo 2 2 7 6" xfId="5304" xr:uid="{00000000-0005-0000-0000-000031070000}"/>
    <cellStyle name="Cálculo 2 2 7 6 2" xfId="14458" xr:uid="{00000000-0005-0000-0000-000032070000}"/>
    <cellStyle name="Cálculo 2 2 7 6 3" xfId="21454" xr:uid="{00000000-0005-0000-0000-000033070000}"/>
    <cellStyle name="Cálculo 2 2 7 6 4" xfId="26886" xr:uid="{00000000-0005-0000-0000-000034070000}"/>
    <cellStyle name="Cálculo 2 2 7 6 5" xfId="32349" xr:uid="{00000000-0005-0000-0000-000035070000}"/>
    <cellStyle name="Cálculo 2 2 7 6 6" xfId="36024" xr:uid="{00000000-0005-0000-0000-000036070000}"/>
    <cellStyle name="Cálculo 2 2 7 6 7" xfId="38750" xr:uid="{00000000-0005-0000-0000-000037070000}"/>
    <cellStyle name="Cálculo 2 2 7 7" xfId="10772" xr:uid="{00000000-0005-0000-0000-000038070000}"/>
    <cellStyle name="Cálculo 2 2 7 8" xfId="16543" xr:uid="{00000000-0005-0000-0000-000039070000}"/>
    <cellStyle name="Cálculo 2 2 7 9" xfId="24463" xr:uid="{00000000-0005-0000-0000-00003A070000}"/>
    <cellStyle name="Cálculo 2 2 8" xfId="2446" xr:uid="{00000000-0005-0000-0000-00003B070000}"/>
    <cellStyle name="Cálculo 2 2 8 2" xfId="5309" xr:uid="{00000000-0005-0000-0000-00003C070000}"/>
    <cellStyle name="Cálculo 2 2 8 2 2" xfId="14463" xr:uid="{00000000-0005-0000-0000-00003D070000}"/>
    <cellStyle name="Cálculo 2 2 8 2 3" xfId="21459" xr:uid="{00000000-0005-0000-0000-00003E070000}"/>
    <cellStyle name="Cálculo 2 2 8 2 4" xfId="26890" xr:uid="{00000000-0005-0000-0000-00003F070000}"/>
    <cellStyle name="Cálculo 2 2 8 2 5" xfId="32354" xr:uid="{00000000-0005-0000-0000-000040070000}"/>
    <cellStyle name="Cálculo 2 2 8 2 6" xfId="36029" xr:uid="{00000000-0005-0000-0000-000041070000}"/>
    <cellStyle name="Cálculo 2 2 8 2 7" xfId="38755" xr:uid="{00000000-0005-0000-0000-000042070000}"/>
    <cellStyle name="Cálculo 2 2 8 3" xfId="11600" xr:uid="{00000000-0005-0000-0000-000043070000}"/>
    <cellStyle name="Cálculo 2 2 8 4" xfId="18603" xr:uid="{00000000-0005-0000-0000-000044070000}"/>
    <cellStyle name="Cálculo 2 2 8 5" xfId="23217" xr:uid="{00000000-0005-0000-0000-000045070000}"/>
    <cellStyle name="Cálculo 2 2 8 6" xfId="26193" xr:uid="{00000000-0005-0000-0000-000046070000}"/>
    <cellStyle name="Cálculo 2 2 8 7" xfId="18223" xr:uid="{00000000-0005-0000-0000-000047070000}"/>
    <cellStyle name="Cálculo 2 2 8 8" xfId="26490" xr:uid="{00000000-0005-0000-0000-000048070000}"/>
    <cellStyle name="Cálculo 2 2 8 9" xfId="29672" xr:uid="{00000000-0005-0000-0000-000049070000}"/>
    <cellStyle name="Cálculo 2 2 9" xfId="2921" xr:uid="{00000000-0005-0000-0000-00004A070000}"/>
    <cellStyle name="Cálculo 2 2 9 2" xfId="5310" xr:uid="{00000000-0005-0000-0000-00004B070000}"/>
    <cellStyle name="Cálculo 2 2 9 2 2" xfId="14464" xr:uid="{00000000-0005-0000-0000-00004C070000}"/>
    <cellStyle name="Cálculo 2 2 9 2 3" xfId="21460" xr:uid="{00000000-0005-0000-0000-00004D070000}"/>
    <cellStyle name="Cálculo 2 2 9 2 4" xfId="22825" xr:uid="{00000000-0005-0000-0000-00004E070000}"/>
    <cellStyle name="Cálculo 2 2 9 2 5" xfId="32355" xr:uid="{00000000-0005-0000-0000-00004F070000}"/>
    <cellStyle name="Cálculo 2 2 9 2 6" xfId="36030" xr:uid="{00000000-0005-0000-0000-000050070000}"/>
    <cellStyle name="Cálculo 2 2 9 2 7" xfId="38756" xr:uid="{00000000-0005-0000-0000-000051070000}"/>
    <cellStyle name="Cálculo 2 2 9 3" xfId="12075" xr:uid="{00000000-0005-0000-0000-000052070000}"/>
    <cellStyle name="Cálculo 2 2 9 4" xfId="19078" xr:uid="{00000000-0005-0000-0000-000053070000}"/>
    <cellStyle name="Cálculo 2 2 9 5" xfId="28329" xr:uid="{00000000-0005-0000-0000-000054070000}"/>
    <cellStyle name="Cálculo 2 2 9 6" xfId="24555" xr:uid="{00000000-0005-0000-0000-000055070000}"/>
    <cellStyle name="Cálculo 2 2 9 7" xfId="29874" xr:uid="{00000000-0005-0000-0000-000056070000}"/>
    <cellStyle name="Cálculo 2 2 9 8" xfId="33850" xr:uid="{00000000-0005-0000-0000-000057070000}"/>
    <cellStyle name="Cálculo 2 2 9 9" xfId="37412" xr:uid="{00000000-0005-0000-0000-000058070000}"/>
    <cellStyle name="Cálculo 2 3" xfId="1122" xr:uid="{00000000-0005-0000-0000-000059070000}"/>
    <cellStyle name="Cálculo 2 3 10" xfId="3750" xr:uid="{00000000-0005-0000-0000-00005A070000}"/>
    <cellStyle name="Cálculo 2 3 10 2" xfId="5311" xr:uid="{00000000-0005-0000-0000-00005B070000}"/>
    <cellStyle name="Cálculo 2 3 10 2 2" xfId="14465" xr:uid="{00000000-0005-0000-0000-00005C070000}"/>
    <cellStyle name="Cálculo 2 3 10 2 3" xfId="21461" xr:uid="{00000000-0005-0000-0000-00005D070000}"/>
    <cellStyle name="Cálculo 2 3 10 2 4" xfId="19365" xr:uid="{00000000-0005-0000-0000-00005E070000}"/>
    <cellStyle name="Cálculo 2 3 10 2 5" xfId="32356" xr:uid="{00000000-0005-0000-0000-00005F070000}"/>
    <cellStyle name="Cálculo 2 3 10 2 6" xfId="36031" xr:uid="{00000000-0005-0000-0000-000060070000}"/>
    <cellStyle name="Cálculo 2 3 10 2 7" xfId="38757" xr:uid="{00000000-0005-0000-0000-000061070000}"/>
    <cellStyle name="Cálculo 2 3 10 3" xfId="12904" xr:uid="{00000000-0005-0000-0000-000062070000}"/>
    <cellStyle name="Cálculo 2 3 10 4" xfId="19903" xr:uid="{00000000-0005-0000-0000-000063070000}"/>
    <cellStyle name="Cálculo 2 3 10 5" xfId="27955" xr:uid="{00000000-0005-0000-0000-000064070000}"/>
    <cellStyle name="Cálculo 2 3 10 6" xfId="26577" xr:uid="{00000000-0005-0000-0000-000065070000}"/>
    <cellStyle name="Cálculo 2 3 10 7" xfId="27308" xr:uid="{00000000-0005-0000-0000-000066070000}"/>
    <cellStyle name="Cálculo 2 3 10 8" xfId="33539" xr:uid="{00000000-0005-0000-0000-000067070000}"/>
    <cellStyle name="Cálculo 2 3 10 9" xfId="37207" xr:uid="{00000000-0005-0000-0000-000068070000}"/>
    <cellStyle name="Cálculo 2 3 11" xfId="4271" xr:uid="{00000000-0005-0000-0000-000069070000}"/>
    <cellStyle name="Cálculo 2 3 11 2" xfId="5312" xr:uid="{00000000-0005-0000-0000-00006A070000}"/>
    <cellStyle name="Cálculo 2 3 11 2 2" xfId="14466" xr:uid="{00000000-0005-0000-0000-00006B070000}"/>
    <cellStyle name="Cálculo 2 3 11 2 3" xfId="21462" xr:uid="{00000000-0005-0000-0000-00006C070000}"/>
    <cellStyle name="Cálculo 2 3 11 2 4" xfId="19735" xr:uid="{00000000-0005-0000-0000-00006D070000}"/>
    <cellStyle name="Cálculo 2 3 11 2 5" xfId="32357" xr:uid="{00000000-0005-0000-0000-00006E070000}"/>
    <cellStyle name="Cálculo 2 3 11 2 6" xfId="36032" xr:uid="{00000000-0005-0000-0000-00006F070000}"/>
    <cellStyle name="Cálculo 2 3 11 2 7" xfId="38758" xr:uid="{00000000-0005-0000-0000-000070070000}"/>
    <cellStyle name="Cálculo 2 3 11 3" xfId="13425" xr:uid="{00000000-0005-0000-0000-000071070000}"/>
    <cellStyle name="Cálculo 2 3 11 4" xfId="20423" xr:uid="{00000000-0005-0000-0000-000072070000}"/>
    <cellStyle name="Cálculo 2 3 11 5" xfId="22946" xr:uid="{00000000-0005-0000-0000-000073070000}"/>
    <cellStyle name="Cálculo 2 3 11 6" xfId="9178" xr:uid="{00000000-0005-0000-0000-000074070000}"/>
    <cellStyle name="Cálculo 2 3 11 7" xfId="19617" xr:uid="{00000000-0005-0000-0000-000075070000}"/>
    <cellStyle name="Cálculo 2 3 11 8" xfId="17709" xr:uid="{00000000-0005-0000-0000-000076070000}"/>
    <cellStyle name="Cálculo 2 3 11 9" xfId="21309" xr:uid="{00000000-0005-0000-0000-000077070000}"/>
    <cellStyle name="Cálculo 2 3 12" xfId="1244" xr:uid="{00000000-0005-0000-0000-000078070000}"/>
    <cellStyle name="Cálculo 2 3 12 2" xfId="5313" xr:uid="{00000000-0005-0000-0000-000079070000}"/>
    <cellStyle name="Cálculo 2 3 12 2 2" xfId="14467" xr:uid="{00000000-0005-0000-0000-00007A070000}"/>
    <cellStyle name="Cálculo 2 3 12 2 3" xfId="21463" xr:uid="{00000000-0005-0000-0000-00007B070000}"/>
    <cellStyle name="Cálculo 2 3 12 2 4" xfId="26892" xr:uid="{00000000-0005-0000-0000-00007C070000}"/>
    <cellStyle name="Cálculo 2 3 12 2 5" xfId="32358" xr:uid="{00000000-0005-0000-0000-00007D070000}"/>
    <cellStyle name="Cálculo 2 3 12 2 6" xfId="36033" xr:uid="{00000000-0005-0000-0000-00007E070000}"/>
    <cellStyle name="Cálculo 2 3 12 2 7" xfId="38759" xr:uid="{00000000-0005-0000-0000-00007F070000}"/>
    <cellStyle name="Cálculo 2 3 12 3" xfId="10398" xr:uid="{00000000-0005-0000-0000-000080070000}"/>
    <cellStyle name="Cálculo 2 3 12 4" xfId="10054" xr:uid="{00000000-0005-0000-0000-000081070000}"/>
    <cellStyle name="Cálculo 2 3 12 5" xfId="22498" xr:uid="{00000000-0005-0000-0000-000082070000}"/>
    <cellStyle name="Cálculo 2 3 12 6" xfId="23161" xr:uid="{00000000-0005-0000-0000-000083070000}"/>
    <cellStyle name="Cálculo 2 3 12 7" xfId="22937" xr:uid="{00000000-0005-0000-0000-000084070000}"/>
    <cellStyle name="Cálculo 2 3 12 8" xfId="35043" xr:uid="{00000000-0005-0000-0000-000085070000}"/>
    <cellStyle name="Cálculo 2 3 12 9" xfId="38404" xr:uid="{00000000-0005-0000-0000-000086070000}"/>
    <cellStyle name="Cálculo 2 3 13" xfId="10276" xr:uid="{00000000-0005-0000-0000-000087070000}"/>
    <cellStyle name="Cálculo 2 3 14" xfId="17283" xr:uid="{00000000-0005-0000-0000-000088070000}"/>
    <cellStyle name="Cálculo 2 3 15" xfId="9486" xr:uid="{00000000-0005-0000-0000-000089070000}"/>
    <cellStyle name="Cálculo 2 3 16" xfId="19778" xr:uid="{00000000-0005-0000-0000-00008A070000}"/>
    <cellStyle name="Cálculo 2 3 17" xfId="35089" xr:uid="{00000000-0005-0000-0000-00008B070000}"/>
    <cellStyle name="Cálculo 2 3 18" xfId="38417" xr:uid="{00000000-0005-0000-0000-00008C070000}"/>
    <cellStyle name="Cálculo 2 3 2" xfId="1907" xr:uid="{00000000-0005-0000-0000-00008D070000}"/>
    <cellStyle name="Cálculo 2 3 2 10" xfId="28547" xr:uid="{00000000-0005-0000-0000-00008E070000}"/>
    <cellStyle name="Cálculo 2 3 2 11" xfId="26027" xr:uid="{00000000-0005-0000-0000-00008F070000}"/>
    <cellStyle name="Cálculo 2 3 2 12" xfId="25389" xr:uid="{00000000-0005-0000-0000-000090070000}"/>
    <cellStyle name="Cálculo 2 3 2 13" xfId="31818" xr:uid="{00000000-0005-0000-0000-000091070000}"/>
    <cellStyle name="Cálculo 2 3 2 14" xfId="35483" xr:uid="{00000000-0005-0000-0000-000092070000}"/>
    <cellStyle name="Cálculo 2 3 2 2" xfId="2572" xr:uid="{00000000-0005-0000-0000-000093070000}"/>
    <cellStyle name="Cálculo 2 3 2 2 2" xfId="5315" xr:uid="{00000000-0005-0000-0000-000094070000}"/>
    <cellStyle name="Cálculo 2 3 2 2 2 2" xfId="14469" xr:uid="{00000000-0005-0000-0000-000095070000}"/>
    <cellStyle name="Cálculo 2 3 2 2 2 3" xfId="21465" xr:uid="{00000000-0005-0000-0000-000096070000}"/>
    <cellStyle name="Cálculo 2 3 2 2 2 4" xfId="24075" xr:uid="{00000000-0005-0000-0000-000097070000}"/>
    <cellStyle name="Cálculo 2 3 2 2 2 5" xfId="32360" xr:uid="{00000000-0005-0000-0000-000098070000}"/>
    <cellStyle name="Cálculo 2 3 2 2 2 6" xfId="36035" xr:uid="{00000000-0005-0000-0000-000099070000}"/>
    <cellStyle name="Cálculo 2 3 2 2 2 7" xfId="38761" xr:uid="{00000000-0005-0000-0000-00009A070000}"/>
    <cellStyle name="Cálculo 2 3 2 2 3" xfId="11726" xr:uid="{00000000-0005-0000-0000-00009B070000}"/>
    <cellStyle name="Cálculo 2 3 2 2 4" xfId="18729" xr:uid="{00000000-0005-0000-0000-00009C070000}"/>
    <cellStyle name="Cálculo 2 3 2 2 5" xfId="21239" xr:uid="{00000000-0005-0000-0000-00009D070000}"/>
    <cellStyle name="Cálculo 2 3 2 2 6" xfId="26255" xr:uid="{00000000-0005-0000-0000-00009E070000}"/>
    <cellStyle name="Cálculo 2 3 2 2 7" xfId="30043" xr:uid="{00000000-0005-0000-0000-00009F070000}"/>
    <cellStyle name="Cálculo 2 3 2 2 8" xfId="34020" xr:uid="{00000000-0005-0000-0000-0000A0070000}"/>
    <cellStyle name="Cálculo 2 3 2 2 9" xfId="37582" xr:uid="{00000000-0005-0000-0000-0000A1070000}"/>
    <cellStyle name="Cálculo 2 3 2 3" xfId="3777" xr:uid="{00000000-0005-0000-0000-0000A2070000}"/>
    <cellStyle name="Cálculo 2 3 2 3 2" xfId="5316" xr:uid="{00000000-0005-0000-0000-0000A3070000}"/>
    <cellStyle name="Cálculo 2 3 2 3 2 2" xfId="14470" xr:uid="{00000000-0005-0000-0000-0000A4070000}"/>
    <cellStyle name="Cálculo 2 3 2 3 2 3" xfId="21466" xr:uid="{00000000-0005-0000-0000-0000A5070000}"/>
    <cellStyle name="Cálculo 2 3 2 3 2 4" xfId="26893" xr:uid="{00000000-0005-0000-0000-0000A6070000}"/>
    <cellStyle name="Cálculo 2 3 2 3 2 5" xfId="32361" xr:uid="{00000000-0005-0000-0000-0000A7070000}"/>
    <cellStyle name="Cálculo 2 3 2 3 2 6" xfId="36036" xr:uid="{00000000-0005-0000-0000-0000A8070000}"/>
    <cellStyle name="Cálculo 2 3 2 3 2 7" xfId="38762" xr:uid="{00000000-0005-0000-0000-0000A9070000}"/>
    <cellStyle name="Cálculo 2 3 2 3 3" xfId="12931" xr:uid="{00000000-0005-0000-0000-0000AA070000}"/>
    <cellStyle name="Cálculo 2 3 2 3 4" xfId="19930" xr:uid="{00000000-0005-0000-0000-0000AB070000}"/>
    <cellStyle name="Cálculo 2 3 2 3 5" xfId="22563" xr:uid="{00000000-0005-0000-0000-0000AC070000}"/>
    <cellStyle name="Cálculo 2 3 2 3 6" xfId="24516" xr:uid="{00000000-0005-0000-0000-0000AD070000}"/>
    <cellStyle name="Cálculo 2 3 2 3 7" xfId="10088" xr:uid="{00000000-0005-0000-0000-0000AE070000}"/>
    <cellStyle name="Cálculo 2 3 2 3 8" xfId="33525" xr:uid="{00000000-0005-0000-0000-0000AF070000}"/>
    <cellStyle name="Cálculo 2 3 2 3 9" xfId="37193" xr:uid="{00000000-0005-0000-0000-0000B0070000}"/>
    <cellStyle name="Cálculo 2 3 2 4" xfId="4267" xr:uid="{00000000-0005-0000-0000-0000B1070000}"/>
    <cellStyle name="Cálculo 2 3 2 4 2" xfId="5317" xr:uid="{00000000-0005-0000-0000-0000B2070000}"/>
    <cellStyle name="Cálculo 2 3 2 4 2 2" xfId="14471" xr:uid="{00000000-0005-0000-0000-0000B3070000}"/>
    <cellStyle name="Cálculo 2 3 2 4 2 3" xfId="21467" xr:uid="{00000000-0005-0000-0000-0000B4070000}"/>
    <cellStyle name="Cálculo 2 3 2 4 2 4" xfId="24074" xr:uid="{00000000-0005-0000-0000-0000B5070000}"/>
    <cellStyle name="Cálculo 2 3 2 4 2 5" xfId="32362" xr:uid="{00000000-0005-0000-0000-0000B6070000}"/>
    <cellStyle name="Cálculo 2 3 2 4 2 6" xfId="36037" xr:uid="{00000000-0005-0000-0000-0000B7070000}"/>
    <cellStyle name="Cálculo 2 3 2 4 2 7" xfId="38763" xr:uid="{00000000-0005-0000-0000-0000B8070000}"/>
    <cellStyle name="Cálculo 2 3 2 4 3" xfId="13421" xr:uid="{00000000-0005-0000-0000-0000B9070000}"/>
    <cellStyle name="Cálculo 2 3 2 4 4" xfId="20419" xr:uid="{00000000-0005-0000-0000-0000BA070000}"/>
    <cellStyle name="Cálculo 2 3 2 4 5" xfId="27694" xr:uid="{00000000-0005-0000-0000-0000BB070000}"/>
    <cellStyle name="Cálculo 2 3 2 4 6" xfId="22529" xr:uid="{00000000-0005-0000-0000-0000BC070000}"/>
    <cellStyle name="Cálculo 2 3 2 4 7" xfId="24100" xr:uid="{00000000-0005-0000-0000-0000BD070000}"/>
    <cellStyle name="Cálculo 2 3 2 4 8" xfId="9249" xr:uid="{00000000-0005-0000-0000-0000BE070000}"/>
    <cellStyle name="Cálculo 2 3 2 4 9" xfId="9553" xr:uid="{00000000-0005-0000-0000-0000BF070000}"/>
    <cellStyle name="Cálculo 2 3 2 5" xfId="4189" xr:uid="{00000000-0005-0000-0000-0000C0070000}"/>
    <cellStyle name="Cálculo 2 3 2 5 2" xfId="5318" xr:uid="{00000000-0005-0000-0000-0000C1070000}"/>
    <cellStyle name="Cálculo 2 3 2 5 2 2" xfId="14472" xr:uid="{00000000-0005-0000-0000-0000C2070000}"/>
    <cellStyle name="Cálculo 2 3 2 5 2 3" xfId="21468" xr:uid="{00000000-0005-0000-0000-0000C3070000}"/>
    <cellStyle name="Cálculo 2 3 2 5 2 4" xfId="26894" xr:uid="{00000000-0005-0000-0000-0000C4070000}"/>
    <cellStyle name="Cálculo 2 3 2 5 2 5" xfId="32363" xr:uid="{00000000-0005-0000-0000-0000C5070000}"/>
    <cellStyle name="Cálculo 2 3 2 5 2 6" xfId="36038" xr:uid="{00000000-0005-0000-0000-0000C6070000}"/>
    <cellStyle name="Cálculo 2 3 2 5 2 7" xfId="38764" xr:uid="{00000000-0005-0000-0000-0000C7070000}"/>
    <cellStyle name="Cálculo 2 3 2 5 3" xfId="13343" xr:uid="{00000000-0005-0000-0000-0000C8070000}"/>
    <cellStyle name="Cálculo 2 3 2 5 4" xfId="20341" xr:uid="{00000000-0005-0000-0000-0000C9070000}"/>
    <cellStyle name="Cálculo 2 3 2 5 5" xfId="24006" xr:uid="{00000000-0005-0000-0000-0000CA070000}"/>
    <cellStyle name="Cálculo 2 3 2 5 6" xfId="29216" xr:uid="{00000000-0005-0000-0000-0000CB070000}"/>
    <cellStyle name="Cálculo 2 3 2 5 7" xfId="26473" xr:uid="{00000000-0005-0000-0000-0000CC070000}"/>
    <cellStyle name="Cálculo 2 3 2 5 8" xfId="29696" xr:uid="{00000000-0005-0000-0000-0000CD070000}"/>
    <cellStyle name="Cálculo 2 3 2 5 9" xfId="31602" xr:uid="{00000000-0005-0000-0000-0000CE070000}"/>
    <cellStyle name="Cálculo 2 3 2 6" xfId="3103" xr:uid="{00000000-0005-0000-0000-0000CF070000}"/>
    <cellStyle name="Cálculo 2 3 2 6 2" xfId="5319" xr:uid="{00000000-0005-0000-0000-0000D0070000}"/>
    <cellStyle name="Cálculo 2 3 2 6 2 2" xfId="14473" xr:uid="{00000000-0005-0000-0000-0000D1070000}"/>
    <cellStyle name="Cálculo 2 3 2 6 2 3" xfId="21469" xr:uid="{00000000-0005-0000-0000-0000D2070000}"/>
    <cellStyle name="Cálculo 2 3 2 6 2 4" xfId="24325" xr:uid="{00000000-0005-0000-0000-0000D3070000}"/>
    <cellStyle name="Cálculo 2 3 2 6 2 5" xfId="32364" xr:uid="{00000000-0005-0000-0000-0000D4070000}"/>
    <cellStyle name="Cálculo 2 3 2 6 2 6" xfId="36039" xr:uid="{00000000-0005-0000-0000-0000D5070000}"/>
    <cellStyle name="Cálculo 2 3 2 6 2 7" xfId="38765" xr:uid="{00000000-0005-0000-0000-0000D6070000}"/>
    <cellStyle name="Cálculo 2 3 2 6 3" xfId="12257" xr:uid="{00000000-0005-0000-0000-0000D7070000}"/>
    <cellStyle name="Cálculo 2 3 2 6 4" xfId="19260" xr:uid="{00000000-0005-0000-0000-0000D8070000}"/>
    <cellStyle name="Cálculo 2 3 2 6 5" xfId="28264" xr:uid="{00000000-0005-0000-0000-0000D9070000}"/>
    <cellStyle name="Cálculo 2 3 2 6 6" xfId="18048" xr:uid="{00000000-0005-0000-0000-0000DA070000}"/>
    <cellStyle name="Cálculo 2 3 2 6 7" xfId="29788" xr:uid="{00000000-0005-0000-0000-0000DB070000}"/>
    <cellStyle name="Cálculo 2 3 2 6 8" xfId="31579" xr:uid="{00000000-0005-0000-0000-0000DC070000}"/>
    <cellStyle name="Cálculo 2 3 2 6 9" xfId="35289" xr:uid="{00000000-0005-0000-0000-0000DD070000}"/>
    <cellStyle name="Cálculo 2 3 2 7" xfId="5314" xr:uid="{00000000-0005-0000-0000-0000DE070000}"/>
    <cellStyle name="Cálculo 2 3 2 7 2" xfId="14468" xr:uid="{00000000-0005-0000-0000-0000DF070000}"/>
    <cellStyle name="Cálculo 2 3 2 7 3" xfId="21464" xr:uid="{00000000-0005-0000-0000-0000E0070000}"/>
    <cellStyle name="Cálculo 2 3 2 7 4" xfId="26889" xr:uid="{00000000-0005-0000-0000-0000E1070000}"/>
    <cellStyle name="Cálculo 2 3 2 7 5" xfId="32359" xr:uid="{00000000-0005-0000-0000-0000E2070000}"/>
    <cellStyle name="Cálculo 2 3 2 7 6" xfId="36034" xr:uid="{00000000-0005-0000-0000-0000E3070000}"/>
    <cellStyle name="Cálculo 2 3 2 7 7" xfId="38760" xr:uid="{00000000-0005-0000-0000-0000E4070000}"/>
    <cellStyle name="Cálculo 2 3 2 8" xfId="11061" xr:uid="{00000000-0005-0000-0000-0000E5070000}"/>
    <cellStyle name="Cálculo 2 3 2 9" xfId="15463" xr:uid="{00000000-0005-0000-0000-0000E6070000}"/>
    <cellStyle name="Cálculo 2 3 3" xfId="2282" xr:uid="{00000000-0005-0000-0000-0000E7070000}"/>
    <cellStyle name="Cálculo 2 3 3 10" xfId="17239" xr:uid="{00000000-0005-0000-0000-0000E8070000}"/>
    <cellStyle name="Cálculo 2 3 3 11" xfId="26112" xr:uid="{00000000-0005-0000-0000-0000E9070000}"/>
    <cellStyle name="Cálculo 2 3 3 12" xfId="25682" xr:uid="{00000000-0005-0000-0000-0000EA070000}"/>
    <cellStyle name="Cálculo 2 3 3 13" xfId="31466" xr:uid="{00000000-0005-0000-0000-0000EB070000}"/>
    <cellStyle name="Cálculo 2 3 3 14" xfId="35176" xr:uid="{00000000-0005-0000-0000-0000EC070000}"/>
    <cellStyle name="Cálculo 2 3 3 2" xfId="2682" xr:uid="{00000000-0005-0000-0000-0000ED070000}"/>
    <cellStyle name="Cálculo 2 3 3 2 2" xfId="5321" xr:uid="{00000000-0005-0000-0000-0000EE070000}"/>
    <cellStyle name="Cálculo 2 3 3 2 2 2" xfId="14475" xr:uid="{00000000-0005-0000-0000-0000EF070000}"/>
    <cellStyle name="Cálculo 2 3 3 2 2 3" xfId="21471" xr:uid="{00000000-0005-0000-0000-0000F0070000}"/>
    <cellStyle name="Cálculo 2 3 3 2 2 4" xfId="26888" xr:uid="{00000000-0005-0000-0000-0000F1070000}"/>
    <cellStyle name="Cálculo 2 3 3 2 2 5" xfId="32366" xr:uid="{00000000-0005-0000-0000-0000F2070000}"/>
    <cellStyle name="Cálculo 2 3 3 2 2 6" xfId="36041" xr:uid="{00000000-0005-0000-0000-0000F3070000}"/>
    <cellStyle name="Cálculo 2 3 3 2 2 7" xfId="38767" xr:uid="{00000000-0005-0000-0000-0000F4070000}"/>
    <cellStyle name="Cálculo 2 3 3 2 3" xfId="11836" xr:uid="{00000000-0005-0000-0000-0000F5070000}"/>
    <cellStyle name="Cálculo 2 3 3 2 4" xfId="18839" xr:uid="{00000000-0005-0000-0000-0000F6070000}"/>
    <cellStyle name="Cálculo 2 3 3 2 5" xfId="28433" xr:uid="{00000000-0005-0000-0000-0000F7070000}"/>
    <cellStyle name="Cálculo 2 3 3 2 6" xfId="15447" xr:uid="{00000000-0005-0000-0000-0000F8070000}"/>
    <cellStyle name="Cálculo 2 3 3 2 7" xfId="29992" xr:uid="{00000000-0005-0000-0000-0000F9070000}"/>
    <cellStyle name="Cálculo 2 3 3 2 8" xfId="33968" xr:uid="{00000000-0005-0000-0000-0000FA070000}"/>
    <cellStyle name="Cálculo 2 3 3 2 9" xfId="37530" xr:uid="{00000000-0005-0000-0000-0000FB070000}"/>
    <cellStyle name="Cálculo 2 3 3 3" xfId="3964" xr:uid="{00000000-0005-0000-0000-0000FC070000}"/>
    <cellStyle name="Cálculo 2 3 3 3 2" xfId="5322" xr:uid="{00000000-0005-0000-0000-0000FD070000}"/>
    <cellStyle name="Cálculo 2 3 3 3 2 2" xfId="14476" xr:uid="{00000000-0005-0000-0000-0000FE070000}"/>
    <cellStyle name="Cálculo 2 3 3 3 2 3" xfId="21472" xr:uid="{00000000-0005-0000-0000-0000FF070000}"/>
    <cellStyle name="Cálculo 2 3 3 3 2 4" xfId="24946" xr:uid="{00000000-0005-0000-0000-000000080000}"/>
    <cellStyle name="Cálculo 2 3 3 3 2 5" xfId="32367" xr:uid="{00000000-0005-0000-0000-000001080000}"/>
    <cellStyle name="Cálculo 2 3 3 3 2 6" xfId="36042" xr:uid="{00000000-0005-0000-0000-000002080000}"/>
    <cellStyle name="Cálculo 2 3 3 3 2 7" xfId="38768" xr:uid="{00000000-0005-0000-0000-000003080000}"/>
    <cellStyle name="Cálculo 2 3 3 3 3" xfId="13118" xr:uid="{00000000-0005-0000-0000-000004080000}"/>
    <cellStyle name="Cálculo 2 3 3 3 4" xfId="20116" xr:uid="{00000000-0005-0000-0000-000005080000}"/>
    <cellStyle name="Cálculo 2 3 3 3 5" xfId="27848" xr:uid="{00000000-0005-0000-0000-000006080000}"/>
    <cellStyle name="Cálculo 2 3 3 3 6" xfId="22486" xr:uid="{00000000-0005-0000-0000-000007080000}"/>
    <cellStyle name="Cálculo 2 3 3 3 7" xfId="25886" xr:uid="{00000000-0005-0000-0000-000008080000}"/>
    <cellStyle name="Cálculo 2 3 3 3 8" xfId="17869" xr:uid="{00000000-0005-0000-0000-000009080000}"/>
    <cellStyle name="Cálculo 2 3 3 3 9" xfId="25759" xr:uid="{00000000-0005-0000-0000-00000A080000}"/>
    <cellStyle name="Cálculo 2 3 3 4" xfId="4402" xr:uid="{00000000-0005-0000-0000-00000B080000}"/>
    <cellStyle name="Cálculo 2 3 3 4 2" xfId="5323" xr:uid="{00000000-0005-0000-0000-00000C080000}"/>
    <cellStyle name="Cálculo 2 3 3 4 2 2" xfId="14477" xr:uid="{00000000-0005-0000-0000-00000D080000}"/>
    <cellStyle name="Cálculo 2 3 3 4 2 3" xfId="21473" xr:uid="{00000000-0005-0000-0000-00000E080000}"/>
    <cellStyle name="Cálculo 2 3 3 4 2 4" xfId="26896" xr:uid="{00000000-0005-0000-0000-00000F080000}"/>
    <cellStyle name="Cálculo 2 3 3 4 2 5" xfId="32368" xr:uid="{00000000-0005-0000-0000-000010080000}"/>
    <cellStyle name="Cálculo 2 3 3 4 2 6" xfId="36043" xr:uid="{00000000-0005-0000-0000-000011080000}"/>
    <cellStyle name="Cálculo 2 3 3 4 2 7" xfId="38769" xr:uid="{00000000-0005-0000-0000-000012080000}"/>
    <cellStyle name="Cálculo 2 3 3 4 3" xfId="13556" xr:uid="{00000000-0005-0000-0000-000013080000}"/>
    <cellStyle name="Cálculo 2 3 3 4 4" xfId="20554" xr:uid="{00000000-0005-0000-0000-000014080000}"/>
    <cellStyle name="Cálculo 2 3 3 4 5" xfId="24745" xr:uid="{00000000-0005-0000-0000-000015080000}"/>
    <cellStyle name="Cálculo 2 3 3 4 6" xfId="17586" xr:uid="{00000000-0005-0000-0000-000016080000}"/>
    <cellStyle name="Cálculo 2 3 3 4 7" xfId="31896" xr:uid="{00000000-0005-0000-0000-000017080000}"/>
    <cellStyle name="Cálculo 2 3 3 4 8" xfId="31865" xr:uid="{00000000-0005-0000-0000-000018080000}"/>
    <cellStyle name="Cálculo 2 3 3 4 9" xfId="35519" xr:uid="{00000000-0005-0000-0000-000019080000}"/>
    <cellStyle name="Cálculo 2 3 3 5" xfId="4656" xr:uid="{00000000-0005-0000-0000-00001A080000}"/>
    <cellStyle name="Cálculo 2 3 3 5 2" xfId="5324" xr:uid="{00000000-0005-0000-0000-00001B080000}"/>
    <cellStyle name="Cálculo 2 3 3 5 2 2" xfId="14478" xr:uid="{00000000-0005-0000-0000-00001C080000}"/>
    <cellStyle name="Cálculo 2 3 3 5 2 3" xfId="21474" xr:uid="{00000000-0005-0000-0000-00001D080000}"/>
    <cellStyle name="Cálculo 2 3 3 5 2 4" xfId="26897" xr:uid="{00000000-0005-0000-0000-00001E080000}"/>
    <cellStyle name="Cálculo 2 3 3 5 2 5" xfId="32369" xr:uid="{00000000-0005-0000-0000-00001F080000}"/>
    <cellStyle name="Cálculo 2 3 3 5 2 6" xfId="36044" xr:uid="{00000000-0005-0000-0000-000020080000}"/>
    <cellStyle name="Cálculo 2 3 3 5 2 7" xfId="38770" xr:uid="{00000000-0005-0000-0000-000021080000}"/>
    <cellStyle name="Cálculo 2 3 3 5 3" xfId="13810" xr:uid="{00000000-0005-0000-0000-000022080000}"/>
    <cellStyle name="Cálculo 2 3 3 5 4" xfId="20808" xr:uid="{00000000-0005-0000-0000-000023080000}"/>
    <cellStyle name="Cálculo 2 3 3 5 5" xfId="22768" xr:uid="{00000000-0005-0000-0000-000024080000}"/>
    <cellStyle name="Cálculo 2 3 3 5 6" xfId="29264" xr:uid="{00000000-0005-0000-0000-000025080000}"/>
    <cellStyle name="Cálculo 2 3 3 5 7" xfId="26818" xr:uid="{00000000-0005-0000-0000-000026080000}"/>
    <cellStyle name="Cálculo 2 3 3 5 8" xfId="29112" xr:uid="{00000000-0005-0000-0000-000027080000}"/>
    <cellStyle name="Cálculo 2 3 3 5 9" xfId="30321" xr:uid="{00000000-0005-0000-0000-000028080000}"/>
    <cellStyle name="Cálculo 2 3 3 6" xfId="4902" xr:uid="{00000000-0005-0000-0000-000029080000}"/>
    <cellStyle name="Cálculo 2 3 3 6 2" xfId="5325" xr:uid="{00000000-0005-0000-0000-00002A080000}"/>
    <cellStyle name="Cálculo 2 3 3 6 2 2" xfId="14479" xr:uid="{00000000-0005-0000-0000-00002B080000}"/>
    <cellStyle name="Cálculo 2 3 3 6 2 3" xfId="21475" xr:uid="{00000000-0005-0000-0000-00002C080000}"/>
    <cellStyle name="Cálculo 2 3 3 6 2 4" xfId="14209" xr:uid="{00000000-0005-0000-0000-00002D080000}"/>
    <cellStyle name="Cálculo 2 3 3 6 2 5" xfId="32370" xr:uid="{00000000-0005-0000-0000-00002E080000}"/>
    <cellStyle name="Cálculo 2 3 3 6 2 6" xfId="36045" xr:uid="{00000000-0005-0000-0000-00002F080000}"/>
    <cellStyle name="Cálculo 2 3 3 6 2 7" xfId="38771" xr:uid="{00000000-0005-0000-0000-000030080000}"/>
    <cellStyle name="Cálculo 2 3 3 6 3" xfId="14056" xr:uid="{00000000-0005-0000-0000-000031080000}"/>
    <cellStyle name="Cálculo 2 3 3 6 4" xfId="21054" xr:uid="{00000000-0005-0000-0000-000032080000}"/>
    <cellStyle name="Cálculo 2 3 3 6 5" xfId="17184" xr:uid="{00000000-0005-0000-0000-000033080000}"/>
    <cellStyle name="Cálculo 2 3 3 6 6" xfId="17462" xr:uid="{00000000-0005-0000-0000-000034080000}"/>
    <cellStyle name="Cálculo 2 3 3 6 7" xfId="31948" xr:uid="{00000000-0005-0000-0000-000035080000}"/>
    <cellStyle name="Cálculo 2 3 3 6 8" xfId="35626" xr:uid="{00000000-0005-0000-0000-000036080000}"/>
    <cellStyle name="Cálculo 2 3 3 6 9" xfId="38537" xr:uid="{00000000-0005-0000-0000-000037080000}"/>
    <cellStyle name="Cálculo 2 3 3 7" xfId="5320" xr:uid="{00000000-0005-0000-0000-000038080000}"/>
    <cellStyle name="Cálculo 2 3 3 7 2" xfId="14474" xr:uid="{00000000-0005-0000-0000-000039080000}"/>
    <cellStyle name="Cálculo 2 3 3 7 3" xfId="21470" xr:uid="{00000000-0005-0000-0000-00003A080000}"/>
    <cellStyle name="Cálculo 2 3 3 7 4" xfId="26895" xr:uid="{00000000-0005-0000-0000-00003B080000}"/>
    <cellStyle name="Cálculo 2 3 3 7 5" xfId="32365" xr:uid="{00000000-0005-0000-0000-00003C080000}"/>
    <cellStyle name="Cálculo 2 3 3 7 6" xfId="36040" xr:uid="{00000000-0005-0000-0000-00003D080000}"/>
    <cellStyle name="Cálculo 2 3 3 7 7" xfId="38766" xr:uid="{00000000-0005-0000-0000-00003E080000}"/>
    <cellStyle name="Cálculo 2 3 3 8" xfId="11436" xr:uid="{00000000-0005-0000-0000-00003F080000}"/>
    <cellStyle name="Cálculo 2 3 3 9" xfId="18439" xr:uid="{00000000-0005-0000-0000-000040080000}"/>
    <cellStyle name="Cálculo 2 3 4" xfId="1675" xr:uid="{00000000-0005-0000-0000-000041080000}"/>
    <cellStyle name="Cálculo 2 3 4 10" xfId="28661" xr:uid="{00000000-0005-0000-0000-000042080000}"/>
    <cellStyle name="Cálculo 2 3 4 11" xfId="29059" xr:uid="{00000000-0005-0000-0000-000043080000}"/>
    <cellStyle name="Cálculo 2 3 4 12" xfId="30988" xr:uid="{00000000-0005-0000-0000-000044080000}"/>
    <cellStyle name="Cálculo 2 3 4 13" xfId="34900" xr:uid="{00000000-0005-0000-0000-000045080000}"/>
    <cellStyle name="Cálculo 2 3 4 14" xfId="38365" xr:uid="{00000000-0005-0000-0000-000046080000}"/>
    <cellStyle name="Cálculo 2 3 4 2" xfId="2502" xr:uid="{00000000-0005-0000-0000-000047080000}"/>
    <cellStyle name="Cálculo 2 3 4 2 2" xfId="5327" xr:uid="{00000000-0005-0000-0000-000048080000}"/>
    <cellStyle name="Cálculo 2 3 4 2 2 2" xfId="14481" xr:uid="{00000000-0005-0000-0000-000049080000}"/>
    <cellStyle name="Cálculo 2 3 4 2 2 3" xfId="21477" xr:uid="{00000000-0005-0000-0000-00004A080000}"/>
    <cellStyle name="Cálculo 2 3 4 2 2 4" xfId="24324" xr:uid="{00000000-0005-0000-0000-00004B080000}"/>
    <cellStyle name="Cálculo 2 3 4 2 2 5" xfId="32372" xr:uid="{00000000-0005-0000-0000-00004C080000}"/>
    <cellStyle name="Cálculo 2 3 4 2 2 6" xfId="36047" xr:uid="{00000000-0005-0000-0000-00004D080000}"/>
    <cellStyle name="Cálculo 2 3 4 2 2 7" xfId="38773" xr:uid="{00000000-0005-0000-0000-00004E080000}"/>
    <cellStyle name="Cálculo 2 3 4 2 3" xfId="11656" xr:uid="{00000000-0005-0000-0000-00004F080000}"/>
    <cellStyle name="Cálculo 2 3 4 2 4" xfId="18659" xr:uid="{00000000-0005-0000-0000-000050080000}"/>
    <cellStyle name="Cálculo 2 3 4 2 5" xfId="23229" xr:uid="{00000000-0005-0000-0000-000051080000}"/>
    <cellStyle name="Cálculo 2 3 4 2 6" xfId="26218" xr:uid="{00000000-0005-0000-0000-000052080000}"/>
    <cellStyle name="Cálculo 2 3 4 2 7" xfId="23115" xr:uid="{00000000-0005-0000-0000-000053080000}"/>
    <cellStyle name="Cálculo 2 3 4 2 8" xfId="34057" xr:uid="{00000000-0005-0000-0000-000054080000}"/>
    <cellStyle name="Cálculo 2 3 4 2 9" xfId="37619" xr:uid="{00000000-0005-0000-0000-000055080000}"/>
    <cellStyle name="Cálculo 2 3 4 3" xfId="3652" xr:uid="{00000000-0005-0000-0000-000056080000}"/>
    <cellStyle name="Cálculo 2 3 4 3 2" xfId="5328" xr:uid="{00000000-0005-0000-0000-000057080000}"/>
    <cellStyle name="Cálculo 2 3 4 3 2 2" xfId="14482" xr:uid="{00000000-0005-0000-0000-000058080000}"/>
    <cellStyle name="Cálculo 2 3 4 3 2 3" xfId="21478" xr:uid="{00000000-0005-0000-0000-000059080000}"/>
    <cellStyle name="Cálculo 2 3 4 3 2 4" xfId="26899" xr:uid="{00000000-0005-0000-0000-00005A080000}"/>
    <cellStyle name="Cálculo 2 3 4 3 2 5" xfId="32373" xr:uid="{00000000-0005-0000-0000-00005B080000}"/>
    <cellStyle name="Cálculo 2 3 4 3 2 6" xfId="36048" xr:uid="{00000000-0005-0000-0000-00005C080000}"/>
    <cellStyle name="Cálculo 2 3 4 3 2 7" xfId="38774" xr:uid="{00000000-0005-0000-0000-00005D080000}"/>
    <cellStyle name="Cálculo 2 3 4 3 3" xfId="12806" xr:uid="{00000000-0005-0000-0000-00005E080000}"/>
    <cellStyle name="Cálculo 2 3 4 3 4" xfId="19805" xr:uid="{00000000-0005-0000-0000-00005F080000}"/>
    <cellStyle name="Cálculo 2 3 4 3 5" xfId="28003" xr:uid="{00000000-0005-0000-0000-000060080000}"/>
    <cellStyle name="Cálculo 2 3 4 3 6" xfId="22922" xr:uid="{00000000-0005-0000-0000-000061080000}"/>
    <cellStyle name="Cálculo 2 3 4 3 7" xfId="29564" xr:uid="{00000000-0005-0000-0000-000062080000}"/>
    <cellStyle name="Cálculo 2 3 4 3 8" xfId="33582" xr:uid="{00000000-0005-0000-0000-000063080000}"/>
    <cellStyle name="Cálculo 2 3 4 3 9" xfId="37250" xr:uid="{00000000-0005-0000-0000-000064080000}"/>
    <cellStyle name="Cálculo 2 3 4 4" xfId="4161" xr:uid="{00000000-0005-0000-0000-000065080000}"/>
    <cellStyle name="Cálculo 2 3 4 4 2" xfId="5329" xr:uid="{00000000-0005-0000-0000-000066080000}"/>
    <cellStyle name="Cálculo 2 3 4 4 2 2" xfId="14483" xr:uid="{00000000-0005-0000-0000-000067080000}"/>
    <cellStyle name="Cálculo 2 3 4 4 2 3" xfId="21479" xr:uid="{00000000-0005-0000-0000-000068080000}"/>
    <cellStyle name="Cálculo 2 3 4 4 2 4" xfId="22826" xr:uid="{00000000-0005-0000-0000-000069080000}"/>
    <cellStyle name="Cálculo 2 3 4 4 2 5" xfId="32374" xr:uid="{00000000-0005-0000-0000-00006A080000}"/>
    <cellStyle name="Cálculo 2 3 4 4 2 6" xfId="36049" xr:uid="{00000000-0005-0000-0000-00006B080000}"/>
    <cellStyle name="Cálculo 2 3 4 4 2 7" xfId="38775" xr:uid="{00000000-0005-0000-0000-00006C080000}"/>
    <cellStyle name="Cálculo 2 3 4 4 3" xfId="13315" xr:uid="{00000000-0005-0000-0000-00006D080000}"/>
    <cellStyle name="Cálculo 2 3 4 4 4" xfId="20313" xr:uid="{00000000-0005-0000-0000-00006E080000}"/>
    <cellStyle name="Cálculo 2 3 4 4 5" xfId="10266" xr:uid="{00000000-0005-0000-0000-00006F080000}"/>
    <cellStyle name="Cálculo 2 3 4 4 6" xfId="26668" xr:uid="{00000000-0005-0000-0000-000070080000}"/>
    <cellStyle name="Cálculo 2 3 4 4 7" xfId="10081" xr:uid="{00000000-0005-0000-0000-000071080000}"/>
    <cellStyle name="Cálculo 2 3 4 4 8" xfId="33386" xr:uid="{00000000-0005-0000-0000-000072080000}"/>
    <cellStyle name="Cálculo 2 3 4 4 9" xfId="37061" xr:uid="{00000000-0005-0000-0000-000073080000}"/>
    <cellStyle name="Cálculo 2 3 4 5" xfId="3166" xr:uid="{00000000-0005-0000-0000-000074080000}"/>
    <cellStyle name="Cálculo 2 3 4 5 2" xfId="5330" xr:uid="{00000000-0005-0000-0000-000075080000}"/>
    <cellStyle name="Cálculo 2 3 4 5 2 2" xfId="14484" xr:uid="{00000000-0005-0000-0000-000076080000}"/>
    <cellStyle name="Cálculo 2 3 4 5 2 3" xfId="21480" xr:uid="{00000000-0005-0000-0000-000077080000}"/>
    <cellStyle name="Cálculo 2 3 4 5 2 4" xfId="9291" xr:uid="{00000000-0005-0000-0000-000078080000}"/>
    <cellStyle name="Cálculo 2 3 4 5 2 5" xfId="32375" xr:uid="{00000000-0005-0000-0000-000079080000}"/>
    <cellStyle name="Cálculo 2 3 4 5 2 6" xfId="36050" xr:uid="{00000000-0005-0000-0000-00007A080000}"/>
    <cellStyle name="Cálculo 2 3 4 5 2 7" xfId="38776" xr:uid="{00000000-0005-0000-0000-00007B080000}"/>
    <cellStyle name="Cálculo 2 3 4 5 3" xfId="12320" xr:uid="{00000000-0005-0000-0000-00007C080000}"/>
    <cellStyle name="Cálculo 2 3 4 5 4" xfId="19323" xr:uid="{00000000-0005-0000-0000-00007D080000}"/>
    <cellStyle name="Cálculo 2 3 4 5 5" xfId="28243" xr:uid="{00000000-0005-0000-0000-00007E080000}"/>
    <cellStyle name="Cálculo 2 3 4 5 6" xfId="17704" xr:uid="{00000000-0005-0000-0000-00007F080000}"/>
    <cellStyle name="Cálculo 2 3 4 5 7" xfId="22548" xr:uid="{00000000-0005-0000-0000-000080080000}"/>
    <cellStyle name="Cálculo 2 3 4 5 8" xfId="29035" xr:uid="{00000000-0005-0000-0000-000081080000}"/>
    <cellStyle name="Cálculo 2 3 4 5 9" xfId="31300" xr:uid="{00000000-0005-0000-0000-000082080000}"/>
    <cellStyle name="Cálculo 2 3 4 6" xfId="2980" xr:uid="{00000000-0005-0000-0000-000083080000}"/>
    <cellStyle name="Cálculo 2 3 4 6 2" xfId="5331" xr:uid="{00000000-0005-0000-0000-000084080000}"/>
    <cellStyle name="Cálculo 2 3 4 6 2 2" xfId="14485" xr:uid="{00000000-0005-0000-0000-000085080000}"/>
    <cellStyle name="Cálculo 2 3 4 6 2 3" xfId="21481" xr:uid="{00000000-0005-0000-0000-000086080000}"/>
    <cellStyle name="Cálculo 2 3 4 6 2 4" xfId="26900" xr:uid="{00000000-0005-0000-0000-000087080000}"/>
    <cellStyle name="Cálculo 2 3 4 6 2 5" xfId="32376" xr:uid="{00000000-0005-0000-0000-000088080000}"/>
    <cellStyle name="Cálculo 2 3 4 6 2 6" xfId="36051" xr:uid="{00000000-0005-0000-0000-000089080000}"/>
    <cellStyle name="Cálculo 2 3 4 6 2 7" xfId="38777" xr:uid="{00000000-0005-0000-0000-00008A080000}"/>
    <cellStyle name="Cálculo 2 3 4 6 3" xfId="12134" xr:uid="{00000000-0005-0000-0000-00008B080000}"/>
    <cellStyle name="Cálculo 2 3 4 6 4" xfId="19137" xr:uid="{00000000-0005-0000-0000-00008C080000}"/>
    <cellStyle name="Cálculo 2 3 4 6 5" xfId="25160" xr:uid="{00000000-0005-0000-0000-00008D080000}"/>
    <cellStyle name="Cálculo 2 3 4 6 6" xfId="22517" xr:uid="{00000000-0005-0000-0000-00008E080000}"/>
    <cellStyle name="Cálculo 2 3 4 6 7" xfId="24167" xr:uid="{00000000-0005-0000-0000-00008F080000}"/>
    <cellStyle name="Cálculo 2 3 4 6 8" xfId="29662" xr:uid="{00000000-0005-0000-0000-000090080000}"/>
    <cellStyle name="Cálculo 2 3 4 6 9" xfId="33648" xr:uid="{00000000-0005-0000-0000-000091080000}"/>
    <cellStyle name="Cálculo 2 3 4 7" xfId="5326" xr:uid="{00000000-0005-0000-0000-000092080000}"/>
    <cellStyle name="Cálculo 2 3 4 7 2" xfId="14480" xr:uid="{00000000-0005-0000-0000-000093080000}"/>
    <cellStyle name="Cálculo 2 3 4 7 3" xfId="21476" xr:uid="{00000000-0005-0000-0000-000094080000}"/>
    <cellStyle name="Cálculo 2 3 4 7 4" xfId="26898" xr:uid="{00000000-0005-0000-0000-000095080000}"/>
    <cellStyle name="Cálculo 2 3 4 7 5" xfId="32371" xr:uid="{00000000-0005-0000-0000-000096080000}"/>
    <cellStyle name="Cálculo 2 3 4 7 6" xfId="36046" xr:uid="{00000000-0005-0000-0000-000097080000}"/>
    <cellStyle name="Cálculo 2 3 4 7 7" xfId="38772" xr:uid="{00000000-0005-0000-0000-000098080000}"/>
    <cellStyle name="Cálculo 2 3 4 8" xfId="10829" xr:uid="{00000000-0005-0000-0000-000099080000}"/>
    <cellStyle name="Cálculo 2 3 4 9" xfId="18266" xr:uid="{00000000-0005-0000-0000-00009A080000}"/>
    <cellStyle name="Cálculo 2 3 5" xfId="2332" xr:uid="{00000000-0005-0000-0000-00009B080000}"/>
    <cellStyle name="Cálculo 2 3 5 10" xfId="17819" xr:uid="{00000000-0005-0000-0000-00009C080000}"/>
    <cellStyle name="Cálculo 2 3 5 11" xfId="23241" xr:uid="{00000000-0005-0000-0000-00009D080000}"/>
    <cellStyle name="Cálculo 2 3 5 12" xfId="30165" xr:uid="{00000000-0005-0000-0000-00009E080000}"/>
    <cellStyle name="Cálculo 2 3 5 13" xfId="34137" xr:uid="{00000000-0005-0000-0000-00009F080000}"/>
    <cellStyle name="Cálculo 2 3 5 14" xfId="37699" xr:uid="{00000000-0005-0000-0000-0000A0080000}"/>
    <cellStyle name="Cálculo 2 3 5 2" xfId="2732" xr:uid="{00000000-0005-0000-0000-0000A1080000}"/>
    <cellStyle name="Cálculo 2 3 5 2 2" xfId="5333" xr:uid="{00000000-0005-0000-0000-0000A2080000}"/>
    <cellStyle name="Cálculo 2 3 5 2 2 2" xfId="14487" xr:uid="{00000000-0005-0000-0000-0000A3080000}"/>
    <cellStyle name="Cálculo 2 3 5 2 2 3" xfId="21483" xr:uid="{00000000-0005-0000-0000-0000A4080000}"/>
    <cellStyle name="Cálculo 2 3 5 2 2 4" xfId="17063" xr:uid="{00000000-0005-0000-0000-0000A5080000}"/>
    <cellStyle name="Cálculo 2 3 5 2 2 5" xfId="32378" xr:uid="{00000000-0005-0000-0000-0000A6080000}"/>
    <cellStyle name="Cálculo 2 3 5 2 2 6" xfId="36053" xr:uid="{00000000-0005-0000-0000-0000A7080000}"/>
    <cellStyle name="Cálculo 2 3 5 2 2 7" xfId="38779" xr:uid="{00000000-0005-0000-0000-0000A8080000}"/>
    <cellStyle name="Cálculo 2 3 5 2 3" xfId="11886" xr:uid="{00000000-0005-0000-0000-0000A9080000}"/>
    <cellStyle name="Cálculo 2 3 5 2 4" xfId="18889" xr:uid="{00000000-0005-0000-0000-0000AA080000}"/>
    <cellStyle name="Cálculo 2 3 5 2 5" xfId="24633" xr:uid="{00000000-0005-0000-0000-0000AB080000}"/>
    <cellStyle name="Cálculo 2 3 5 2 6" xfId="26325" xr:uid="{00000000-0005-0000-0000-0000AC080000}"/>
    <cellStyle name="Cálculo 2 3 5 2 7" xfId="29966" xr:uid="{00000000-0005-0000-0000-0000AD080000}"/>
    <cellStyle name="Cálculo 2 3 5 2 8" xfId="19490" xr:uid="{00000000-0005-0000-0000-0000AE080000}"/>
    <cellStyle name="Cálculo 2 3 5 2 9" xfId="30902" xr:uid="{00000000-0005-0000-0000-0000AF080000}"/>
    <cellStyle name="Cálculo 2 3 5 3" xfId="4014" xr:uid="{00000000-0005-0000-0000-0000B0080000}"/>
    <cellStyle name="Cálculo 2 3 5 3 2" xfId="5334" xr:uid="{00000000-0005-0000-0000-0000B1080000}"/>
    <cellStyle name="Cálculo 2 3 5 3 2 2" xfId="14488" xr:uid="{00000000-0005-0000-0000-0000B2080000}"/>
    <cellStyle name="Cálculo 2 3 5 3 2 3" xfId="21484" xr:uid="{00000000-0005-0000-0000-0000B3080000}"/>
    <cellStyle name="Cálculo 2 3 5 3 2 4" xfId="24948" xr:uid="{00000000-0005-0000-0000-0000B4080000}"/>
    <cellStyle name="Cálculo 2 3 5 3 2 5" xfId="32379" xr:uid="{00000000-0005-0000-0000-0000B5080000}"/>
    <cellStyle name="Cálculo 2 3 5 3 2 6" xfId="36054" xr:uid="{00000000-0005-0000-0000-0000B6080000}"/>
    <cellStyle name="Cálculo 2 3 5 3 2 7" xfId="38780" xr:uid="{00000000-0005-0000-0000-0000B7080000}"/>
    <cellStyle name="Cálculo 2 3 5 3 3" xfId="13168" xr:uid="{00000000-0005-0000-0000-0000B8080000}"/>
    <cellStyle name="Cálculo 2 3 5 3 4" xfId="20166" xr:uid="{00000000-0005-0000-0000-0000B9080000}"/>
    <cellStyle name="Cálculo 2 3 5 3 5" xfId="18004" xr:uid="{00000000-0005-0000-0000-0000BA080000}"/>
    <cellStyle name="Cálculo 2 3 5 3 6" xfId="18346" xr:uid="{00000000-0005-0000-0000-0000BB080000}"/>
    <cellStyle name="Cálculo 2 3 5 3 7" xfId="24368" xr:uid="{00000000-0005-0000-0000-0000BC080000}"/>
    <cellStyle name="Cálculo 2 3 5 3 8" xfId="29175" xr:uid="{00000000-0005-0000-0000-0000BD080000}"/>
    <cellStyle name="Cálculo 2 3 5 3 9" xfId="25896" xr:uid="{00000000-0005-0000-0000-0000BE080000}"/>
    <cellStyle name="Cálculo 2 3 5 4" xfId="4452" xr:uid="{00000000-0005-0000-0000-0000BF080000}"/>
    <cellStyle name="Cálculo 2 3 5 4 2" xfId="5335" xr:uid="{00000000-0005-0000-0000-0000C0080000}"/>
    <cellStyle name="Cálculo 2 3 5 4 2 2" xfId="14489" xr:uid="{00000000-0005-0000-0000-0000C1080000}"/>
    <cellStyle name="Cálculo 2 3 5 4 2 3" xfId="21485" xr:uid="{00000000-0005-0000-0000-0000C2080000}"/>
    <cellStyle name="Cálculo 2 3 5 4 2 4" xfId="26902" xr:uid="{00000000-0005-0000-0000-0000C3080000}"/>
    <cellStyle name="Cálculo 2 3 5 4 2 5" xfId="32380" xr:uid="{00000000-0005-0000-0000-0000C4080000}"/>
    <cellStyle name="Cálculo 2 3 5 4 2 6" xfId="36055" xr:uid="{00000000-0005-0000-0000-0000C5080000}"/>
    <cellStyle name="Cálculo 2 3 5 4 2 7" xfId="38781" xr:uid="{00000000-0005-0000-0000-0000C6080000}"/>
    <cellStyle name="Cálculo 2 3 5 4 3" xfId="13606" xr:uid="{00000000-0005-0000-0000-0000C7080000}"/>
    <cellStyle name="Cálculo 2 3 5 4 4" xfId="20604" xr:uid="{00000000-0005-0000-0000-0000C8080000}"/>
    <cellStyle name="Cálculo 2 3 5 4 5" xfId="27610" xr:uid="{00000000-0005-0000-0000-0000C9080000}"/>
    <cellStyle name="Cálculo 2 3 5 4 6" xfId="22894" xr:uid="{00000000-0005-0000-0000-0000CA080000}"/>
    <cellStyle name="Cálculo 2 3 5 4 7" xfId="22520" xr:uid="{00000000-0005-0000-0000-0000CB080000}"/>
    <cellStyle name="Cálculo 2 3 5 4 8" xfId="26550" xr:uid="{00000000-0005-0000-0000-0000CC080000}"/>
    <cellStyle name="Cálculo 2 3 5 4 9" xfId="29576" xr:uid="{00000000-0005-0000-0000-0000CD080000}"/>
    <cellStyle name="Cálculo 2 3 5 5" xfId="4706" xr:uid="{00000000-0005-0000-0000-0000CE080000}"/>
    <cellStyle name="Cálculo 2 3 5 5 2" xfId="5336" xr:uid="{00000000-0005-0000-0000-0000CF080000}"/>
    <cellStyle name="Cálculo 2 3 5 5 2 2" xfId="14490" xr:uid="{00000000-0005-0000-0000-0000D0080000}"/>
    <cellStyle name="Cálculo 2 3 5 5 2 3" xfId="21486" xr:uid="{00000000-0005-0000-0000-0000D1080000}"/>
    <cellStyle name="Cálculo 2 3 5 5 2 4" xfId="26887" xr:uid="{00000000-0005-0000-0000-0000D2080000}"/>
    <cellStyle name="Cálculo 2 3 5 5 2 5" xfId="32381" xr:uid="{00000000-0005-0000-0000-0000D3080000}"/>
    <cellStyle name="Cálculo 2 3 5 5 2 6" xfId="36056" xr:uid="{00000000-0005-0000-0000-0000D4080000}"/>
    <cellStyle name="Cálculo 2 3 5 5 2 7" xfId="38782" xr:uid="{00000000-0005-0000-0000-0000D5080000}"/>
    <cellStyle name="Cálculo 2 3 5 5 3" xfId="13860" xr:uid="{00000000-0005-0000-0000-0000D6080000}"/>
    <cellStyle name="Cálculo 2 3 5 5 4" xfId="20858" xr:uid="{00000000-0005-0000-0000-0000D7080000}"/>
    <cellStyle name="Cálculo 2 3 5 5 5" xfId="27484" xr:uid="{00000000-0005-0000-0000-0000D8080000}"/>
    <cellStyle name="Cálculo 2 3 5 5 6" xfId="28665" xr:uid="{00000000-0005-0000-0000-0000D9080000}"/>
    <cellStyle name="Cálculo 2 3 5 5 7" xfId="18165" xr:uid="{00000000-0005-0000-0000-0000DA080000}"/>
    <cellStyle name="Cálculo 2 3 5 5 8" xfId="32171" xr:uid="{00000000-0005-0000-0000-0000DB080000}"/>
    <cellStyle name="Cálculo 2 3 5 5 9" xfId="35846" xr:uid="{00000000-0005-0000-0000-0000DC080000}"/>
    <cellStyle name="Cálculo 2 3 5 6" xfId="4952" xr:uid="{00000000-0005-0000-0000-0000DD080000}"/>
    <cellStyle name="Cálculo 2 3 5 6 2" xfId="5337" xr:uid="{00000000-0005-0000-0000-0000DE080000}"/>
    <cellStyle name="Cálculo 2 3 5 6 2 2" xfId="14491" xr:uid="{00000000-0005-0000-0000-0000DF080000}"/>
    <cellStyle name="Cálculo 2 3 5 6 2 3" xfId="21487" xr:uid="{00000000-0005-0000-0000-0000E0080000}"/>
    <cellStyle name="Cálculo 2 3 5 6 2 4" xfId="24950" xr:uid="{00000000-0005-0000-0000-0000E1080000}"/>
    <cellStyle name="Cálculo 2 3 5 6 2 5" xfId="32382" xr:uid="{00000000-0005-0000-0000-0000E2080000}"/>
    <cellStyle name="Cálculo 2 3 5 6 2 6" xfId="36057" xr:uid="{00000000-0005-0000-0000-0000E3080000}"/>
    <cellStyle name="Cálculo 2 3 5 6 2 7" xfId="38783" xr:uid="{00000000-0005-0000-0000-0000E4080000}"/>
    <cellStyle name="Cálculo 2 3 5 6 3" xfId="14106" xr:uid="{00000000-0005-0000-0000-0000E5080000}"/>
    <cellStyle name="Cálculo 2 3 5 6 4" xfId="21104" xr:uid="{00000000-0005-0000-0000-0000E6080000}"/>
    <cellStyle name="Cálculo 2 3 5 6 5" xfId="24815" xr:uid="{00000000-0005-0000-0000-0000E7080000}"/>
    <cellStyle name="Cálculo 2 3 5 6 6" xfId="28178" xr:uid="{00000000-0005-0000-0000-0000E8080000}"/>
    <cellStyle name="Cálculo 2 3 5 6 7" xfId="31998" xr:uid="{00000000-0005-0000-0000-0000E9080000}"/>
    <cellStyle name="Cálculo 2 3 5 6 8" xfId="35676" xr:uid="{00000000-0005-0000-0000-0000EA080000}"/>
    <cellStyle name="Cálculo 2 3 5 6 9" xfId="38587" xr:uid="{00000000-0005-0000-0000-0000EB080000}"/>
    <cellStyle name="Cálculo 2 3 5 7" xfId="5332" xr:uid="{00000000-0005-0000-0000-0000EC080000}"/>
    <cellStyle name="Cálculo 2 3 5 7 2" xfId="14486" xr:uid="{00000000-0005-0000-0000-0000ED080000}"/>
    <cellStyle name="Cálculo 2 3 5 7 3" xfId="21482" xr:uid="{00000000-0005-0000-0000-0000EE080000}"/>
    <cellStyle name="Cálculo 2 3 5 7 4" xfId="26901" xr:uid="{00000000-0005-0000-0000-0000EF080000}"/>
    <cellStyle name="Cálculo 2 3 5 7 5" xfId="32377" xr:uid="{00000000-0005-0000-0000-0000F0080000}"/>
    <cellStyle name="Cálculo 2 3 5 7 6" xfId="36052" xr:uid="{00000000-0005-0000-0000-0000F1080000}"/>
    <cellStyle name="Cálculo 2 3 5 7 7" xfId="38778" xr:uid="{00000000-0005-0000-0000-0000F2080000}"/>
    <cellStyle name="Cálculo 2 3 5 8" xfId="11486" xr:uid="{00000000-0005-0000-0000-0000F3080000}"/>
    <cellStyle name="Cálculo 2 3 5 9" xfId="18489" xr:uid="{00000000-0005-0000-0000-0000F4080000}"/>
    <cellStyle name="Cálculo 2 3 6" xfId="1620" xr:uid="{00000000-0005-0000-0000-0000F5080000}"/>
    <cellStyle name="Cálculo 2 3 6 10" xfId="18019" xr:uid="{00000000-0005-0000-0000-0000F6080000}"/>
    <cellStyle name="Cálculo 2 3 6 11" xfId="31008" xr:uid="{00000000-0005-0000-0000-0000F7080000}"/>
    <cellStyle name="Cálculo 2 3 6 12" xfId="34934" xr:uid="{00000000-0005-0000-0000-0000F8080000}"/>
    <cellStyle name="Cálculo 2 3 6 13" xfId="38397" xr:uid="{00000000-0005-0000-0000-0000F9080000}"/>
    <cellStyle name="Cálculo 2 3 6 2" xfId="3276" xr:uid="{00000000-0005-0000-0000-0000FA080000}"/>
    <cellStyle name="Cálculo 2 3 6 2 2" xfId="5339" xr:uid="{00000000-0005-0000-0000-0000FB080000}"/>
    <cellStyle name="Cálculo 2 3 6 2 2 2" xfId="14493" xr:uid="{00000000-0005-0000-0000-0000FC080000}"/>
    <cellStyle name="Cálculo 2 3 6 2 2 3" xfId="21489" xr:uid="{00000000-0005-0000-0000-0000FD080000}"/>
    <cellStyle name="Cálculo 2 3 6 2 2 4" xfId="26908" xr:uid="{00000000-0005-0000-0000-0000FE080000}"/>
    <cellStyle name="Cálculo 2 3 6 2 2 5" xfId="32384" xr:uid="{00000000-0005-0000-0000-0000FF080000}"/>
    <cellStyle name="Cálculo 2 3 6 2 2 6" xfId="36059" xr:uid="{00000000-0005-0000-0000-000000090000}"/>
    <cellStyle name="Cálculo 2 3 6 2 2 7" xfId="38785" xr:uid="{00000000-0005-0000-0000-000001090000}"/>
    <cellStyle name="Cálculo 2 3 6 2 3" xfId="12430" xr:uid="{00000000-0005-0000-0000-000002090000}"/>
    <cellStyle name="Cálculo 2 3 6 2 4" xfId="19432" xr:uid="{00000000-0005-0000-0000-000003090000}"/>
    <cellStyle name="Cálculo 2 3 6 2 5" xfId="28189" xr:uid="{00000000-0005-0000-0000-000004090000}"/>
    <cellStyle name="Cálculo 2 3 6 2 6" xfId="19576" xr:uid="{00000000-0005-0000-0000-000005090000}"/>
    <cellStyle name="Cálculo 2 3 6 2 7" xfId="29712" xr:uid="{00000000-0005-0000-0000-000006090000}"/>
    <cellStyle name="Cálculo 2 3 6 2 8" xfId="26092" xr:uid="{00000000-0005-0000-0000-000007090000}"/>
    <cellStyle name="Cálculo 2 3 6 2 9" xfId="31297" xr:uid="{00000000-0005-0000-0000-000008090000}"/>
    <cellStyle name="Cálculo 2 3 6 3" xfId="2845" xr:uid="{00000000-0005-0000-0000-000009090000}"/>
    <cellStyle name="Cálculo 2 3 6 3 2" xfId="5340" xr:uid="{00000000-0005-0000-0000-00000A090000}"/>
    <cellStyle name="Cálculo 2 3 6 3 2 2" xfId="14494" xr:uid="{00000000-0005-0000-0000-00000B090000}"/>
    <cellStyle name="Cálculo 2 3 6 3 2 3" xfId="21490" xr:uid="{00000000-0005-0000-0000-00000C090000}"/>
    <cellStyle name="Cálculo 2 3 6 3 2 4" xfId="24073" xr:uid="{00000000-0005-0000-0000-00000D090000}"/>
    <cellStyle name="Cálculo 2 3 6 3 2 5" xfId="32385" xr:uid="{00000000-0005-0000-0000-00000E090000}"/>
    <cellStyle name="Cálculo 2 3 6 3 2 6" xfId="36060" xr:uid="{00000000-0005-0000-0000-00000F090000}"/>
    <cellStyle name="Cálculo 2 3 6 3 2 7" xfId="38786" xr:uid="{00000000-0005-0000-0000-000010090000}"/>
    <cellStyle name="Cálculo 2 3 6 3 3" xfId="11999" xr:uid="{00000000-0005-0000-0000-000011090000}"/>
    <cellStyle name="Cálculo 2 3 6 3 4" xfId="19002" xr:uid="{00000000-0005-0000-0000-000012090000}"/>
    <cellStyle name="Cálculo 2 3 6 3 5" xfId="28358" xr:uid="{00000000-0005-0000-0000-000013090000}"/>
    <cellStyle name="Cálculo 2 3 6 3 6" xfId="28914" xr:uid="{00000000-0005-0000-0000-000014090000}"/>
    <cellStyle name="Cálculo 2 3 6 3 7" xfId="29911" xr:uid="{00000000-0005-0000-0000-000015090000}"/>
    <cellStyle name="Cálculo 2 3 6 3 8" xfId="33888" xr:uid="{00000000-0005-0000-0000-000016090000}"/>
    <cellStyle name="Cálculo 2 3 6 3 9" xfId="37450" xr:uid="{00000000-0005-0000-0000-000017090000}"/>
    <cellStyle name="Cálculo 2 3 6 4" xfId="2835" xr:uid="{00000000-0005-0000-0000-000018090000}"/>
    <cellStyle name="Cálculo 2 3 6 4 2" xfId="5341" xr:uid="{00000000-0005-0000-0000-000019090000}"/>
    <cellStyle name="Cálculo 2 3 6 4 2 2" xfId="14495" xr:uid="{00000000-0005-0000-0000-00001A090000}"/>
    <cellStyle name="Cálculo 2 3 6 4 2 3" xfId="21491" xr:uid="{00000000-0005-0000-0000-00001B090000}"/>
    <cellStyle name="Cálculo 2 3 6 4 2 4" xfId="26906" xr:uid="{00000000-0005-0000-0000-00001C090000}"/>
    <cellStyle name="Cálculo 2 3 6 4 2 5" xfId="32386" xr:uid="{00000000-0005-0000-0000-00001D090000}"/>
    <cellStyle name="Cálculo 2 3 6 4 2 6" xfId="36061" xr:uid="{00000000-0005-0000-0000-00001E090000}"/>
    <cellStyle name="Cálculo 2 3 6 4 2 7" xfId="38787" xr:uid="{00000000-0005-0000-0000-00001F090000}"/>
    <cellStyle name="Cálculo 2 3 6 4 3" xfId="11989" xr:uid="{00000000-0005-0000-0000-000020090000}"/>
    <cellStyle name="Cálculo 2 3 6 4 4" xfId="18992" xr:uid="{00000000-0005-0000-0000-000021090000}"/>
    <cellStyle name="Cálculo 2 3 6 4 5" xfId="24645" xr:uid="{00000000-0005-0000-0000-000022090000}"/>
    <cellStyle name="Cálculo 2 3 6 4 6" xfId="17154" xr:uid="{00000000-0005-0000-0000-000023090000}"/>
    <cellStyle name="Cálculo 2 3 6 4 7" xfId="26087" xr:uid="{00000000-0005-0000-0000-000024090000}"/>
    <cellStyle name="Cálculo 2 3 6 4 8" xfId="25786" xr:uid="{00000000-0005-0000-0000-000025090000}"/>
    <cellStyle name="Cálculo 2 3 6 4 9" xfId="31307" xr:uid="{00000000-0005-0000-0000-000026090000}"/>
    <cellStyle name="Cálculo 2 3 6 5" xfId="3820" xr:uid="{00000000-0005-0000-0000-000027090000}"/>
    <cellStyle name="Cálculo 2 3 6 5 2" xfId="5342" xr:uid="{00000000-0005-0000-0000-000028090000}"/>
    <cellStyle name="Cálculo 2 3 6 5 2 2" xfId="14496" xr:uid="{00000000-0005-0000-0000-000029090000}"/>
    <cellStyle name="Cálculo 2 3 6 5 2 3" xfId="21492" xr:uid="{00000000-0005-0000-0000-00002A090000}"/>
    <cellStyle name="Cálculo 2 3 6 5 2 4" xfId="18348" xr:uid="{00000000-0005-0000-0000-00002B090000}"/>
    <cellStyle name="Cálculo 2 3 6 5 2 5" xfId="32387" xr:uid="{00000000-0005-0000-0000-00002C090000}"/>
    <cellStyle name="Cálculo 2 3 6 5 2 6" xfId="36062" xr:uid="{00000000-0005-0000-0000-00002D090000}"/>
    <cellStyle name="Cálculo 2 3 6 5 2 7" xfId="38788" xr:uid="{00000000-0005-0000-0000-00002E090000}"/>
    <cellStyle name="Cálculo 2 3 6 5 3" xfId="12974" xr:uid="{00000000-0005-0000-0000-00002F090000}"/>
    <cellStyle name="Cálculo 2 3 6 5 4" xfId="19973" xr:uid="{00000000-0005-0000-0000-000030090000}"/>
    <cellStyle name="Cálculo 2 3 6 5 5" xfId="27920" xr:uid="{00000000-0005-0000-0000-000031090000}"/>
    <cellStyle name="Cálculo 2 3 6 5 6" xfId="28128" xr:uid="{00000000-0005-0000-0000-000032090000}"/>
    <cellStyle name="Cálculo 2 3 6 5 7" xfId="24117" xr:uid="{00000000-0005-0000-0000-000033090000}"/>
    <cellStyle name="Cálculo 2 3 6 5 8" xfId="31141" xr:uid="{00000000-0005-0000-0000-000034090000}"/>
    <cellStyle name="Cálculo 2 3 6 5 9" xfId="35021" xr:uid="{00000000-0005-0000-0000-000035090000}"/>
    <cellStyle name="Cálculo 2 3 6 6" xfId="5338" xr:uid="{00000000-0005-0000-0000-000036090000}"/>
    <cellStyle name="Cálculo 2 3 6 6 2" xfId="14492" xr:uid="{00000000-0005-0000-0000-000037090000}"/>
    <cellStyle name="Cálculo 2 3 6 6 3" xfId="21488" xr:uid="{00000000-0005-0000-0000-000038090000}"/>
    <cellStyle name="Cálculo 2 3 6 6 4" xfId="24949" xr:uid="{00000000-0005-0000-0000-000039090000}"/>
    <cellStyle name="Cálculo 2 3 6 6 5" xfId="32383" xr:uid="{00000000-0005-0000-0000-00003A090000}"/>
    <cellStyle name="Cálculo 2 3 6 6 6" xfId="36058" xr:uid="{00000000-0005-0000-0000-00003B090000}"/>
    <cellStyle name="Cálculo 2 3 6 6 7" xfId="38784" xr:uid="{00000000-0005-0000-0000-00003C090000}"/>
    <cellStyle name="Cálculo 2 3 6 7" xfId="10774" xr:uid="{00000000-0005-0000-0000-00003D090000}"/>
    <cellStyle name="Cálculo 2 3 6 8" xfId="16541" xr:uid="{00000000-0005-0000-0000-00003E090000}"/>
    <cellStyle name="Cálculo 2 3 6 9" xfId="28686" xr:uid="{00000000-0005-0000-0000-00003F090000}"/>
    <cellStyle name="Cálculo 2 3 7" xfId="2448" xr:uid="{00000000-0005-0000-0000-000040090000}"/>
    <cellStyle name="Cálculo 2 3 7 2" xfId="5343" xr:uid="{00000000-0005-0000-0000-000041090000}"/>
    <cellStyle name="Cálculo 2 3 7 2 2" xfId="14497" xr:uid="{00000000-0005-0000-0000-000042090000}"/>
    <cellStyle name="Cálculo 2 3 7 2 3" xfId="21493" xr:uid="{00000000-0005-0000-0000-000043090000}"/>
    <cellStyle name="Cálculo 2 3 7 2 4" xfId="26907" xr:uid="{00000000-0005-0000-0000-000044090000}"/>
    <cellStyle name="Cálculo 2 3 7 2 5" xfId="32388" xr:uid="{00000000-0005-0000-0000-000045090000}"/>
    <cellStyle name="Cálculo 2 3 7 2 6" xfId="36063" xr:uid="{00000000-0005-0000-0000-000046090000}"/>
    <cellStyle name="Cálculo 2 3 7 2 7" xfId="38789" xr:uid="{00000000-0005-0000-0000-000047090000}"/>
    <cellStyle name="Cálculo 2 3 7 3" xfId="11602" xr:uid="{00000000-0005-0000-0000-000048090000}"/>
    <cellStyle name="Cálculo 2 3 7 4" xfId="18605" xr:uid="{00000000-0005-0000-0000-000049090000}"/>
    <cellStyle name="Cálculo 2 3 7 5" xfId="25341" xr:uid="{00000000-0005-0000-0000-00004A090000}"/>
    <cellStyle name="Cálculo 2 3 7 6" xfId="26194" xr:uid="{00000000-0005-0000-0000-00004B090000}"/>
    <cellStyle name="Cálculo 2 3 7 7" xfId="29093" xr:uid="{00000000-0005-0000-0000-00004C090000}"/>
    <cellStyle name="Cálculo 2 3 7 8" xfId="30874" xr:uid="{00000000-0005-0000-0000-00004D090000}"/>
    <cellStyle name="Cálculo 2 3 7 9" xfId="29608" xr:uid="{00000000-0005-0000-0000-00004E090000}"/>
    <cellStyle name="Cálculo 2 3 8" xfId="2923" xr:uid="{00000000-0005-0000-0000-00004F090000}"/>
    <cellStyle name="Cálculo 2 3 8 2" xfId="5344" xr:uid="{00000000-0005-0000-0000-000050090000}"/>
    <cellStyle name="Cálculo 2 3 8 2 2" xfId="14498" xr:uid="{00000000-0005-0000-0000-000051090000}"/>
    <cellStyle name="Cálculo 2 3 8 2 3" xfId="21494" xr:uid="{00000000-0005-0000-0000-000052090000}"/>
    <cellStyle name="Cálculo 2 3 8 2 4" xfId="24315" xr:uid="{00000000-0005-0000-0000-000053090000}"/>
    <cellStyle name="Cálculo 2 3 8 2 5" xfId="32389" xr:uid="{00000000-0005-0000-0000-000054090000}"/>
    <cellStyle name="Cálculo 2 3 8 2 6" xfId="36064" xr:uid="{00000000-0005-0000-0000-000055090000}"/>
    <cellStyle name="Cálculo 2 3 8 2 7" xfId="38790" xr:uid="{00000000-0005-0000-0000-000056090000}"/>
    <cellStyle name="Cálculo 2 3 8 3" xfId="12077" xr:uid="{00000000-0005-0000-0000-000057090000}"/>
    <cellStyle name="Cálculo 2 3 8 4" xfId="19080" xr:uid="{00000000-0005-0000-0000-000058090000}"/>
    <cellStyle name="Cálculo 2 3 8 5" xfId="24664" xr:uid="{00000000-0005-0000-0000-000059090000}"/>
    <cellStyle name="Cálculo 2 3 8 6" xfId="26381" xr:uid="{00000000-0005-0000-0000-00005A090000}"/>
    <cellStyle name="Cálculo 2 3 8 7" xfId="29873" xr:uid="{00000000-0005-0000-0000-00005B090000}"/>
    <cellStyle name="Cálculo 2 3 8 8" xfId="33849" xr:uid="{00000000-0005-0000-0000-00005C090000}"/>
    <cellStyle name="Cálculo 2 3 8 9" xfId="37411" xr:uid="{00000000-0005-0000-0000-00005D090000}"/>
    <cellStyle name="Cálculo 2 3 9" xfId="3110" xr:uid="{00000000-0005-0000-0000-00005E090000}"/>
    <cellStyle name="Cálculo 2 3 9 2" xfId="5345" xr:uid="{00000000-0005-0000-0000-00005F090000}"/>
    <cellStyle name="Cálculo 2 3 9 2 2" xfId="14499" xr:uid="{00000000-0005-0000-0000-000060090000}"/>
    <cellStyle name="Cálculo 2 3 9 2 3" xfId="21495" xr:uid="{00000000-0005-0000-0000-000061090000}"/>
    <cellStyle name="Cálculo 2 3 9 2 4" xfId="10140" xr:uid="{00000000-0005-0000-0000-000062090000}"/>
    <cellStyle name="Cálculo 2 3 9 2 5" xfId="32390" xr:uid="{00000000-0005-0000-0000-000063090000}"/>
    <cellStyle name="Cálculo 2 3 9 2 6" xfId="36065" xr:uid="{00000000-0005-0000-0000-000064090000}"/>
    <cellStyle name="Cálculo 2 3 9 2 7" xfId="38791" xr:uid="{00000000-0005-0000-0000-000065090000}"/>
    <cellStyle name="Cálculo 2 3 9 3" xfId="12264" xr:uid="{00000000-0005-0000-0000-000066090000}"/>
    <cellStyle name="Cálculo 2 3 9 4" xfId="19267" xr:uid="{00000000-0005-0000-0000-000067090000}"/>
    <cellStyle name="Cálculo 2 3 9 5" xfId="28265" xr:uid="{00000000-0005-0000-0000-000068090000}"/>
    <cellStyle name="Cálculo 2 3 9 6" xfId="17597" xr:uid="{00000000-0005-0000-0000-000069090000}"/>
    <cellStyle name="Cálculo 2 3 9 7" xfId="29785" xr:uid="{00000000-0005-0000-0000-00006A090000}"/>
    <cellStyle name="Cálculo 2 3 9 8" xfId="33759" xr:uid="{00000000-0005-0000-0000-00006B090000}"/>
    <cellStyle name="Cálculo 2 3 9 9" xfId="37321" xr:uid="{00000000-0005-0000-0000-00006C090000}"/>
    <cellStyle name="Cálculo 2 4" xfId="1137" xr:uid="{00000000-0005-0000-0000-00006D090000}"/>
    <cellStyle name="Cálculo 2 4 10" xfId="4182" xr:uid="{00000000-0005-0000-0000-00006E090000}"/>
    <cellStyle name="Cálculo 2 4 10 2" xfId="5346" xr:uid="{00000000-0005-0000-0000-00006F090000}"/>
    <cellStyle name="Cálculo 2 4 10 2 2" xfId="14500" xr:uid="{00000000-0005-0000-0000-000070090000}"/>
    <cellStyle name="Cálculo 2 4 10 2 3" xfId="21496" xr:uid="{00000000-0005-0000-0000-000071090000}"/>
    <cellStyle name="Cálculo 2 4 10 2 4" xfId="26905" xr:uid="{00000000-0005-0000-0000-000072090000}"/>
    <cellStyle name="Cálculo 2 4 10 2 5" xfId="32391" xr:uid="{00000000-0005-0000-0000-000073090000}"/>
    <cellStyle name="Cálculo 2 4 10 2 6" xfId="36066" xr:uid="{00000000-0005-0000-0000-000074090000}"/>
    <cellStyle name="Cálculo 2 4 10 2 7" xfId="38792" xr:uid="{00000000-0005-0000-0000-000075090000}"/>
    <cellStyle name="Cálculo 2 4 10 3" xfId="13336" xr:uid="{00000000-0005-0000-0000-000076090000}"/>
    <cellStyle name="Cálculo 2 4 10 4" xfId="20334" xr:uid="{00000000-0005-0000-0000-000077090000}"/>
    <cellStyle name="Cálculo 2 4 10 5" xfId="24735" xr:uid="{00000000-0005-0000-0000-000078090000}"/>
    <cellStyle name="Cálculo 2 4 10 6" xfId="28566" xr:uid="{00000000-0005-0000-0000-000079090000}"/>
    <cellStyle name="Cálculo 2 4 10 7" xfId="21335" xr:uid="{00000000-0005-0000-0000-00007A090000}"/>
    <cellStyle name="Cálculo 2 4 10 8" xfId="33379" xr:uid="{00000000-0005-0000-0000-00007B090000}"/>
    <cellStyle name="Cálculo 2 4 10 9" xfId="37054" xr:uid="{00000000-0005-0000-0000-00007C090000}"/>
    <cellStyle name="Cálculo 2 4 11" xfId="2221" xr:uid="{00000000-0005-0000-0000-00007D090000}"/>
    <cellStyle name="Cálculo 2 4 11 2" xfId="5347" xr:uid="{00000000-0005-0000-0000-00007E090000}"/>
    <cellStyle name="Cálculo 2 4 11 2 2" xfId="14501" xr:uid="{00000000-0005-0000-0000-00007F090000}"/>
    <cellStyle name="Cálculo 2 4 11 2 3" xfId="21497" xr:uid="{00000000-0005-0000-0000-000080090000}"/>
    <cellStyle name="Cálculo 2 4 11 2 4" xfId="24070" xr:uid="{00000000-0005-0000-0000-000081090000}"/>
    <cellStyle name="Cálculo 2 4 11 2 5" xfId="32392" xr:uid="{00000000-0005-0000-0000-000082090000}"/>
    <cellStyle name="Cálculo 2 4 11 2 6" xfId="36067" xr:uid="{00000000-0005-0000-0000-000083090000}"/>
    <cellStyle name="Cálculo 2 4 11 2 7" xfId="38793" xr:uid="{00000000-0005-0000-0000-000084090000}"/>
    <cellStyle name="Cálculo 2 4 11 3" xfId="11375" xr:uid="{00000000-0005-0000-0000-000085090000}"/>
    <cellStyle name="Cálculo 2 4 11 4" xfId="18378" xr:uid="{00000000-0005-0000-0000-000086090000}"/>
    <cellStyle name="Cálculo 2 4 11 5" xfId="17805" xr:uid="{00000000-0005-0000-0000-000087090000}"/>
    <cellStyle name="Cálculo 2 4 11 6" xfId="26098" xr:uid="{00000000-0005-0000-0000-000088090000}"/>
    <cellStyle name="Cálculo 2 4 11 7" xfId="26039" xr:uid="{00000000-0005-0000-0000-000089090000}"/>
    <cellStyle name="Cálculo 2 4 11 8" xfId="19773" xr:uid="{00000000-0005-0000-0000-00008A090000}"/>
    <cellStyle name="Cálculo 2 4 11 9" xfId="35076" xr:uid="{00000000-0005-0000-0000-00008B090000}"/>
    <cellStyle name="Cálculo 2 4 12" xfId="10291" xr:uid="{00000000-0005-0000-0000-00008C090000}"/>
    <cellStyle name="Cálculo 2 4 13" xfId="17278" xr:uid="{00000000-0005-0000-0000-00008D090000}"/>
    <cellStyle name="Cálculo 2 4 14" xfId="24375" xr:uid="{00000000-0005-0000-0000-00008E090000}"/>
    <cellStyle name="Cálculo 2 4 15" xfId="31221" xr:uid="{00000000-0005-0000-0000-00008F090000}"/>
    <cellStyle name="Cálculo 2 4 16" xfId="25839" xr:uid="{00000000-0005-0000-0000-000090090000}"/>
    <cellStyle name="Cálculo 2 4 17" xfId="31241" xr:uid="{00000000-0005-0000-0000-000091090000}"/>
    <cellStyle name="Cálculo 2 4 2" xfId="2344" xr:uid="{00000000-0005-0000-0000-000092090000}"/>
    <cellStyle name="Cálculo 2 4 2 10" xfId="9532" xr:uid="{00000000-0005-0000-0000-000093090000}"/>
    <cellStyle name="Cálculo 2 4 2 11" xfId="26146" xr:uid="{00000000-0005-0000-0000-000094090000}"/>
    <cellStyle name="Cálculo 2 4 2 12" xfId="30158" xr:uid="{00000000-0005-0000-0000-000095090000}"/>
    <cellStyle name="Cálculo 2 4 2 13" xfId="17294" xr:uid="{00000000-0005-0000-0000-000096090000}"/>
    <cellStyle name="Cálculo 2 4 2 14" xfId="31608" xr:uid="{00000000-0005-0000-0000-000097090000}"/>
    <cellStyle name="Cálculo 2 4 2 2" xfId="2744" xr:uid="{00000000-0005-0000-0000-000098090000}"/>
    <cellStyle name="Cálculo 2 4 2 2 2" xfId="5349" xr:uid="{00000000-0005-0000-0000-000099090000}"/>
    <cellStyle name="Cálculo 2 4 2 2 2 2" xfId="14503" xr:uid="{00000000-0005-0000-0000-00009A090000}"/>
    <cellStyle name="Cálculo 2 4 2 2 2 3" xfId="21499" xr:uid="{00000000-0005-0000-0000-00009B090000}"/>
    <cellStyle name="Cálculo 2 4 2 2 2 4" xfId="22824" xr:uid="{00000000-0005-0000-0000-00009C090000}"/>
    <cellStyle name="Cálculo 2 4 2 2 2 5" xfId="32394" xr:uid="{00000000-0005-0000-0000-00009D090000}"/>
    <cellStyle name="Cálculo 2 4 2 2 2 6" xfId="36069" xr:uid="{00000000-0005-0000-0000-00009E090000}"/>
    <cellStyle name="Cálculo 2 4 2 2 2 7" xfId="38795" xr:uid="{00000000-0005-0000-0000-00009F090000}"/>
    <cellStyle name="Cálculo 2 4 2 2 3" xfId="11898" xr:uid="{00000000-0005-0000-0000-0000A0090000}"/>
    <cellStyle name="Cálculo 2 4 2 2 4" xfId="18901" xr:uid="{00000000-0005-0000-0000-0000A1090000}"/>
    <cellStyle name="Cálculo 2 4 2 2 5" xfId="17799" xr:uid="{00000000-0005-0000-0000-0000A2090000}"/>
    <cellStyle name="Cálculo 2 4 2 2 6" xfId="26331" xr:uid="{00000000-0005-0000-0000-0000A3090000}"/>
    <cellStyle name="Cálculo 2 4 2 2 7" xfId="29961" xr:uid="{00000000-0005-0000-0000-0000A4090000}"/>
    <cellStyle name="Cálculo 2 4 2 2 8" xfId="33922" xr:uid="{00000000-0005-0000-0000-0000A5090000}"/>
    <cellStyle name="Cálculo 2 4 2 2 9" xfId="37484" xr:uid="{00000000-0005-0000-0000-0000A6090000}"/>
    <cellStyle name="Cálculo 2 4 2 3" xfId="4026" xr:uid="{00000000-0005-0000-0000-0000A7090000}"/>
    <cellStyle name="Cálculo 2 4 2 3 2" xfId="5350" xr:uid="{00000000-0005-0000-0000-0000A8090000}"/>
    <cellStyle name="Cálculo 2 4 2 3 2 2" xfId="14504" xr:uid="{00000000-0005-0000-0000-0000A9090000}"/>
    <cellStyle name="Cálculo 2 4 2 3 2 3" xfId="21500" xr:uid="{00000000-0005-0000-0000-0000AA090000}"/>
    <cellStyle name="Cálculo 2 4 2 3 2 4" xfId="26910" xr:uid="{00000000-0005-0000-0000-0000AB090000}"/>
    <cellStyle name="Cálculo 2 4 2 3 2 5" xfId="32395" xr:uid="{00000000-0005-0000-0000-0000AC090000}"/>
    <cellStyle name="Cálculo 2 4 2 3 2 6" xfId="36070" xr:uid="{00000000-0005-0000-0000-0000AD090000}"/>
    <cellStyle name="Cálculo 2 4 2 3 2 7" xfId="38796" xr:uid="{00000000-0005-0000-0000-0000AE090000}"/>
    <cellStyle name="Cálculo 2 4 2 3 3" xfId="13180" xr:uid="{00000000-0005-0000-0000-0000AF090000}"/>
    <cellStyle name="Cálculo 2 4 2 3 4" xfId="20178" xr:uid="{00000000-0005-0000-0000-0000B0090000}"/>
    <cellStyle name="Cálculo 2 4 2 3 5" xfId="22626" xr:uid="{00000000-0005-0000-0000-0000B1090000}"/>
    <cellStyle name="Cálculo 2 4 2 3 6" xfId="27886" xr:uid="{00000000-0005-0000-0000-0000B2090000}"/>
    <cellStyle name="Cálculo 2 4 2 3 7" xfId="18193" xr:uid="{00000000-0005-0000-0000-0000B3090000}"/>
    <cellStyle name="Cálculo 2 4 2 3 8" xfId="31683" xr:uid="{00000000-0005-0000-0000-0000B4090000}"/>
    <cellStyle name="Cálculo 2 4 2 3 9" xfId="35363" xr:uid="{00000000-0005-0000-0000-0000B5090000}"/>
    <cellStyle name="Cálculo 2 4 2 4" xfId="4464" xr:uid="{00000000-0005-0000-0000-0000B6090000}"/>
    <cellStyle name="Cálculo 2 4 2 4 2" xfId="5351" xr:uid="{00000000-0005-0000-0000-0000B7090000}"/>
    <cellStyle name="Cálculo 2 4 2 4 2 2" xfId="14505" xr:uid="{00000000-0005-0000-0000-0000B8090000}"/>
    <cellStyle name="Cálculo 2 4 2 4 2 3" xfId="21501" xr:uid="{00000000-0005-0000-0000-0000B9090000}"/>
    <cellStyle name="Cálculo 2 4 2 4 2 4" xfId="22823" xr:uid="{00000000-0005-0000-0000-0000BA090000}"/>
    <cellStyle name="Cálculo 2 4 2 4 2 5" xfId="32396" xr:uid="{00000000-0005-0000-0000-0000BB090000}"/>
    <cellStyle name="Cálculo 2 4 2 4 2 6" xfId="36071" xr:uid="{00000000-0005-0000-0000-0000BC090000}"/>
    <cellStyle name="Cálculo 2 4 2 4 2 7" xfId="38797" xr:uid="{00000000-0005-0000-0000-0000BD090000}"/>
    <cellStyle name="Cálculo 2 4 2 4 3" xfId="13618" xr:uid="{00000000-0005-0000-0000-0000BE090000}"/>
    <cellStyle name="Cálculo 2 4 2 4 4" xfId="20616" xr:uid="{00000000-0005-0000-0000-0000BF090000}"/>
    <cellStyle name="Cálculo 2 4 2 4 5" xfId="27601" xr:uid="{00000000-0005-0000-0000-0000C0090000}"/>
    <cellStyle name="Cálculo 2 4 2 4 6" xfId="18170" xr:uid="{00000000-0005-0000-0000-0000C1090000}"/>
    <cellStyle name="Cálculo 2 4 2 4 7" xfId="9419" xr:uid="{00000000-0005-0000-0000-0000C2090000}"/>
    <cellStyle name="Cálculo 2 4 2 4 8" xfId="32281" xr:uid="{00000000-0005-0000-0000-0000C3090000}"/>
    <cellStyle name="Cálculo 2 4 2 4 9" xfId="35956" xr:uid="{00000000-0005-0000-0000-0000C4090000}"/>
    <cellStyle name="Cálculo 2 4 2 5" xfId="4718" xr:uid="{00000000-0005-0000-0000-0000C5090000}"/>
    <cellStyle name="Cálculo 2 4 2 5 2" xfId="5352" xr:uid="{00000000-0005-0000-0000-0000C6090000}"/>
    <cellStyle name="Cálculo 2 4 2 5 2 2" xfId="14506" xr:uid="{00000000-0005-0000-0000-0000C7090000}"/>
    <cellStyle name="Cálculo 2 4 2 5 2 3" xfId="21502" xr:uid="{00000000-0005-0000-0000-0000C8090000}"/>
    <cellStyle name="Cálculo 2 4 2 5 2 4" xfId="26911" xr:uid="{00000000-0005-0000-0000-0000C9090000}"/>
    <cellStyle name="Cálculo 2 4 2 5 2 5" xfId="32397" xr:uid="{00000000-0005-0000-0000-0000CA090000}"/>
    <cellStyle name="Cálculo 2 4 2 5 2 6" xfId="36072" xr:uid="{00000000-0005-0000-0000-0000CB090000}"/>
    <cellStyle name="Cálculo 2 4 2 5 2 7" xfId="38798" xr:uid="{00000000-0005-0000-0000-0000CC090000}"/>
    <cellStyle name="Cálculo 2 4 2 5 3" xfId="13872" xr:uid="{00000000-0005-0000-0000-0000CD090000}"/>
    <cellStyle name="Cálculo 2 4 2 5 4" xfId="20870" xr:uid="{00000000-0005-0000-0000-0000CE090000}"/>
    <cellStyle name="Cálculo 2 4 2 5 5" xfId="27475" xr:uid="{00000000-0005-0000-0000-0000CF090000}"/>
    <cellStyle name="Cálculo 2 4 2 5 6" xfId="28921" xr:uid="{00000000-0005-0000-0000-0000D0090000}"/>
    <cellStyle name="Cálculo 2 4 2 5 7" xfId="26804" xr:uid="{00000000-0005-0000-0000-0000D1090000}"/>
    <cellStyle name="Cálculo 2 4 2 5 8" xfId="32162" xr:uid="{00000000-0005-0000-0000-0000D2090000}"/>
    <cellStyle name="Cálculo 2 4 2 5 9" xfId="35837" xr:uid="{00000000-0005-0000-0000-0000D3090000}"/>
    <cellStyle name="Cálculo 2 4 2 6" xfId="4964" xr:uid="{00000000-0005-0000-0000-0000D4090000}"/>
    <cellStyle name="Cálculo 2 4 2 6 2" xfId="5353" xr:uid="{00000000-0005-0000-0000-0000D5090000}"/>
    <cellStyle name="Cálculo 2 4 2 6 2 2" xfId="14507" xr:uid="{00000000-0005-0000-0000-0000D6090000}"/>
    <cellStyle name="Cálculo 2 4 2 6 2 3" xfId="21503" xr:uid="{00000000-0005-0000-0000-0000D7090000}"/>
    <cellStyle name="Cálculo 2 4 2 6 2 4" xfId="26904" xr:uid="{00000000-0005-0000-0000-0000D8090000}"/>
    <cellStyle name="Cálculo 2 4 2 6 2 5" xfId="32398" xr:uid="{00000000-0005-0000-0000-0000D9090000}"/>
    <cellStyle name="Cálculo 2 4 2 6 2 6" xfId="36073" xr:uid="{00000000-0005-0000-0000-0000DA090000}"/>
    <cellStyle name="Cálculo 2 4 2 6 2 7" xfId="38799" xr:uid="{00000000-0005-0000-0000-0000DB090000}"/>
    <cellStyle name="Cálculo 2 4 2 6 3" xfId="14118" xr:uid="{00000000-0005-0000-0000-0000DC090000}"/>
    <cellStyle name="Cálculo 2 4 2 6 4" xfId="21116" xr:uid="{00000000-0005-0000-0000-0000DD090000}"/>
    <cellStyle name="Cálculo 2 4 2 6 5" xfId="27357" xr:uid="{00000000-0005-0000-0000-0000DE090000}"/>
    <cellStyle name="Cálculo 2 4 2 6 6" xfId="9173" xr:uid="{00000000-0005-0000-0000-0000DF090000}"/>
    <cellStyle name="Cálculo 2 4 2 6 7" xfId="32010" xr:uid="{00000000-0005-0000-0000-0000E0090000}"/>
    <cellStyle name="Cálculo 2 4 2 6 8" xfId="35688" xr:uid="{00000000-0005-0000-0000-0000E1090000}"/>
    <cellStyle name="Cálculo 2 4 2 6 9" xfId="38599" xr:uid="{00000000-0005-0000-0000-0000E2090000}"/>
    <cellStyle name="Cálculo 2 4 2 7" xfId="5348" xr:uid="{00000000-0005-0000-0000-0000E3090000}"/>
    <cellStyle name="Cálculo 2 4 2 7 2" xfId="14502" xr:uid="{00000000-0005-0000-0000-0000E4090000}"/>
    <cellStyle name="Cálculo 2 4 2 7 3" xfId="21498" xr:uid="{00000000-0005-0000-0000-0000E5090000}"/>
    <cellStyle name="Cálculo 2 4 2 7 4" xfId="26909" xr:uid="{00000000-0005-0000-0000-0000E6090000}"/>
    <cellStyle name="Cálculo 2 4 2 7 5" xfId="32393" xr:uid="{00000000-0005-0000-0000-0000E7090000}"/>
    <cellStyle name="Cálculo 2 4 2 7 6" xfId="36068" xr:uid="{00000000-0005-0000-0000-0000E8090000}"/>
    <cellStyle name="Cálculo 2 4 2 7 7" xfId="38794" xr:uid="{00000000-0005-0000-0000-0000E9090000}"/>
    <cellStyle name="Cálculo 2 4 2 8" xfId="11498" xr:uid="{00000000-0005-0000-0000-0000EA090000}"/>
    <cellStyle name="Cálculo 2 4 2 9" xfId="18501" xr:uid="{00000000-0005-0000-0000-0000EB090000}"/>
    <cellStyle name="Cálculo 2 4 3" xfId="2372" xr:uid="{00000000-0005-0000-0000-0000EC090000}"/>
    <cellStyle name="Cálculo 2 4 3 10" xfId="25465" xr:uid="{00000000-0005-0000-0000-0000ED090000}"/>
    <cellStyle name="Cálculo 2 4 3 11" xfId="26157" xr:uid="{00000000-0005-0000-0000-0000EE090000}"/>
    <cellStyle name="Cálculo 2 4 3 12" xfId="30145" xr:uid="{00000000-0005-0000-0000-0000EF090000}"/>
    <cellStyle name="Cálculo 2 4 3 13" xfId="34121" xr:uid="{00000000-0005-0000-0000-0000F0090000}"/>
    <cellStyle name="Cálculo 2 4 3 14" xfId="37683" xr:uid="{00000000-0005-0000-0000-0000F1090000}"/>
    <cellStyle name="Cálculo 2 4 3 2" xfId="2772" xr:uid="{00000000-0005-0000-0000-0000F2090000}"/>
    <cellStyle name="Cálculo 2 4 3 2 2" xfId="5355" xr:uid="{00000000-0005-0000-0000-0000F3090000}"/>
    <cellStyle name="Cálculo 2 4 3 2 2 2" xfId="14509" xr:uid="{00000000-0005-0000-0000-0000F4090000}"/>
    <cellStyle name="Cálculo 2 4 3 2 2 3" xfId="21505" xr:uid="{00000000-0005-0000-0000-0000F5090000}"/>
    <cellStyle name="Cálculo 2 4 3 2 2 4" xfId="9165" xr:uid="{00000000-0005-0000-0000-0000F6090000}"/>
    <cellStyle name="Cálculo 2 4 3 2 2 5" xfId="32400" xr:uid="{00000000-0005-0000-0000-0000F7090000}"/>
    <cellStyle name="Cálculo 2 4 3 2 2 6" xfId="36075" xr:uid="{00000000-0005-0000-0000-0000F8090000}"/>
    <cellStyle name="Cálculo 2 4 3 2 2 7" xfId="38801" xr:uid="{00000000-0005-0000-0000-0000F9090000}"/>
    <cellStyle name="Cálculo 2 4 3 2 3" xfId="11926" xr:uid="{00000000-0005-0000-0000-0000FA090000}"/>
    <cellStyle name="Cálculo 2 4 3 2 4" xfId="18929" xr:uid="{00000000-0005-0000-0000-0000FB090000}"/>
    <cellStyle name="Cálculo 2 4 3 2 5" xfId="23998" xr:uid="{00000000-0005-0000-0000-0000FC090000}"/>
    <cellStyle name="Cálculo 2 4 3 2 6" xfId="26342" xr:uid="{00000000-0005-0000-0000-0000FD090000}"/>
    <cellStyle name="Cálculo 2 4 3 2 7" xfId="22874" xr:uid="{00000000-0005-0000-0000-0000FE090000}"/>
    <cellStyle name="Cálculo 2 4 3 2 8" xfId="25706" xr:uid="{00000000-0005-0000-0000-0000FF090000}"/>
    <cellStyle name="Cálculo 2 4 3 2 9" xfId="17591" xr:uid="{00000000-0005-0000-0000-0000000A0000}"/>
    <cellStyle name="Cálculo 2 4 3 3" xfId="4054" xr:uid="{00000000-0005-0000-0000-0000010A0000}"/>
    <cellStyle name="Cálculo 2 4 3 3 2" xfId="5356" xr:uid="{00000000-0005-0000-0000-0000020A0000}"/>
    <cellStyle name="Cálculo 2 4 3 3 2 2" xfId="14510" xr:uid="{00000000-0005-0000-0000-0000030A0000}"/>
    <cellStyle name="Cálculo 2 4 3 3 2 3" xfId="21506" xr:uid="{00000000-0005-0000-0000-0000040A0000}"/>
    <cellStyle name="Cálculo 2 4 3 3 2 4" xfId="26913" xr:uid="{00000000-0005-0000-0000-0000050A0000}"/>
    <cellStyle name="Cálculo 2 4 3 3 2 5" xfId="32401" xr:uid="{00000000-0005-0000-0000-0000060A0000}"/>
    <cellStyle name="Cálculo 2 4 3 3 2 6" xfId="36076" xr:uid="{00000000-0005-0000-0000-0000070A0000}"/>
    <cellStyle name="Cálculo 2 4 3 3 2 7" xfId="38802" xr:uid="{00000000-0005-0000-0000-0000080A0000}"/>
    <cellStyle name="Cálculo 2 4 3 3 3" xfId="13208" xr:uid="{00000000-0005-0000-0000-0000090A0000}"/>
    <cellStyle name="Cálculo 2 4 3 3 4" xfId="20206" xr:uid="{00000000-0005-0000-0000-00000A0A0000}"/>
    <cellStyle name="Cálculo 2 4 3 3 5" xfId="27804" xr:uid="{00000000-0005-0000-0000-00000B0A0000}"/>
    <cellStyle name="Cálculo 2 4 3 3 6" xfId="28559" xr:uid="{00000000-0005-0000-0000-00000C0A0000}"/>
    <cellStyle name="Cálculo 2 4 3 3 7" xfId="10216" xr:uid="{00000000-0005-0000-0000-00000D0A0000}"/>
    <cellStyle name="Cálculo 2 4 3 3 8" xfId="33437" xr:uid="{00000000-0005-0000-0000-00000E0A0000}"/>
    <cellStyle name="Cálculo 2 4 3 3 9" xfId="37112" xr:uid="{00000000-0005-0000-0000-00000F0A0000}"/>
    <cellStyle name="Cálculo 2 4 3 4" xfId="4492" xr:uid="{00000000-0005-0000-0000-0000100A0000}"/>
    <cellStyle name="Cálculo 2 4 3 4 2" xfId="5357" xr:uid="{00000000-0005-0000-0000-0000110A0000}"/>
    <cellStyle name="Cálculo 2 4 3 4 2 2" xfId="14511" xr:uid="{00000000-0005-0000-0000-0000120A0000}"/>
    <cellStyle name="Cálculo 2 4 3 4 2 3" xfId="21507" xr:uid="{00000000-0005-0000-0000-0000130A0000}"/>
    <cellStyle name="Cálculo 2 4 3 4 2 4" xfId="26916" xr:uid="{00000000-0005-0000-0000-0000140A0000}"/>
    <cellStyle name="Cálculo 2 4 3 4 2 5" xfId="32402" xr:uid="{00000000-0005-0000-0000-0000150A0000}"/>
    <cellStyle name="Cálculo 2 4 3 4 2 6" xfId="36077" xr:uid="{00000000-0005-0000-0000-0000160A0000}"/>
    <cellStyle name="Cálculo 2 4 3 4 2 7" xfId="38803" xr:uid="{00000000-0005-0000-0000-0000170A0000}"/>
    <cellStyle name="Cálculo 2 4 3 4 3" xfId="13646" xr:uid="{00000000-0005-0000-0000-0000180A0000}"/>
    <cellStyle name="Cálculo 2 4 3 4 4" xfId="20644" xr:uid="{00000000-0005-0000-0000-0000190A0000}"/>
    <cellStyle name="Cálculo 2 4 3 4 5" xfId="24753" xr:uid="{00000000-0005-0000-0000-00001A0A0000}"/>
    <cellStyle name="Cálculo 2 4 3 4 6" xfId="24346" xr:uid="{00000000-0005-0000-0000-00001B0A0000}"/>
    <cellStyle name="Cálculo 2 4 3 4 7" xfId="25351" xr:uid="{00000000-0005-0000-0000-00001C0A0000}"/>
    <cellStyle name="Cálculo 2 4 3 4 8" xfId="26065" xr:uid="{00000000-0005-0000-0000-00001D0A0000}"/>
    <cellStyle name="Cálculo 2 4 3 4 9" xfId="17665" xr:uid="{00000000-0005-0000-0000-00001E0A0000}"/>
    <cellStyle name="Cálculo 2 4 3 5" xfId="4746" xr:uid="{00000000-0005-0000-0000-00001F0A0000}"/>
    <cellStyle name="Cálculo 2 4 3 5 2" xfId="5358" xr:uid="{00000000-0005-0000-0000-0000200A0000}"/>
    <cellStyle name="Cálculo 2 4 3 5 2 2" xfId="14512" xr:uid="{00000000-0005-0000-0000-0000210A0000}"/>
    <cellStyle name="Cálculo 2 4 3 5 2 3" xfId="21508" xr:uid="{00000000-0005-0000-0000-0000220A0000}"/>
    <cellStyle name="Cálculo 2 4 3 5 2 4" xfId="26914" xr:uid="{00000000-0005-0000-0000-0000230A0000}"/>
    <cellStyle name="Cálculo 2 4 3 5 2 5" xfId="32403" xr:uid="{00000000-0005-0000-0000-0000240A0000}"/>
    <cellStyle name="Cálculo 2 4 3 5 2 6" xfId="36078" xr:uid="{00000000-0005-0000-0000-0000250A0000}"/>
    <cellStyle name="Cálculo 2 4 3 5 2 7" xfId="38804" xr:uid="{00000000-0005-0000-0000-0000260A0000}"/>
    <cellStyle name="Cálculo 2 4 3 5 3" xfId="13900" xr:uid="{00000000-0005-0000-0000-0000270A0000}"/>
    <cellStyle name="Cálculo 2 4 3 5 4" xfId="20898" xr:uid="{00000000-0005-0000-0000-0000280A0000}"/>
    <cellStyle name="Cálculo 2 4 3 5 5" xfId="22775" xr:uid="{00000000-0005-0000-0000-0000290A0000}"/>
    <cellStyle name="Cálculo 2 4 3 5 6" xfId="22745" xr:uid="{00000000-0005-0000-0000-00002A0A0000}"/>
    <cellStyle name="Cálculo 2 4 3 5 7" xfId="24975" xr:uid="{00000000-0005-0000-0000-00002B0A0000}"/>
    <cellStyle name="Cálculo 2 4 3 5 8" xfId="31187" xr:uid="{00000000-0005-0000-0000-00002C0A0000}"/>
    <cellStyle name="Cálculo 2 4 3 5 9" xfId="30233" xr:uid="{00000000-0005-0000-0000-00002D0A0000}"/>
    <cellStyle name="Cálculo 2 4 3 6" xfId="4992" xr:uid="{00000000-0005-0000-0000-00002E0A0000}"/>
    <cellStyle name="Cálculo 2 4 3 6 2" xfId="5359" xr:uid="{00000000-0005-0000-0000-00002F0A0000}"/>
    <cellStyle name="Cálculo 2 4 3 6 2 2" xfId="14513" xr:uid="{00000000-0005-0000-0000-0000300A0000}"/>
    <cellStyle name="Cálculo 2 4 3 6 2 3" xfId="21509" xr:uid="{00000000-0005-0000-0000-0000310A0000}"/>
    <cellStyle name="Cálculo 2 4 3 6 2 4" xfId="24322" xr:uid="{00000000-0005-0000-0000-0000320A0000}"/>
    <cellStyle name="Cálculo 2 4 3 6 2 5" xfId="32404" xr:uid="{00000000-0005-0000-0000-0000330A0000}"/>
    <cellStyle name="Cálculo 2 4 3 6 2 6" xfId="36079" xr:uid="{00000000-0005-0000-0000-0000340A0000}"/>
    <cellStyle name="Cálculo 2 4 3 6 2 7" xfId="38805" xr:uid="{00000000-0005-0000-0000-0000350A0000}"/>
    <cellStyle name="Cálculo 2 4 3 6 3" xfId="14146" xr:uid="{00000000-0005-0000-0000-0000360A0000}"/>
    <cellStyle name="Cálculo 2 4 3 6 4" xfId="21144" xr:uid="{00000000-0005-0000-0000-0000370A0000}"/>
    <cellStyle name="Cálculo 2 4 3 6 5" xfId="24045" xr:uid="{00000000-0005-0000-0000-0000380A0000}"/>
    <cellStyle name="Cálculo 2 4 3 6 6" xfId="10012" xr:uid="{00000000-0005-0000-0000-0000390A0000}"/>
    <cellStyle name="Cálculo 2 4 3 6 7" xfId="32038" xr:uid="{00000000-0005-0000-0000-00003A0A0000}"/>
    <cellStyle name="Cálculo 2 4 3 6 8" xfId="35716" xr:uid="{00000000-0005-0000-0000-00003B0A0000}"/>
    <cellStyle name="Cálculo 2 4 3 6 9" xfId="38627" xr:uid="{00000000-0005-0000-0000-00003C0A0000}"/>
    <cellStyle name="Cálculo 2 4 3 7" xfId="5354" xr:uid="{00000000-0005-0000-0000-00003D0A0000}"/>
    <cellStyle name="Cálculo 2 4 3 7 2" xfId="14508" xr:uid="{00000000-0005-0000-0000-00003E0A0000}"/>
    <cellStyle name="Cálculo 2 4 3 7 3" xfId="21504" xr:uid="{00000000-0005-0000-0000-00003F0A0000}"/>
    <cellStyle name="Cálculo 2 4 3 7 4" xfId="24947" xr:uid="{00000000-0005-0000-0000-0000400A0000}"/>
    <cellStyle name="Cálculo 2 4 3 7 5" xfId="32399" xr:uid="{00000000-0005-0000-0000-0000410A0000}"/>
    <cellStyle name="Cálculo 2 4 3 7 6" xfId="36074" xr:uid="{00000000-0005-0000-0000-0000420A0000}"/>
    <cellStyle name="Cálculo 2 4 3 7 7" xfId="38800" xr:uid="{00000000-0005-0000-0000-0000430A0000}"/>
    <cellStyle name="Cálculo 2 4 3 8" xfId="11526" xr:uid="{00000000-0005-0000-0000-0000440A0000}"/>
    <cellStyle name="Cálculo 2 4 3 9" xfId="18529" xr:uid="{00000000-0005-0000-0000-0000450A0000}"/>
    <cellStyle name="Cálculo 2 4 4" xfId="2396" xr:uid="{00000000-0005-0000-0000-0000460A0000}"/>
    <cellStyle name="Cálculo 2 4 4 10" xfId="22728" xr:uid="{00000000-0005-0000-0000-0000470A0000}"/>
    <cellStyle name="Cálculo 2 4 4 11" xfId="9968" xr:uid="{00000000-0005-0000-0000-0000480A0000}"/>
    <cellStyle name="Cálculo 2 4 4 12" xfId="30134" xr:uid="{00000000-0005-0000-0000-0000490A0000}"/>
    <cellStyle name="Cálculo 2 4 4 13" xfId="34105" xr:uid="{00000000-0005-0000-0000-00004A0A0000}"/>
    <cellStyle name="Cálculo 2 4 4 14" xfId="37667" xr:uid="{00000000-0005-0000-0000-00004B0A0000}"/>
    <cellStyle name="Cálculo 2 4 4 2" xfId="2796" xr:uid="{00000000-0005-0000-0000-00004C0A0000}"/>
    <cellStyle name="Cálculo 2 4 4 2 2" xfId="5361" xr:uid="{00000000-0005-0000-0000-00004D0A0000}"/>
    <cellStyle name="Cálculo 2 4 4 2 2 2" xfId="14515" xr:uid="{00000000-0005-0000-0000-00004E0A0000}"/>
    <cellStyle name="Cálculo 2 4 4 2 2 3" xfId="21511" xr:uid="{00000000-0005-0000-0000-00004F0A0000}"/>
    <cellStyle name="Cálculo 2 4 4 2 2 4" xfId="26912" xr:uid="{00000000-0005-0000-0000-0000500A0000}"/>
    <cellStyle name="Cálculo 2 4 4 2 2 5" xfId="32406" xr:uid="{00000000-0005-0000-0000-0000510A0000}"/>
    <cellStyle name="Cálculo 2 4 4 2 2 6" xfId="36081" xr:uid="{00000000-0005-0000-0000-0000520A0000}"/>
    <cellStyle name="Cálculo 2 4 4 2 2 7" xfId="38807" xr:uid="{00000000-0005-0000-0000-0000530A0000}"/>
    <cellStyle name="Cálculo 2 4 4 2 3" xfId="11950" xr:uid="{00000000-0005-0000-0000-0000540A0000}"/>
    <cellStyle name="Cálculo 2 4 4 2 4" xfId="18953" xr:uid="{00000000-0005-0000-0000-0000550A0000}"/>
    <cellStyle name="Cálculo 2 4 4 2 5" xfId="28382" xr:uid="{00000000-0005-0000-0000-0000560A0000}"/>
    <cellStyle name="Cálculo 2 4 4 2 6" xfId="26345" xr:uid="{00000000-0005-0000-0000-0000570A0000}"/>
    <cellStyle name="Cálculo 2 4 4 2 7" xfId="29935" xr:uid="{00000000-0005-0000-0000-0000580A0000}"/>
    <cellStyle name="Cálculo 2 4 4 2 8" xfId="33912" xr:uid="{00000000-0005-0000-0000-0000590A0000}"/>
    <cellStyle name="Cálculo 2 4 4 2 9" xfId="37474" xr:uid="{00000000-0005-0000-0000-00005A0A0000}"/>
    <cellStyle name="Cálculo 2 4 4 3" xfId="4078" xr:uid="{00000000-0005-0000-0000-00005B0A0000}"/>
    <cellStyle name="Cálculo 2 4 4 3 2" xfId="5362" xr:uid="{00000000-0005-0000-0000-00005C0A0000}"/>
    <cellStyle name="Cálculo 2 4 4 3 2 2" xfId="14516" xr:uid="{00000000-0005-0000-0000-00005D0A0000}"/>
    <cellStyle name="Cálculo 2 4 4 3 2 3" xfId="21512" xr:uid="{00000000-0005-0000-0000-00005E0A0000}"/>
    <cellStyle name="Cálculo 2 4 4 3 2 4" xfId="9466" xr:uid="{00000000-0005-0000-0000-00005F0A0000}"/>
    <cellStyle name="Cálculo 2 4 4 3 2 5" xfId="32407" xr:uid="{00000000-0005-0000-0000-0000600A0000}"/>
    <cellStyle name="Cálculo 2 4 4 3 2 6" xfId="36082" xr:uid="{00000000-0005-0000-0000-0000610A0000}"/>
    <cellStyle name="Cálculo 2 4 4 3 2 7" xfId="38808" xr:uid="{00000000-0005-0000-0000-0000620A0000}"/>
    <cellStyle name="Cálculo 2 4 4 3 3" xfId="13232" xr:uid="{00000000-0005-0000-0000-0000630A0000}"/>
    <cellStyle name="Cálculo 2 4 4 3 4" xfId="20230" xr:uid="{00000000-0005-0000-0000-0000640A0000}"/>
    <cellStyle name="Cálculo 2 4 4 3 5" xfId="27792" xr:uid="{00000000-0005-0000-0000-0000650A0000}"/>
    <cellStyle name="Cálculo 2 4 4 3 6" xfId="26648" xr:uid="{00000000-0005-0000-0000-0000660A0000}"/>
    <cellStyle name="Cálculo 2 4 4 3 7" xfId="24836" xr:uid="{00000000-0005-0000-0000-0000670A0000}"/>
    <cellStyle name="Cálculo 2 4 4 3 8" xfId="29734" xr:uid="{00000000-0005-0000-0000-0000680A0000}"/>
    <cellStyle name="Cálculo 2 4 4 3 9" xfId="31585" xr:uid="{00000000-0005-0000-0000-0000690A0000}"/>
    <cellStyle name="Cálculo 2 4 4 4" xfId="4516" xr:uid="{00000000-0005-0000-0000-00006A0A0000}"/>
    <cellStyle name="Cálculo 2 4 4 4 2" xfId="5363" xr:uid="{00000000-0005-0000-0000-00006B0A0000}"/>
    <cellStyle name="Cálculo 2 4 4 4 2 2" xfId="14517" xr:uid="{00000000-0005-0000-0000-00006C0A0000}"/>
    <cellStyle name="Cálculo 2 4 4 4 2 3" xfId="21513" xr:uid="{00000000-0005-0000-0000-00006D0A0000}"/>
    <cellStyle name="Cálculo 2 4 4 4 2 4" xfId="22822" xr:uid="{00000000-0005-0000-0000-00006E0A0000}"/>
    <cellStyle name="Cálculo 2 4 4 4 2 5" xfId="32408" xr:uid="{00000000-0005-0000-0000-00006F0A0000}"/>
    <cellStyle name="Cálculo 2 4 4 4 2 6" xfId="36083" xr:uid="{00000000-0005-0000-0000-0000700A0000}"/>
    <cellStyle name="Cálculo 2 4 4 4 2 7" xfId="38809" xr:uid="{00000000-0005-0000-0000-0000710A0000}"/>
    <cellStyle name="Cálculo 2 4 4 4 3" xfId="13670" xr:uid="{00000000-0005-0000-0000-0000720A0000}"/>
    <cellStyle name="Cálculo 2 4 4 4 4" xfId="20668" xr:uid="{00000000-0005-0000-0000-0000730A0000}"/>
    <cellStyle name="Cálculo 2 4 4 4 5" xfId="24757" xr:uid="{00000000-0005-0000-0000-0000740A0000}"/>
    <cellStyle name="Cálculo 2 4 4 4 6" xfId="29529" xr:uid="{00000000-0005-0000-0000-0000750A0000}"/>
    <cellStyle name="Cálculo 2 4 4 4 7" xfId="19699" xr:uid="{00000000-0005-0000-0000-0000760A0000}"/>
    <cellStyle name="Cálculo 2 4 4 4 8" xfId="24139" xr:uid="{00000000-0005-0000-0000-0000770A0000}"/>
    <cellStyle name="Cálculo 2 4 4 4 9" xfId="31247" xr:uid="{00000000-0005-0000-0000-0000780A0000}"/>
    <cellStyle name="Cálculo 2 4 4 5" xfId="4770" xr:uid="{00000000-0005-0000-0000-0000790A0000}"/>
    <cellStyle name="Cálculo 2 4 4 5 2" xfId="5364" xr:uid="{00000000-0005-0000-0000-00007A0A0000}"/>
    <cellStyle name="Cálculo 2 4 4 5 2 2" xfId="14518" xr:uid="{00000000-0005-0000-0000-00007B0A0000}"/>
    <cellStyle name="Cálculo 2 4 4 5 2 3" xfId="21514" xr:uid="{00000000-0005-0000-0000-00007C0A0000}"/>
    <cellStyle name="Cálculo 2 4 4 5 2 4" xfId="26917" xr:uid="{00000000-0005-0000-0000-00007D0A0000}"/>
    <cellStyle name="Cálculo 2 4 4 5 2 5" xfId="32409" xr:uid="{00000000-0005-0000-0000-00007E0A0000}"/>
    <cellStyle name="Cálculo 2 4 4 5 2 6" xfId="36084" xr:uid="{00000000-0005-0000-0000-00007F0A0000}"/>
    <cellStyle name="Cálculo 2 4 4 5 2 7" xfId="38810" xr:uid="{00000000-0005-0000-0000-0000800A0000}"/>
    <cellStyle name="Cálculo 2 4 4 5 3" xfId="13924" xr:uid="{00000000-0005-0000-0000-0000810A0000}"/>
    <cellStyle name="Cálculo 2 4 4 5 4" xfId="20922" xr:uid="{00000000-0005-0000-0000-0000820A0000}"/>
    <cellStyle name="Cálculo 2 4 4 5 5" xfId="27453" xr:uid="{00000000-0005-0000-0000-0000830A0000}"/>
    <cellStyle name="Cálculo 2 4 4 5 6" xfId="19706" xr:uid="{00000000-0005-0000-0000-0000840A0000}"/>
    <cellStyle name="Cálculo 2 4 4 5 7" xfId="17300" xr:uid="{00000000-0005-0000-0000-0000850A0000}"/>
    <cellStyle name="Cálculo 2 4 4 5 8" xfId="22663" xr:uid="{00000000-0005-0000-0000-0000860A0000}"/>
    <cellStyle name="Cálculo 2 4 4 5 9" xfId="25635" xr:uid="{00000000-0005-0000-0000-0000870A0000}"/>
    <cellStyle name="Cálculo 2 4 4 6" xfId="5016" xr:uid="{00000000-0005-0000-0000-0000880A0000}"/>
    <cellStyle name="Cálculo 2 4 4 6 2" xfId="5365" xr:uid="{00000000-0005-0000-0000-0000890A0000}"/>
    <cellStyle name="Cálculo 2 4 4 6 2 2" xfId="14519" xr:uid="{00000000-0005-0000-0000-00008A0A0000}"/>
    <cellStyle name="Cálculo 2 4 4 6 2 3" xfId="21515" xr:uid="{00000000-0005-0000-0000-00008B0A0000}"/>
    <cellStyle name="Cálculo 2 4 4 6 2 4" xfId="9181" xr:uid="{00000000-0005-0000-0000-00008C0A0000}"/>
    <cellStyle name="Cálculo 2 4 4 6 2 5" xfId="32410" xr:uid="{00000000-0005-0000-0000-00008D0A0000}"/>
    <cellStyle name="Cálculo 2 4 4 6 2 6" xfId="36085" xr:uid="{00000000-0005-0000-0000-00008E0A0000}"/>
    <cellStyle name="Cálculo 2 4 4 6 2 7" xfId="38811" xr:uid="{00000000-0005-0000-0000-00008F0A0000}"/>
    <cellStyle name="Cálculo 2 4 4 6 3" xfId="14170" xr:uid="{00000000-0005-0000-0000-0000900A0000}"/>
    <cellStyle name="Cálculo 2 4 4 6 4" xfId="21168" xr:uid="{00000000-0005-0000-0000-0000910A0000}"/>
    <cellStyle name="Cálculo 2 4 4 6 5" xfId="24823" xr:uid="{00000000-0005-0000-0000-0000920A0000}"/>
    <cellStyle name="Cálculo 2 4 4 6 6" xfId="22838" xr:uid="{00000000-0005-0000-0000-0000930A0000}"/>
    <cellStyle name="Cálculo 2 4 4 6 7" xfId="32062" xr:uid="{00000000-0005-0000-0000-0000940A0000}"/>
    <cellStyle name="Cálculo 2 4 4 6 8" xfId="35740" xr:uid="{00000000-0005-0000-0000-0000950A0000}"/>
    <cellStyle name="Cálculo 2 4 4 6 9" xfId="38651" xr:uid="{00000000-0005-0000-0000-0000960A0000}"/>
    <cellStyle name="Cálculo 2 4 4 7" xfId="5360" xr:uid="{00000000-0005-0000-0000-0000970A0000}"/>
    <cellStyle name="Cálculo 2 4 4 7 2" xfId="14514" xr:uid="{00000000-0005-0000-0000-0000980A0000}"/>
    <cellStyle name="Cálculo 2 4 4 7 3" xfId="21510" xr:uid="{00000000-0005-0000-0000-0000990A0000}"/>
    <cellStyle name="Cálculo 2 4 4 7 4" xfId="26915" xr:uid="{00000000-0005-0000-0000-00009A0A0000}"/>
    <cellStyle name="Cálculo 2 4 4 7 5" xfId="32405" xr:uid="{00000000-0005-0000-0000-00009B0A0000}"/>
    <cellStyle name="Cálculo 2 4 4 7 6" xfId="36080" xr:uid="{00000000-0005-0000-0000-00009C0A0000}"/>
    <cellStyle name="Cálculo 2 4 4 7 7" xfId="38806" xr:uid="{00000000-0005-0000-0000-00009D0A0000}"/>
    <cellStyle name="Cálculo 2 4 4 8" xfId="11550" xr:uid="{00000000-0005-0000-0000-00009E0A0000}"/>
    <cellStyle name="Cálculo 2 4 4 9" xfId="18553" xr:uid="{00000000-0005-0000-0000-00009F0A0000}"/>
    <cellStyle name="Cálculo 2 4 5" xfId="2420" xr:uid="{00000000-0005-0000-0000-0000A00A0000}"/>
    <cellStyle name="Cálculo 2 4 5 10" xfId="9544" xr:uid="{00000000-0005-0000-0000-0000A10A0000}"/>
    <cellStyle name="Cálculo 2 4 5 11" xfId="17768" xr:uid="{00000000-0005-0000-0000-0000A20A0000}"/>
    <cellStyle name="Cálculo 2 4 5 12" xfId="30121" xr:uid="{00000000-0005-0000-0000-0000A30A0000}"/>
    <cellStyle name="Cálculo 2 4 5 13" xfId="34082" xr:uid="{00000000-0005-0000-0000-0000A40A0000}"/>
    <cellStyle name="Cálculo 2 4 5 14" xfId="37644" xr:uid="{00000000-0005-0000-0000-0000A50A0000}"/>
    <cellStyle name="Cálculo 2 4 5 2" xfId="2820" xr:uid="{00000000-0005-0000-0000-0000A60A0000}"/>
    <cellStyle name="Cálculo 2 4 5 2 2" xfId="5367" xr:uid="{00000000-0005-0000-0000-0000A70A0000}"/>
    <cellStyle name="Cálculo 2 4 5 2 2 2" xfId="14521" xr:uid="{00000000-0005-0000-0000-0000A80A0000}"/>
    <cellStyle name="Cálculo 2 4 5 2 2 3" xfId="21517" xr:uid="{00000000-0005-0000-0000-0000A90A0000}"/>
    <cellStyle name="Cálculo 2 4 5 2 2 4" xfId="26918" xr:uid="{00000000-0005-0000-0000-0000AA0A0000}"/>
    <cellStyle name="Cálculo 2 4 5 2 2 5" xfId="32412" xr:uid="{00000000-0005-0000-0000-0000AB0A0000}"/>
    <cellStyle name="Cálculo 2 4 5 2 2 6" xfId="36087" xr:uid="{00000000-0005-0000-0000-0000AC0A0000}"/>
    <cellStyle name="Cálculo 2 4 5 2 2 7" xfId="38813" xr:uid="{00000000-0005-0000-0000-0000AD0A0000}"/>
    <cellStyle name="Cálculo 2 4 5 2 3" xfId="11974" xr:uid="{00000000-0005-0000-0000-0000AE0A0000}"/>
    <cellStyle name="Cálculo 2 4 5 2 4" xfId="18977" xr:uid="{00000000-0005-0000-0000-0000AF0A0000}"/>
    <cellStyle name="Cálculo 2 4 5 2 5" xfId="28366" xr:uid="{00000000-0005-0000-0000-0000B00A0000}"/>
    <cellStyle name="Cálculo 2 4 5 2 6" xfId="26354" xr:uid="{00000000-0005-0000-0000-0000B10A0000}"/>
    <cellStyle name="Cálculo 2 4 5 2 7" xfId="25080" xr:uid="{00000000-0005-0000-0000-0000B20A0000}"/>
    <cellStyle name="Cálculo 2 4 5 2 8" xfId="25683" xr:uid="{00000000-0005-0000-0000-0000B30A0000}"/>
    <cellStyle name="Cálculo 2 4 5 2 9" xfId="23087" xr:uid="{00000000-0005-0000-0000-0000B40A0000}"/>
    <cellStyle name="Cálculo 2 4 5 3" xfId="4102" xr:uid="{00000000-0005-0000-0000-0000B50A0000}"/>
    <cellStyle name="Cálculo 2 4 5 3 2" xfId="5368" xr:uid="{00000000-0005-0000-0000-0000B60A0000}"/>
    <cellStyle name="Cálculo 2 4 5 3 2 2" xfId="14522" xr:uid="{00000000-0005-0000-0000-0000B70A0000}"/>
    <cellStyle name="Cálculo 2 4 5 3 2 3" xfId="21518" xr:uid="{00000000-0005-0000-0000-0000B80A0000}"/>
    <cellStyle name="Cálculo 2 4 5 3 2 4" xfId="26903" xr:uid="{00000000-0005-0000-0000-0000B90A0000}"/>
    <cellStyle name="Cálculo 2 4 5 3 2 5" xfId="32413" xr:uid="{00000000-0005-0000-0000-0000BA0A0000}"/>
    <cellStyle name="Cálculo 2 4 5 3 2 6" xfId="36088" xr:uid="{00000000-0005-0000-0000-0000BB0A0000}"/>
    <cellStyle name="Cálculo 2 4 5 3 2 7" xfId="38814" xr:uid="{00000000-0005-0000-0000-0000BC0A0000}"/>
    <cellStyle name="Cálculo 2 4 5 3 3" xfId="13256" xr:uid="{00000000-0005-0000-0000-0000BD0A0000}"/>
    <cellStyle name="Cálculo 2 4 5 3 4" xfId="20254" xr:uid="{00000000-0005-0000-0000-0000BE0A0000}"/>
    <cellStyle name="Cálculo 2 4 5 3 5" xfId="24012" xr:uid="{00000000-0005-0000-0000-0000BF0A0000}"/>
    <cellStyle name="Cálculo 2 4 5 3 6" xfId="26656" xr:uid="{00000000-0005-0000-0000-0000C00A0000}"/>
    <cellStyle name="Cálculo 2 4 5 3 7" xfId="28821" xr:uid="{00000000-0005-0000-0000-0000C10A0000}"/>
    <cellStyle name="Cálculo 2 4 5 3 8" xfId="33418" xr:uid="{00000000-0005-0000-0000-0000C20A0000}"/>
    <cellStyle name="Cálculo 2 4 5 3 9" xfId="37093" xr:uid="{00000000-0005-0000-0000-0000C30A0000}"/>
    <cellStyle name="Cálculo 2 4 5 4" xfId="4540" xr:uid="{00000000-0005-0000-0000-0000C40A0000}"/>
    <cellStyle name="Cálculo 2 4 5 4 2" xfId="5369" xr:uid="{00000000-0005-0000-0000-0000C50A0000}"/>
    <cellStyle name="Cálculo 2 4 5 4 2 2" xfId="14523" xr:uid="{00000000-0005-0000-0000-0000C60A0000}"/>
    <cellStyle name="Cálculo 2 4 5 4 2 3" xfId="21519" xr:uid="{00000000-0005-0000-0000-0000C70A0000}"/>
    <cellStyle name="Cálculo 2 4 5 4 2 4" xfId="24940" xr:uid="{00000000-0005-0000-0000-0000C80A0000}"/>
    <cellStyle name="Cálculo 2 4 5 4 2 5" xfId="32414" xr:uid="{00000000-0005-0000-0000-0000C90A0000}"/>
    <cellStyle name="Cálculo 2 4 5 4 2 6" xfId="36089" xr:uid="{00000000-0005-0000-0000-0000CA0A0000}"/>
    <cellStyle name="Cálculo 2 4 5 4 2 7" xfId="38815" xr:uid="{00000000-0005-0000-0000-0000CB0A0000}"/>
    <cellStyle name="Cálculo 2 4 5 4 3" xfId="13694" xr:uid="{00000000-0005-0000-0000-0000CC0A0000}"/>
    <cellStyle name="Cálculo 2 4 5 4 4" xfId="20692" xr:uid="{00000000-0005-0000-0000-0000CD0A0000}"/>
    <cellStyle name="Cálculo 2 4 5 4 5" xfId="25259" xr:uid="{00000000-0005-0000-0000-0000CE0A0000}"/>
    <cellStyle name="Cálculo 2 4 5 4 6" xfId="26712" xr:uid="{00000000-0005-0000-0000-0000CF0A0000}"/>
    <cellStyle name="Cálculo 2 4 5 4 7" xfId="9524" xr:uid="{00000000-0005-0000-0000-0000D00A0000}"/>
    <cellStyle name="Cálculo 2 4 5 4 8" xfId="28747" xr:uid="{00000000-0005-0000-0000-0000D10A0000}"/>
    <cellStyle name="Cálculo 2 4 5 4 9" xfId="30896" xr:uid="{00000000-0005-0000-0000-0000D20A0000}"/>
    <cellStyle name="Cálculo 2 4 5 5" xfId="4794" xr:uid="{00000000-0005-0000-0000-0000D30A0000}"/>
    <cellStyle name="Cálculo 2 4 5 5 2" xfId="5370" xr:uid="{00000000-0005-0000-0000-0000D40A0000}"/>
    <cellStyle name="Cálculo 2 4 5 5 2 2" xfId="14524" xr:uid="{00000000-0005-0000-0000-0000D50A0000}"/>
    <cellStyle name="Cálculo 2 4 5 5 2 3" xfId="21520" xr:uid="{00000000-0005-0000-0000-0000D60A0000}"/>
    <cellStyle name="Cálculo 2 4 5 5 2 4" xfId="24945" xr:uid="{00000000-0005-0000-0000-0000D70A0000}"/>
    <cellStyle name="Cálculo 2 4 5 5 2 5" xfId="32415" xr:uid="{00000000-0005-0000-0000-0000D80A0000}"/>
    <cellStyle name="Cálculo 2 4 5 5 2 6" xfId="36090" xr:uid="{00000000-0005-0000-0000-0000D90A0000}"/>
    <cellStyle name="Cálculo 2 4 5 5 2 7" xfId="38816" xr:uid="{00000000-0005-0000-0000-0000DA0A0000}"/>
    <cellStyle name="Cálculo 2 4 5 5 3" xfId="13948" xr:uid="{00000000-0005-0000-0000-0000DB0A0000}"/>
    <cellStyle name="Cálculo 2 4 5 5 4" xfId="20946" xr:uid="{00000000-0005-0000-0000-0000DC0A0000}"/>
    <cellStyle name="Cálculo 2 4 5 5 5" xfId="27441" xr:uid="{00000000-0005-0000-0000-0000DD0A0000}"/>
    <cellStyle name="Cálculo 2 4 5 5 6" xfId="25227" xr:uid="{00000000-0005-0000-0000-0000DE0A0000}"/>
    <cellStyle name="Cálculo 2 4 5 5 7" xfId="23273" xr:uid="{00000000-0005-0000-0000-0000DF0A0000}"/>
    <cellStyle name="Cálculo 2 4 5 5 8" xfId="31794" xr:uid="{00000000-0005-0000-0000-0000E00A0000}"/>
    <cellStyle name="Cálculo 2 4 5 5 9" xfId="35473" xr:uid="{00000000-0005-0000-0000-0000E10A0000}"/>
    <cellStyle name="Cálculo 2 4 5 6" xfId="5040" xr:uid="{00000000-0005-0000-0000-0000E20A0000}"/>
    <cellStyle name="Cálculo 2 4 5 6 2" xfId="5371" xr:uid="{00000000-0005-0000-0000-0000E30A0000}"/>
    <cellStyle name="Cálculo 2 4 5 6 2 2" xfId="14525" xr:uid="{00000000-0005-0000-0000-0000E40A0000}"/>
    <cellStyle name="Cálculo 2 4 5 6 2 3" xfId="21521" xr:uid="{00000000-0005-0000-0000-0000E50A0000}"/>
    <cellStyle name="Cálculo 2 4 5 6 2 4" xfId="26920" xr:uid="{00000000-0005-0000-0000-0000E60A0000}"/>
    <cellStyle name="Cálculo 2 4 5 6 2 5" xfId="32416" xr:uid="{00000000-0005-0000-0000-0000E70A0000}"/>
    <cellStyle name="Cálculo 2 4 5 6 2 6" xfId="36091" xr:uid="{00000000-0005-0000-0000-0000E80A0000}"/>
    <cellStyle name="Cálculo 2 4 5 6 2 7" xfId="38817" xr:uid="{00000000-0005-0000-0000-0000E90A0000}"/>
    <cellStyle name="Cálculo 2 4 5 6 3" xfId="14194" xr:uid="{00000000-0005-0000-0000-0000EA0A0000}"/>
    <cellStyle name="Cálculo 2 4 5 6 4" xfId="21192" xr:uid="{00000000-0005-0000-0000-0000EB0A0000}"/>
    <cellStyle name="Cálculo 2 4 5 6 5" xfId="27319" xr:uid="{00000000-0005-0000-0000-0000EC0A0000}"/>
    <cellStyle name="Cálculo 2 4 5 6 6" xfId="25000" xr:uid="{00000000-0005-0000-0000-0000ED0A0000}"/>
    <cellStyle name="Cálculo 2 4 5 6 7" xfId="32086" xr:uid="{00000000-0005-0000-0000-0000EE0A0000}"/>
    <cellStyle name="Cálculo 2 4 5 6 8" xfId="35764" xr:uid="{00000000-0005-0000-0000-0000EF0A0000}"/>
    <cellStyle name="Cálculo 2 4 5 6 9" xfId="38675" xr:uid="{00000000-0005-0000-0000-0000F00A0000}"/>
    <cellStyle name="Cálculo 2 4 5 7" xfId="5366" xr:uid="{00000000-0005-0000-0000-0000F10A0000}"/>
    <cellStyle name="Cálculo 2 4 5 7 2" xfId="14520" xr:uid="{00000000-0005-0000-0000-0000F20A0000}"/>
    <cellStyle name="Cálculo 2 4 5 7 3" xfId="21516" xr:uid="{00000000-0005-0000-0000-0000F30A0000}"/>
    <cellStyle name="Cálculo 2 4 5 7 4" xfId="19701" xr:uid="{00000000-0005-0000-0000-0000F40A0000}"/>
    <cellStyle name="Cálculo 2 4 5 7 5" xfId="32411" xr:uid="{00000000-0005-0000-0000-0000F50A0000}"/>
    <cellStyle name="Cálculo 2 4 5 7 6" xfId="36086" xr:uid="{00000000-0005-0000-0000-0000F60A0000}"/>
    <cellStyle name="Cálculo 2 4 5 7 7" xfId="38812" xr:uid="{00000000-0005-0000-0000-0000F70A0000}"/>
    <cellStyle name="Cálculo 2 4 5 8" xfId="11574" xr:uid="{00000000-0005-0000-0000-0000F80A0000}"/>
    <cellStyle name="Cálculo 2 4 5 9" xfId="18577" xr:uid="{00000000-0005-0000-0000-0000F90A0000}"/>
    <cellStyle name="Cálculo 2 4 6" xfId="2622" xr:uid="{00000000-0005-0000-0000-0000FA0A0000}"/>
    <cellStyle name="Cálculo 2 4 6 2" xfId="5372" xr:uid="{00000000-0005-0000-0000-0000FB0A0000}"/>
    <cellStyle name="Cálculo 2 4 6 2 2" xfId="14526" xr:uid="{00000000-0005-0000-0000-0000FC0A0000}"/>
    <cellStyle name="Cálculo 2 4 6 2 3" xfId="21522" xr:uid="{00000000-0005-0000-0000-0000FD0A0000}"/>
    <cellStyle name="Cálculo 2 4 6 2 4" xfId="26921" xr:uid="{00000000-0005-0000-0000-0000FE0A0000}"/>
    <cellStyle name="Cálculo 2 4 6 2 5" xfId="32417" xr:uid="{00000000-0005-0000-0000-0000FF0A0000}"/>
    <cellStyle name="Cálculo 2 4 6 2 6" xfId="36092" xr:uid="{00000000-0005-0000-0000-0000000B0000}"/>
    <cellStyle name="Cálculo 2 4 6 2 7" xfId="38818" xr:uid="{00000000-0005-0000-0000-0000010B0000}"/>
    <cellStyle name="Cálculo 2 4 6 3" xfId="11776" xr:uid="{00000000-0005-0000-0000-0000020B0000}"/>
    <cellStyle name="Cálculo 2 4 6 4" xfId="18779" xr:uid="{00000000-0005-0000-0000-0000030B0000}"/>
    <cellStyle name="Cálculo 2 4 6 5" xfId="22503" xr:uid="{00000000-0005-0000-0000-0000040B0000}"/>
    <cellStyle name="Cálculo 2 4 6 6" xfId="17468" xr:uid="{00000000-0005-0000-0000-0000050B0000}"/>
    <cellStyle name="Cálculo 2 4 6 7" xfId="28528" xr:uid="{00000000-0005-0000-0000-0000060B0000}"/>
    <cellStyle name="Cálculo 2 4 6 8" xfId="17173" xr:uid="{00000000-0005-0000-0000-0000070B0000}"/>
    <cellStyle name="Cálculo 2 4 6 9" xfId="25411" xr:uid="{00000000-0005-0000-0000-0000080B0000}"/>
    <cellStyle name="Cálculo 2 4 7" xfId="3190" xr:uid="{00000000-0005-0000-0000-0000090B0000}"/>
    <cellStyle name="Cálculo 2 4 7 2" xfId="5373" xr:uid="{00000000-0005-0000-0000-00000A0B0000}"/>
    <cellStyle name="Cálculo 2 4 7 2 2" xfId="14527" xr:uid="{00000000-0005-0000-0000-00000B0B0000}"/>
    <cellStyle name="Cálculo 2 4 7 2 3" xfId="21523" xr:uid="{00000000-0005-0000-0000-00000C0B0000}"/>
    <cellStyle name="Cálculo 2 4 7 2 4" xfId="17269" xr:uid="{00000000-0005-0000-0000-00000D0B0000}"/>
    <cellStyle name="Cálculo 2 4 7 2 5" xfId="32418" xr:uid="{00000000-0005-0000-0000-00000E0B0000}"/>
    <cellStyle name="Cálculo 2 4 7 2 6" xfId="36093" xr:uid="{00000000-0005-0000-0000-00000F0B0000}"/>
    <cellStyle name="Cálculo 2 4 7 2 7" xfId="38819" xr:uid="{00000000-0005-0000-0000-0000100B0000}"/>
    <cellStyle name="Cálculo 2 4 7 3" xfId="12344" xr:uid="{00000000-0005-0000-0000-0000110B0000}"/>
    <cellStyle name="Cálculo 2 4 7 4" xfId="19347" xr:uid="{00000000-0005-0000-0000-0000120B0000}"/>
    <cellStyle name="Cálculo 2 4 7 5" xfId="17651" xr:uid="{00000000-0005-0000-0000-0000130B0000}"/>
    <cellStyle name="Cálculo 2 4 7 6" xfId="26444" xr:uid="{00000000-0005-0000-0000-0000140B0000}"/>
    <cellStyle name="Cálculo 2 4 7 7" xfId="26605" xr:uid="{00000000-0005-0000-0000-0000150B0000}"/>
    <cellStyle name="Cálculo 2 4 7 8" xfId="33722" xr:uid="{00000000-0005-0000-0000-0000160B0000}"/>
    <cellStyle name="Cálculo 2 4 7 9" xfId="37284" xr:uid="{00000000-0005-0000-0000-0000170B0000}"/>
    <cellStyle name="Cálculo 2 4 8" xfId="3707" xr:uid="{00000000-0005-0000-0000-0000180B0000}"/>
    <cellStyle name="Cálculo 2 4 8 2" xfId="5374" xr:uid="{00000000-0005-0000-0000-0000190B0000}"/>
    <cellStyle name="Cálculo 2 4 8 2 2" xfId="14528" xr:uid="{00000000-0005-0000-0000-00001A0B0000}"/>
    <cellStyle name="Cálculo 2 4 8 2 3" xfId="21524" xr:uid="{00000000-0005-0000-0000-00001B0B0000}"/>
    <cellStyle name="Cálculo 2 4 8 2 4" xfId="26922" xr:uid="{00000000-0005-0000-0000-00001C0B0000}"/>
    <cellStyle name="Cálculo 2 4 8 2 5" xfId="32419" xr:uid="{00000000-0005-0000-0000-00001D0B0000}"/>
    <cellStyle name="Cálculo 2 4 8 2 6" xfId="36094" xr:uid="{00000000-0005-0000-0000-00001E0B0000}"/>
    <cellStyle name="Cálculo 2 4 8 2 7" xfId="38820" xr:uid="{00000000-0005-0000-0000-00001F0B0000}"/>
    <cellStyle name="Cálculo 2 4 8 3" xfId="12861" xr:uid="{00000000-0005-0000-0000-0000200B0000}"/>
    <cellStyle name="Cálculo 2 4 8 4" xfId="19860" xr:uid="{00000000-0005-0000-0000-0000210B0000}"/>
    <cellStyle name="Cálculo 2 4 8 5" xfId="27976" xr:uid="{00000000-0005-0000-0000-0000220B0000}"/>
    <cellStyle name="Cálculo 2 4 8 6" xfId="19454" xr:uid="{00000000-0005-0000-0000-0000230B0000}"/>
    <cellStyle name="Cálculo 2 4 8 7" xfId="19720" xr:uid="{00000000-0005-0000-0000-0000240B0000}"/>
    <cellStyle name="Cálculo 2 4 8 8" xfId="31628" xr:uid="{00000000-0005-0000-0000-0000250B0000}"/>
    <cellStyle name="Cálculo 2 4 8 9" xfId="35314" xr:uid="{00000000-0005-0000-0000-0000260B0000}"/>
    <cellStyle name="Cálculo 2 4 9" xfId="3713" xr:uid="{00000000-0005-0000-0000-0000270B0000}"/>
    <cellStyle name="Cálculo 2 4 9 2" xfId="5375" xr:uid="{00000000-0005-0000-0000-0000280B0000}"/>
    <cellStyle name="Cálculo 2 4 9 2 2" xfId="14529" xr:uid="{00000000-0005-0000-0000-0000290B0000}"/>
    <cellStyle name="Cálculo 2 4 9 2 3" xfId="21525" xr:uid="{00000000-0005-0000-0000-00002A0B0000}"/>
    <cellStyle name="Cálculo 2 4 9 2 4" xfId="24321" xr:uid="{00000000-0005-0000-0000-00002B0B0000}"/>
    <cellStyle name="Cálculo 2 4 9 2 5" xfId="32420" xr:uid="{00000000-0005-0000-0000-00002C0B0000}"/>
    <cellStyle name="Cálculo 2 4 9 2 6" xfId="36095" xr:uid="{00000000-0005-0000-0000-00002D0B0000}"/>
    <cellStyle name="Cálculo 2 4 9 2 7" xfId="38821" xr:uid="{00000000-0005-0000-0000-00002E0B0000}"/>
    <cellStyle name="Cálculo 2 4 9 3" xfId="12867" xr:uid="{00000000-0005-0000-0000-00002F0B0000}"/>
    <cellStyle name="Cálculo 2 4 9 4" xfId="19866" xr:uid="{00000000-0005-0000-0000-0000300B0000}"/>
    <cellStyle name="Cálculo 2 4 9 5" xfId="27973" xr:uid="{00000000-0005-0000-0000-0000310B0000}"/>
    <cellStyle name="Cálculo 2 4 9 6" xfId="28813" xr:uid="{00000000-0005-0000-0000-0000320B0000}"/>
    <cellStyle name="Cálculo 2 4 9 7" xfId="26015" xr:uid="{00000000-0005-0000-0000-0000330B0000}"/>
    <cellStyle name="Cálculo 2 4 9 8" xfId="33557" xr:uid="{00000000-0005-0000-0000-0000340B0000}"/>
    <cellStyle name="Cálculo 2 4 9 9" xfId="37225" xr:uid="{00000000-0005-0000-0000-0000350B0000}"/>
    <cellStyle name="Cálculo 2 5" xfId="1601" xr:uid="{00000000-0005-0000-0000-0000360B0000}"/>
    <cellStyle name="Cálculo 2 5 2" xfId="5376" xr:uid="{00000000-0005-0000-0000-0000370B0000}"/>
    <cellStyle name="Cálculo 2 5 2 2" xfId="14530" xr:uid="{00000000-0005-0000-0000-0000380B0000}"/>
    <cellStyle name="Cálculo 2 5 2 3" xfId="21526" xr:uid="{00000000-0005-0000-0000-0000390B0000}"/>
    <cellStyle name="Cálculo 2 5 2 4" xfId="26923" xr:uid="{00000000-0005-0000-0000-00003A0B0000}"/>
    <cellStyle name="Cálculo 2 5 2 5" xfId="32421" xr:uid="{00000000-0005-0000-0000-00003B0B0000}"/>
    <cellStyle name="Cálculo 2 5 2 6" xfId="36096" xr:uid="{00000000-0005-0000-0000-00003C0B0000}"/>
    <cellStyle name="Cálculo 2 5 2 7" xfId="38822" xr:uid="{00000000-0005-0000-0000-00003D0B0000}"/>
    <cellStyle name="Cálculo 2 5 3" xfId="10755" xr:uid="{00000000-0005-0000-0000-00003E0B0000}"/>
    <cellStyle name="Cálculo 2 5 4" xfId="17021" xr:uid="{00000000-0005-0000-0000-00003F0B0000}"/>
    <cellStyle name="Cálculo 2 5 5" xfId="28701" xr:uid="{00000000-0005-0000-0000-0000400B0000}"/>
    <cellStyle name="Cálculo 2 5 6" xfId="29047" xr:uid="{00000000-0005-0000-0000-0000410B0000}"/>
    <cellStyle name="Cálculo 2 5 7" xfId="17131" xr:uid="{00000000-0005-0000-0000-0000420B0000}"/>
    <cellStyle name="Cálculo 2 5 8" xfId="31813" xr:uid="{00000000-0005-0000-0000-0000430B0000}"/>
    <cellStyle name="Cálculo 2 5 9" xfId="35482" xr:uid="{00000000-0005-0000-0000-0000440B0000}"/>
    <cellStyle name="Cálculo 2 6" xfId="2434" xr:uid="{00000000-0005-0000-0000-0000450B0000}"/>
    <cellStyle name="Cálculo 2 6 2" xfId="5377" xr:uid="{00000000-0005-0000-0000-0000460B0000}"/>
    <cellStyle name="Cálculo 2 6 2 2" xfId="14531" xr:uid="{00000000-0005-0000-0000-0000470B0000}"/>
    <cellStyle name="Cálculo 2 6 2 3" xfId="21527" xr:uid="{00000000-0005-0000-0000-0000480B0000}"/>
    <cellStyle name="Cálculo 2 6 2 4" xfId="26926" xr:uid="{00000000-0005-0000-0000-0000490B0000}"/>
    <cellStyle name="Cálculo 2 6 2 5" xfId="32422" xr:uid="{00000000-0005-0000-0000-00004A0B0000}"/>
    <cellStyle name="Cálculo 2 6 2 6" xfId="36097" xr:uid="{00000000-0005-0000-0000-00004B0B0000}"/>
    <cellStyle name="Cálculo 2 6 2 7" xfId="38823" xr:uid="{00000000-0005-0000-0000-00004C0B0000}"/>
    <cellStyle name="Cálculo 2 6 3" xfId="11588" xr:uid="{00000000-0005-0000-0000-00004D0B0000}"/>
    <cellStyle name="Cálculo 2 6 4" xfId="18591" xr:uid="{00000000-0005-0000-0000-00004E0B0000}"/>
    <cellStyle name="Cálculo 2 6 5" xfId="9555" xr:uid="{00000000-0005-0000-0000-00004F0B0000}"/>
    <cellStyle name="Cálculo 2 6 6" xfId="25326" xr:uid="{00000000-0005-0000-0000-0000500B0000}"/>
    <cellStyle name="Cálculo 2 6 7" xfId="9284" xr:uid="{00000000-0005-0000-0000-0000510B0000}"/>
    <cellStyle name="Cálculo 2 6 8" xfId="31488" xr:uid="{00000000-0005-0000-0000-0000520B0000}"/>
    <cellStyle name="Cálculo 2 6 9" xfId="35197" xr:uid="{00000000-0005-0000-0000-0000530B0000}"/>
    <cellStyle name="Cálculo 2 7" xfId="9193" xr:uid="{00000000-0005-0000-0000-0000540B0000}"/>
    <cellStyle name="Cálculo 2 8" xfId="18212" xr:uid="{00000000-0005-0000-0000-0000550B0000}"/>
    <cellStyle name="Cálculo 2 9" xfId="29466" xr:uid="{00000000-0005-0000-0000-0000560B0000}"/>
    <cellStyle name="Cálculo 3" xfId="318" xr:uid="{00000000-0005-0000-0000-0000570B0000}"/>
    <cellStyle name="Cálculo 3 10" xfId="2444" xr:uid="{00000000-0005-0000-0000-0000580B0000}"/>
    <cellStyle name="Cálculo 3 10 2" xfId="5378" xr:uid="{00000000-0005-0000-0000-0000590B0000}"/>
    <cellStyle name="Cálculo 3 10 2 2" xfId="14532" xr:uid="{00000000-0005-0000-0000-00005A0B0000}"/>
    <cellStyle name="Cálculo 3 10 2 3" xfId="21528" xr:uid="{00000000-0005-0000-0000-00005B0B0000}"/>
    <cellStyle name="Cálculo 3 10 2 4" xfId="24072" xr:uid="{00000000-0005-0000-0000-00005C0B0000}"/>
    <cellStyle name="Cálculo 3 10 2 5" xfId="32423" xr:uid="{00000000-0005-0000-0000-00005D0B0000}"/>
    <cellStyle name="Cálculo 3 10 2 6" xfId="36098" xr:uid="{00000000-0005-0000-0000-00005E0B0000}"/>
    <cellStyle name="Cálculo 3 10 2 7" xfId="38824" xr:uid="{00000000-0005-0000-0000-00005F0B0000}"/>
    <cellStyle name="Cálculo 3 10 3" xfId="11598" xr:uid="{00000000-0005-0000-0000-0000600B0000}"/>
    <cellStyle name="Cálculo 3 10 4" xfId="18601" xr:uid="{00000000-0005-0000-0000-0000610B0000}"/>
    <cellStyle name="Cálculo 3 10 5" xfId="22483" xr:uid="{00000000-0005-0000-0000-0000620B0000}"/>
    <cellStyle name="Cálculo 3 10 6" xfId="22470" xr:uid="{00000000-0005-0000-0000-0000630B0000}"/>
    <cellStyle name="Cálculo 3 10 7" xfId="29016" xr:uid="{00000000-0005-0000-0000-0000640B0000}"/>
    <cellStyle name="Cálculo 3 10 8" xfId="21242" xr:uid="{00000000-0005-0000-0000-0000650B0000}"/>
    <cellStyle name="Cálculo 3 10 9" xfId="31329" xr:uid="{00000000-0005-0000-0000-0000660B0000}"/>
    <cellStyle name="Cálculo 3 11" xfId="2924" xr:uid="{00000000-0005-0000-0000-0000670B0000}"/>
    <cellStyle name="Cálculo 3 11 2" xfId="5379" xr:uid="{00000000-0005-0000-0000-0000680B0000}"/>
    <cellStyle name="Cálculo 3 11 2 2" xfId="14533" xr:uid="{00000000-0005-0000-0000-0000690B0000}"/>
    <cellStyle name="Cálculo 3 11 2 3" xfId="21529" xr:uid="{00000000-0005-0000-0000-00006A0B0000}"/>
    <cellStyle name="Cálculo 3 11 2 4" xfId="26924" xr:uid="{00000000-0005-0000-0000-00006B0B0000}"/>
    <cellStyle name="Cálculo 3 11 2 5" xfId="32424" xr:uid="{00000000-0005-0000-0000-00006C0B0000}"/>
    <cellStyle name="Cálculo 3 11 2 6" xfId="36099" xr:uid="{00000000-0005-0000-0000-00006D0B0000}"/>
    <cellStyle name="Cálculo 3 11 2 7" xfId="38825" xr:uid="{00000000-0005-0000-0000-00006E0B0000}"/>
    <cellStyle name="Cálculo 3 11 3" xfId="12078" xr:uid="{00000000-0005-0000-0000-00006F0B0000}"/>
    <cellStyle name="Cálculo 3 11 4" xfId="19081" xr:uid="{00000000-0005-0000-0000-0000700B0000}"/>
    <cellStyle name="Cálculo 3 11 5" xfId="24665" xr:uid="{00000000-0005-0000-0000-0000710B0000}"/>
    <cellStyle name="Cálculo 3 11 6" xfId="22849" xr:uid="{00000000-0005-0000-0000-0000720B0000}"/>
    <cellStyle name="Cálculo 3 11 7" xfId="22440" xr:uid="{00000000-0005-0000-0000-0000730B0000}"/>
    <cellStyle name="Cálculo 3 11 8" xfId="29657" xr:uid="{00000000-0005-0000-0000-0000740B0000}"/>
    <cellStyle name="Cálculo 3 11 9" xfId="33641" xr:uid="{00000000-0005-0000-0000-0000750B0000}"/>
    <cellStyle name="Cálculo 3 12" xfId="3109" xr:uid="{00000000-0005-0000-0000-0000760B0000}"/>
    <cellStyle name="Cálculo 3 12 2" xfId="5380" xr:uid="{00000000-0005-0000-0000-0000770B0000}"/>
    <cellStyle name="Cálculo 3 12 2 2" xfId="14534" xr:uid="{00000000-0005-0000-0000-0000780B0000}"/>
    <cellStyle name="Cálculo 3 12 2 3" xfId="21530" xr:uid="{00000000-0005-0000-0000-0000790B0000}"/>
    <cellStyle name="Cálculo 3 12 2 4" xfId="20038" xr:uid="{00000000-0005-0000-0000-00007A0B0000}"/>
    <cellStyle name="Cálculo 3 12 2 5" xfId="32425" xr:uid="{00000000-0005-0000-0000-00007B0B0000}"/>
    <cellStyle name="Cálculo 3 12 2 6" xfId="36100" xr:uid="{00000000-0005-0000-0000-00007C0B0000}"/>
    <cellStyle name="Cálculo 3 12 2 7" xfId="38826" xr:uid="{00000000-0005-0000-0000-00007D0B0000}"/>
    <cellStyle name="Cálculo 3 12 3" xfId="12263" xr:uid="{00000000-0005-0000-0000-00007E0B0000}"/>
    <cellStyle name="Cálculo 3 12 4" xfId="19266" xr:uid="{00000000-0005-0000-0000-00007F0B0000}"/>
    <cellStyle name="Cálculo 3 12 5" xfId="17539" xr:uid="{00000000-0005-0000-0000-0000800B0000}"/>
    <cellStyle name="Cálculo 3 12 6" xfId="29138" xr:uid="{00000000-0005-0000-0000-0000810B0000}"/>
    <cellStyle name="Cálculo 3 12 7" xfId="29782" xr:uid="{00000000-0005-0000-0000-0000820B0000}"/>
    <cellStyle name="Cálculo 3 12 8" xfId="29738" xr:uid="{00000000-0005-0000-0000-0000830B0000}"/>
    <cellStyle name="Cálculo 3 12 9" xfId="25837" xr:uid="{00000000-0005-0000-0000-0000840B0000}"/>
    <cellStyle name="Cálculo 3 13" xfId="3749" xr:uid="{00000000-0005-0000-0000-0000850B0000}"/>
    <cellStyle name="Cálculo 3 13 2" xfId="5381" xr:uid="{00000000-0005-0000-0000-0000860B0000}"/>
    <cellStyle name="Cálculo 3 13 2 2" xfId="14535" xr:uid="{00000000-0005-0000-0000-0000870B0000}"/>
    <cellStyle name="Cálculo 3 13 2 3" xfId="21531" xr:uid="{00000000-0005-0000-0000-0000880B0000}"/>
    <cellStyle name="Cálculo 3 13 2 4" xfId="26925" xr:uid="{00000000-0005-0000-0000-0000890B0000}"/>
    <cellStyle name="Cálculo 3 13 2 5" xfId="32426" xr:uid="{00000000-0005-0000-0000-00008A0B0000}"/>
    <cellStyle name="Cálculo 3 13 2 6" xfId="36101" xr:uid="{00000000-0005-0000-0000-00008B0B0000}"/>
    <cellStyle name="Cálculo 3 13 2 7" xfId="38827" xr:uid="{00000000-0005-0000-0000-00008C0B0000}"/>
    <cellStyle name="Cálculo 3 13 3" xfId="12903" xr:uid="{00000000-0005-0000-0000-00008D0B0000}"/>
    <cellStyle name="Cálculo 3 13 4" xfId="19902" xr:uid="{00000000-0005-0000-0000-00008E0B0000}"/>
    <cellStyle name="Cálculo 3 13 5" xfId="22458" xr:uid="{00000000-0005-0000-0000-00008F0B0000}"/>
    <cellStyle name="Cálculo 3 13 6" xfId="28814" xr:uid="{00000000-0005-0000-0000-0000900B0000}"/>
    <cellStyle name="Cálculo 3 13 7" xfId="17625" xr:uid="{00000000-0005-0000-0000-0000910B0000}"/>
    <cellStyle name="Cálculo 3 13 8" xfId="29036" xr:uid="{00000000-0005-0000-0000-0000920B0000}"/>
    <cellStyle name="Cálculo 3 13 9" xfId="31292" xr:uid="{00000000-0005-0000-0000-0000930B0000}"/>
    <cellStyle name="Cálculo 3 14" xfId="3683" xr:uid="{00000000-0005-0000-0000-0000940B0000}"/>
    <cellStyle name="Cálculo 3 14 2" xfId="5382" xr:uid="{00000000-0005-0000-0000-0000950B0000}"/>
    <cellStyle name="Cálculo 3 14 2 2" xfId="14536" xr:uid="{00000000-0005-0000-0000-0000960B0000}"/>
    <cellStyle name="Cálculo 3 14 2 3" xfId="21532" xr:uid="{00000000-0005-0000-0000-0000970B0000}"/>
    <cellStyle name="Cálculo 3 14 2 4" xfId="17065" xr:uid="{00000000-0005-0000-0000-0000980B0000}"/>
    <cellStyle name="Cálculo 3 14 2 5" xfId="32427" xr:uid="{00000000-0005-0000-0000-0000990B0000}"/>
    <cellStyle name="Cálculo 3 14 2 6" xfId="36102" xr:uid="{00000000-0005-0000-0000-00009A0B0000}"/>
    <cellStyle name="Cálculo 3 14 2 7" xfId="38828" xr:uid="{00000000-0005-0000-0000-00009B0B0000}"/>
    <cellStyle name="Cálculo 3 14 3" xfId="12837" xr:uid="{00000000-0005-0000-0000-00009C0B0000}"/>
    <cellStyle name="Cálculo 3 14 4" xfId="19836" xr:uid="{00000000-0005-0000-0000-00009D0B0000}"/>
    <cellStyle name="Cálculo 3 14 5" xfId="22543" xr:uid="{00000000-0005-0000-0000-00009E0B0000}"/>
    <cellStyle name="Cálculo 3 14 6" xfId="24519" xr:uid="{00000000-0005-0000-0000-00009F0B0000}"/>
    <cellStyle name="Cálculo 3 14 7" xfId="29550" xr:uid="{00000000-0005-0000-0000-0000A00B0000}"/>
    <cellStyle name="Cálculo 3 14 8" xfId="31631" xr:uid="{00000000-0005-0000-0000-0000A10B0000}"/>
    <cellStyle name="Cálculo 3 14 9" xfId="35308" xr:uid="{00000000-0005-0000-0000-0000A20B0000}"/>
    <cellStyle name="Cálculo 3 15" xfId="9476" xr:uid="{00000000-0005-0000-0000-0000A30B0000}"/>
    <cellStyle name="Cálculo 3 16" xfId="17969" xr:uid="{00000000-0005-0000-0000-0000A40B0000}"/>
    <cellStyle name="Cálculo 3 17" xfId="24374" xr:uid="{00000000-0005-0000-0000-0000A50B0000}"/>
    <cellStyle name="Cálculo 3 18" xfId="28899" xr:uid="{00000000-0005-0000-0000-0000A60B0000}"/>
    <cellStyle name="Cálculo 3 19" xfId="19515" xr:uid="{00000000-0005-0000-0000-0000A70B0000}"/>
    <cellStyle name="Cálculo 3 2" xfId="319" xr:uid="{00000000-0005-0000-0000-0000A80B0000}"/>
    <cellStyle name="Cálculo 3 2 10" xfId="2867" xr:uid="{00000000-0005-0000-0000-0000A90B0000}"/>
    <cellStyle name="Cálculo 3 2 10 2" xfId="5384" xr:uid="{00000000-0005-0000-0000-0000AA0B0000}"/>
    <cellStyle name="Cálculo 3 2 10 2 2" xfId="14538" xr:uid="{00000000-0005-0000-0000-0000AB0B0000}"/>
    <cellStyle name="Cálculo 3 2 10 2 3" xfId="21534" xr:uid="{00000000-0005-0000-0000-0000AC0B0000}"/>
    <cellStyle name="Cálculo 3 2 10 2 4" xfId="26919" xr:uid="{00000000-0005-0000-0000-0000AD0B0000}"/>
    <cellStyle name="Cálculo 3 2 10 2 5" xfId="32429" xr:uid="{00000000-0005-0000-0000-0000AE0B0000}"/>
    <cellStyle name="Cálculo 3 2 10 2 6" xfId="36104" xr:uid="{00000000-0005-0000-0000-0000AF0B0000}"/>
    <cellStyle name="Cálculo 3 2 10 2 7" xfId="38830" xr:uid="{00000000-0005-0000-0000-0000B00B0000}"/>
    <cellStyle name="Cálculo 3 2 10 3" xfId="12021" xr:uid="{00000000-0005-0000-0000-0000B10B0000}"/>
    <cellStyle name="Cálculo 3 2 10 4" xfId="19024" xr:uid="{00000000-0005-0000-0000-0000B20B0000}"/>
    <cellStyle name="Cálculo 3 2 10 5" xfId="24654" xr:uid="{00000000-0005-0000-0000-0000B30B0000}"/>
    <cellStyle name="Cálculo 3 2 10 6" xfId="24559" xr:uid="{00000000-0005-0000-0000-0000B40B0000}"/>
    <cellStyle name="Cálculo 3 2 10 7" xfId="29900" xr:uid="{00000000-0005-0000-0000-0000B50B0000}"/>
    <cellStyle name="Cálculo 3 2 10 8" xfId="33877" xr:uid="{00000000-0005-0000-0000-0000B60B0000}"/>
    <cellStyle name="Cálculo 3 2 10 9" xfId="37439" xr:uid="{00000000-0005-0000-0000-0000B70B0000}"/>
    <cellStyle name="Cálculo 3 2 11" xfId="2992" xr:uid="{00000000-0005-0000-0000-0000B80B0000}"/>
    <cellStyle name="Cálculo 3 2 11 2" xfId="5385" xr:uid="{00000000-0005-0000-0000-0000B90B0000}"/>
    <cellStyle name="Cálculo 3 2 11 2 2" xfId="14539" xr:uid="{00000000-0005-0000-0000-0000BA0B0000}"/>
    <cellStyle name="Cálculo 3 2 11 2 3" xfId="21535" xr:uid="{00000000-0005-0000-0000-0000BB0B0000}"/>
    <cellStyle name="Cálculo 3 2 11 2 4" xfId="24944" xr:uid="{00000000-0005-0000-0000-0000BC0B0000}"/>
    <cellStyle name="Cálculo 3 2 11 2 5" xfId="32430" xr:uid="{00000000-0005-0000-0000-0000BD0B0000}"/>
    <cellStyle name="Cálculo 3 2 11 2 6" xfId="36105" xr:uid="{00000000-0005-0000-0000-0000BE0B0000}"/>
    <cellStyle name="Cálculo 3 2 11 2 7" xfId="38831" xr:uid="{00000000-0005-0000-0000-0000BF0B0000}"/>
    <cellStyle name="Cálculo 3 2 11 3" xfId="12146" xr:uid="{00000000-0005-0000-0000-0000C00B0000}"/>
    <cellStyle name="Cálculo 3 2 11 4" xfId="19149" xr:uid="{00000000-0005-0000-0000-0000C10B0000}"/>
    <cellStyle name="Cálculo 3 2 11 5" xfId="9328" xr:uid="{00000000-0005-0000-0000-0000C20B0000}"/>
    <cellStyle name="Cálculo 3 2 11 6" xfId="21358" xr:uid="{00000000-0005-0000-0000-0000C30B0000}"/>
    <cellStyle name="Cálculo 3 2 11 7" xfId="29838" xr:uid="{00000000-0005-0000-0000-0000C40B0000}"/>
    <cellStyle name="Cálculo 3 2 11 8" xfId="33815" xr:uid="{00000000-0005-0000-0000-0000C50B0000}"/>
    <cellStyle name="Cálculo 3 2 11 9" xfId="37377" xr:uid="{00000000-0005-0000-0000-0000C60B0000}"/>
    <cellStyle name="Cálculo 3 2 12" xfId="3798" xr:uid="{00000000-0005-0000-0000-0000C70B0000}"/>
    <cellStyle name="Cálculo 3 2 12 2" xfId="5386" xr:uid="{00000000-0005-0000-0000-0000C80B0000}"/>
    <cellStyle name="Cálculo 3 2 12 2 2" xfId="14540" xr:uid="{00000000-0005-0000-0000-0000C90B0000}"/>
    <cellStyle name="Cálculo 3 2 12 2 3" xfId="21536" xr:uid="{00000000-0005-0000-0000-0000CA0B0000}"/>
    <cellStyle name="Cálculo 3 2 12 2 4" xfId="24071" xr:uid="{00000000-0005-0000-0000-0000CB0B0000}"/>
    <cellStyle name="Cálculo 3 2 12 2 5" xfId="32431" xr:uid="{00000000-0005-0000-0000-0000CC0B0000}"/>
    <cellStyle name="Cálculo 3 2 12 2 6" xfId="36106" xr:uid="{00000000-0005-0000-0000-0000CD0B0000}"/>
    <cellStyle name="Cálculo 3 2 12 2 7" xfId="38832" xr:uid="{00000000-0005-0000-0000-0000CE0B0000}"/>
    <cellStyle name="Cálculo 3 2 12 3" xfId="12952" xr:uid="{00000000-0005-0000-0000-0000CF0B0000}"/>
    <cellStyle name="Cálculo 3 2 12 4" xfId="19951" xr:uid="{00000000-0005-0000-0000-0000D00B0000}"/>
    <cellStyle name="Cálculo 3 2 12 5" xfId="27931" xr:uid="{00000000-0005-0000-0000-0000D10B0000}"/>
    <cellStyle name="Cálculo 3 2 12 6" xfId="26589" xr:uid="{00000000-0005-0000-0000-0000D20B0000}"/>
    <cellStyle name="Cálculo 3 2 12 7" xfId="27295" xr:uid="{00000000-0005-0000-0000-0000D30B0000}"/>
    <cellStyle name="Cálculo 3 2 12 8" xfId="33516" xr:uid="{00000000-0005-0000-0000-0000D40B0000}"/>
    <cellStyle name="Cálculo 3 2 12 9" xfId="37184" xr:uid="{00000000-0005-0000-0000-0000D50B0000}"/>
    <cellStyle name="Cálculo 3 2 13" xfId="5383" xr:uid="{00000000-0005-0000-0000-0000D60B0000}"/>
    <cellStyle name="Cálculo 3 2 13 2" xfId="14537" xr:uid="{00000000-0005-0000-0000-0000D70B0000}"/>
    <cellStyle name="Cálculo 3 2 13 3" xfId="21533" xr:uid="{00000000-0005-0000-0000-0000D80B0000}"/>
    <cellStyle name="Cálculo 3 2 13 4" xfId="26929" xr:uid="{00000000-0005-0000-0000-0000D90B0000}"/>
    <cellStyle name="Cálculo 3 2 13 5" xfId="32428" xr:uid="{00000000-0005-0000-0000-0000DA0B0000}"/>
    <cellStyle name="Cálculo 3 2 13 6" xfId="36103" xr:uid="{00000000-0005-0000-0000-0000DB0B0000}"/>
    <cellStyle name="Cálculo 3 2 13 7" xfId="38829" xr:uid="{00000000-0005-0000-0000-0000DC0B0000}"/>
    <cellStyle name="Cálculo 3 2 14" xfId="9477" xr:uid="{00000000-0005-0000-0000-0000DD0B0000}"/>
    <cellStyle name="Cálculo 3 2 15" xfId="17974" xr:uid="{00000000-0005-0000-0000-0000DE0B0000}"/>
    <cellStyle name="Cálculo 3 2 16" xfId="29324" xr:uid="{00000000-0005-0000-0000-0000DF0B0000}"/>
    <cellStyle name="Cálculo 3 2 17" xfId="17711" xr:uid="{00000000-0005-0000-0000-0000E00B0000}"/>
    <cellStyle name="Cálculo 3 2 18" xfId="31745" xr:uid="{00000000-0005-0000-0000-0000E10B0000}"/>
    <cellStyle name="Cálculo 3 2 19" xfId="35425" xr:uid="{00000000-0005-0000-0000-0000E20B0000}"/>
    <cellStyle name="Cálculo 3 2 2" xfId="320" xr:uid="{00000000-0005-0000-0000-0000E30B0000}"/>
    <cellStyle name="Cálculo 3 2 2 10" xfId="2884" xr:uid="{00000000-0005-0000-0000-0000E40B0000}"/>
    <cellStyle name="Cálculo 3 2 2 10 2" xfId="5388" xr:uid="{00000000-0005-0000-0000-0000E50B0000}"/>
    <cellStyle name="Cálculo 3 2 2 10 2 2" xfId="14542" xr:uid="{00000000-0005-0000-0000-0000E60B0000}"/>
    <cellStyle name="Cálculo 3 2 2 10 2 3" xfId="21538" xr:uid="{00000000-0005-0000-0000-0000E70B0000}"/>
    <cellStyle name="Cálculo 3 2 2 10 2 4" xfId="22821" xr:uid="{00000000-0005-0000-0000-0000E80B0000}"/>
    <cellStyle name="Cálculo 3 2 2 10 2 5" xfId="32433" xr:uid="{00000000-0005-0000-0000-0000E90B0000}"/>
    <cellStyle name="Cálculo 3 2 2 10 2 6" xfId="36108" xr:uid="{00000000-0005-0000-0000-0000EA0B0000}"/>
    <cellStyle name="Cálculo 3 2 2 10 2 7" xfId="38834" xr:uid="{00000000-0005-0000-0000-0000EB0B0000}"/>
    <cellStyle name="Cálculo 3 2 2 10 3" xfId="12038" xr:uid="{00000000-0005-0000-0000-0000EC0B0000}"/>
    <cellStyle name="Cálculo 3 2 2 10 4" xfId="19041" xr:uid="{00000000-0005-0000-0000-0000ED0B0000}"/>
    <cellStyle name="Cálculo 3 2 2 10 5" xfId="18065" xr:uid="{00000000-0005-0000-0000-0000EE0B0000}"/>
    <cellStyle name="Cálculo 3 2 2 10 6" xfId="19581" xr:uid="{00000000-0005-0000-0000-0000EF0B0000}"/>
    <cellStyle name="Cálculo 3 2 2 10 7" xfId="29892" xr:uid="{00000000-0005-0000-0000-0000F00B0000}"/>
    <cellStyle name="Cálculo 3 2 2 10 8" xfId="33868" xr:uid="{00000000-0005-0000-0000-0000F10B0000}"/>
    <cellStyle name="Cálculo 3 2 2 10 9" xfId="37430" xr:uid="{00000000-0005-0000-0000-0000F20B0000}"/>
    <cellStyle name="Cálculo 3 2 2 11" xfId="4144" xr:uid="{00000000-0005-0000-0000-0000F30B0000}"/>
    <cellStyle name="Cálculo 3 2 2 11 2" xfId="5389" xr:uid="{00000000-0005-0000-0000-0000F40B0000}"/>
    <cellStyle name="Cálculo 3 2 2 11 2 2" xfId="14543" xr:uid="{00000000-0005-0000-0000-0000F50B0000}"/>
    <cellStyle name="Cálculo 3 2 2 11 2 3" xfId="21539" xr:uid="{00000000-0005-0000-0000-0000F60B0000}"/>
    <cellStyle name="Cálculo 3 2 2 11 2 4" xfId="24137" xr:uid="{00000000-0005-0000-0000-0000F70B0000}"/>
    <cellStyle name="Cálculo 3 2 2 11 2 5" xfId="32434" xr:uid="{00000000-0005-0000-0000-0000F80B0000}"/>
    <cellStyle name="Cálculo 3 2 2 11 2 6" xfId="36109" xr:uid="{00000000-0005-0000-0000-0000F90B0000}"/>
    <cellStyle name="Cálculo 3 2 2 11 2 7" xfId="38835" xr:uid="{00000000-0005-0000-0000-0000FA0B0000}"/>
    <cellStyle name="Cálculo 3 2 2 11 3" xfId="13298" xr:uid="{00000000-0005-0000-0000-0000FB0B0000}"/>
    <cellStyle name="Cálculo 3 2 2 11 4" xfId="20296" xr:uid="{00000000-0005-0000-0000-0000FC0B0000}"/>
    <cellStyle name="Cálculo 3 2 2 11 5" xfId="27760" xr:uid="{00000000-0005-0000-0000-0000FD0B0000}"/>
    <cellStyle name="Cálculo 3 2 2 11 6" xfId="26657" xr:uid="{00000000-0005-0000-0000-0000FE0B0000}"/>
    <cellStyle name="Cálculo 3 2 2 11 7" xfId="23027" xr:uid="{00000000-0005-0000-0000-0000FF0B0000}"/>
    <cellStyle name="Cálculo 3 2 2 11 8" xfId="19472" xr:uid="{00000000-0005-0000-0000-0000000C0000}"/>
    <cellStyle name="Cálculo 3 2 2 11 9" xfId="35079" xr:uid="{00000000-0005-0000-0000-0000010C0000}"/>
    <cellStyle name="Cálculo 3 2 2 12" xfId="5387" xr:uid="{00000000-0005-0000-0000-0000020C0000}"/>
    <cellStyle name="Cálculo 3 2 2 12 2" xfId="14541" xr:uid="{00000000-0005-0000-0000-0000030C0000}"/>
    <cellStyle name="Cálculo 3 2 2 12 3" xfId="21537" xr:uid="{00000000-0005-0000-0000-0000040C0000}"/>
    <cellStyle name="Cálculo 3 2 2 12 4" xfId="26928" xr:uid="{00000000-0005-0000-0000-0000050C0000}"/>
    <cellStyle name="Cálculo 3 2 2 12 5" xfId="32432" xr:uid="{00000000-0005-0000-0000-0000060C0000}"/>
    <cellStyle name="Cálculo 3 2 2 12 6" xfId="36107" xr:uid="{00000000-0005-0000-0000-0000070C0000}"/>
    <cellStyle name="Cálculo 3 2 2 12 7" xfId="38833" xr:uid="{00000000-0005-0000-0000-0000080C0000}"/>
    <cellStyle name="Cálculo 3 2 2 13" xfId="9478" xr:uid="{00000000-0005-0000-0000-0000090C0000}"/>
    <cellStyle name="Cálculo 3 2 2 14" xfId="17973" xr:uid="{00000000-0005-0000-0000-00000A0C0000}"/>
    <cellStyle name="Cálculo 3 2 2 15" xfId="29326" xr:uid="{00000000-0005-0000-0000-00000B0C0000}"/>
    <cellStyle name="Cálculo 3 2 2 16" xfId="24107" xr:uid="{00000000-0005-0000-0000-00000C0C0000}"/>
    <cellStyle name="Cálculo 3 2 2 17" xfId="31747" xr:uid="{00000000-0005-0000-0000-00000D0C0000}"/>
    <cellStyle name="Cálculo 3 2 2 18" xfId="35427" xr:uid="{00000000-0005-0000-0000-00000E0C0000}"/>
    <cellStyle name="Cálculo 3 2 2 19" xfId="38454" xr:uid="{00000000-0005-0000-0000-00000F0C0000}"/>
    <cellStyle name="Cálculo 3 2 2 2" xfId="1682" xr:uid="{00000000-0005-0000-0000-0000100C0000}"/>
    <cellStyle name="Cálculo 3 2 2 2 10" xfId="25139" xr:uid="{00000000-0005-0000-0000-0000110C0000}"/>
    <cellStyle name="Cálculo 3 2 2 2 11" xfId="17310" xr:uid="{00000000-0005-0000-0000-0000120C0000}"/>
    <cellStyle name="Cálculo 3 2 2 2 12" xfId="25735" xr:uid="{00000000-0005-0000-0000-0000130C0000}"/>
    <cellStyle name="Cálculo 3 2 2 2 13" xfId="34909" xr:uid="{00000000-0005-0000-0000-0000140C0000}"/>
    <cellStyle name="Cálculo 3 2 2 2 14" xfId="38373" xr:uid="{00000000-0005-0000-0000-0000150C0000}"/>
    <cellStyle name="Cálculo 3 2 2 2 2" xfId="2509" xr:uid="{00000000-0005-0000-0000-0000160C0000}"/>
    <cellStyle name="Cálculo 3 2 2 2 2 2" xfId="5391" xr:uid="{00000000-0005-0000-0000-0000170C0000}"/>
    <cellStyle name="Cálculo 3 2 2 2 2 2 2" xfId="14545" xr:uid="{00000000-0005-0000-0000-0000180C0000}"/>
    <cellStyle name="Cálculo 3 2 2 2 2 2 3" xfId="21541" xr:uid="{00000000-0005-0000-0000-0000190C0000}"/>
    <cellStyle name="Cálculo 3 2 2 2 2 2 4" xfId="26930" xr:uid="{00000000-0005-0000-0000-00001A0C0000}"/>
    <cellStyle name="Cálculo 3 2 2 2 2 2 5" xfId="32436" xr:uid="{00000000-0005-0000-0000-00001B0C0000}"/>
    <cellStyle name="Cálculo 3 2 2 2 2 2 6" xfId="36111" xr:uid="{00000000-0005-0000-0000-00001C0C0000}"/>
    <cellStyle name="Cálculo 3 2 2 2 2 2 7" xfId="38837" xr:uid="{00000000-0005-0000-0000-00001D0C0000}"/>
    <cellStyle name="Cálculo 3 2 2 2 2 3" xfId="11663" xr:uid="{00000000-0005-0000-0000-00001E0C0000}"/>
    <cellStyle name="Cálculo 3 2 2 2 2 4" xfId="18666" xr:uid="{00000000-0005-0000-0000-00001F0C0000}"/>
    <cellStyle name="Cálculo 3 2 2 2 2 5" xfId="18020" xr:uid="{00000000-0005-0000-0000-0000200C0000}"/>
    <cellStyle name="Cálculo 3 2 2 2 2 6" xfId="23196" xr:uid="{00000000-0005-0000-0000-0000210C0000}"/>
    <cellStyle name="Cálculo 3 2 2 2 2 7" xfId="30077" xr:uid="{00000000-0005-0000-0000-0000220C0000}"/>
    <cellStyle name="Cálculo 3 2 2 2 2 8" xfId="34054" xr:uid="{00000000-0005-0000-0000-0000230C0000}"/>
    <cellStyle name="Cálculo 3 2 2 2 2 9" xfId="37616" xr:uid="{00000000-0005-0000-0000-0000240C0000}"/>
    <cellStyle name="Cálculo 3 2 2 2 3" xfId="3659" xr:uid="{00000000-0005-0000-0000-0000250C0000}"/>
    <cellStyle name="Cálculo 3 2 2 2 3 2" xfId="5392" xr:uid="{00000000-0005-0000-0000-0000260C0000}"/>
    <cellStyle name="Cálculo 3 2 2 2 3 2 2" xfId="14546" xr:uid="{00000000-0005-0000-0000-0000270C0000}"/>
    <cellStyle name="Cálculo 3 2 2 2 3 2 3" xfId="21542" xr:uid="{00000000-0005-0000-0000-0000280C0000}"/>
    <cellStyle name="Cálculo 3 2 2 2 3 2 4" xfId="26927" xr:uid="{00000000-0005-0000-0000-0000290C0000}"/>
    <cellStyle name="Cálculo 3 2 2 2 3 2 5" xfId="32437" xr:uid="{00000000-0005-0000-0000-00002A0C0000}"/>
    <cellStyle name="Cálculo 3 2 2 2 3 2 6" xfId="36112" xr:uid="{00000000-0005-0000-0000-00002B0C0000}"/>
    <cellStyle name="Cálculo 3 2 2 2 3 2 7" xfId="38838" xr:uid="{00000000-0005-0000-0000-00002C0C0000}"/>
    <cellStyle name="Cálculo 3 2 2 2 3 3" xfId="12813" xr:uid="{00000000-0005-0000-0000-00002D0C0000}"/>
    <cellStyle name="Cálculo 3 2 2 2 3 4" xfId="19812" xr:uid="{00000000-0005-0000-0000-00002E0C0000}"/>
    <cellStyle name="Cálculo 3 2 2 2 3 5" xfId="22523" xr:uid="{00000000-0005-0000-0000-00002F0C0000}"/>
    <cellStyle name="Cálculo 3 2 2 2 3 6" xfId="23340" xr:uid="{00000000-0005-0000-0000-0000300C0000}"/>
    <cellStyle name="Cálculo 3 2 2 2 3 7" xfId="29553" xr:uid="{00000000-0005-0000-0000-0000310C0000}"/>
    <cellStyle name="Cálculo 3 2 2 2 3 8" xfId="31626" xr:uid="{00000000-0005-0000-0000-0000320C0000}"/>
    <cellStyle name="Cálculo 3 2 2 2 3 9" xfId="35305" xr:uid="{00000000-0005-0000-0000-0000330C0000}"/>
    <cellStyle name="Cálculo 3 2 2 2 4" xfId="4168" xr:uid="{00000000-0005-0000-0000-0000340C0000}"/>
    <cellStyle name="Cálculo 3 2 2 2 4 2" xfId="5393" xr:uid="{00000000-0005-0000-0000-0000350C0000}"/>
    <cellStyle name="Cálculo 3 2 2 2 4 2 2" xfId="14547" xr:uid="{00000000-0005-0000-0000-0000360C0000}"/>
    <cellStyle name="Cálculo 3 2 2 2 4 2 3" xfId="21543" xr:uid="{00000000-0005-0000-0000-0000370C0000}"/>
    <cellStyle name="Cálculo 3 2 2 2 4 2 4" xfId="24943" xr:uid="{00000000-0005-0000-0000-0000380C0000}"/>
    <cellStyle name="Cálculo 3 2 2 2 4 2 5" xfId="32438" xr:uid="{00000000-0005-0000-0000-0000390C0000}"/>
    <cellStyle name="Cálculo 3 2 2 2 4 2 6" xfId="36113" xr:uid="{00000000-0005-0000-0000-00003A0C0000}"/>
    <cellStyle name="Cálculo 3 2 2 2 4 2 7" xfId="38839" xr:uid="{00000000-0005-0000-0000-00003B0C0000}"/>
    <cellStyle name="Cálculo 3 2 2 2 4 3" xfId="13322" xr:uid="{00000000-0005-0000-0000-00003C0C0000}"/>
    <cellStyle name="Cálculo 3 2 2 2 4 4" xfId="20320" xr:uid="{00000000-0005-0000-0000-00003D0C0000}"/>
    <cellStyle name="Cálculo 3 2 2 2 4 5" xfId="27748" xr:uid="{00000000-0005-0000-0000-00003E0C0000}"/>
    <cellStyle name="Cálculo 3 2 2 2 4 6" xfId="29207" xr:uid="{00000000-0005-0000-0000-00003F0C0000}"/>
    <cellStyle name="Cálculo 3 2 2 2 4 7" xfId="24116" xr:uid="{00000000-0005-0000-0000-0000400C0000}"/>
    <cellStyle name="Cálculo 3 2 2 2 4 8" xfId="25829" xr:uid="{00000000-0005-0000-0000-0000410C0000}"/>
    <cellStyle name="Cálculo 3 2 2 2 4 9" xfId="31256" xr:uid="{00000000-0005-0000-0000-0000420C0000}"/>
    <cellStyle name="Cálculo 3 2 2 2 5" xfId="3834" xr:uid="{00000000-0005-0000-0000-0000430C0000}"/>
    <cellStyle name="Cálculo 3 2 2 2 5 2" xfId="5394" xr:uid="{00000000-0005-0000-0000-0000440C0000}"/>
    <cellStyle name="Cálculo 3 2 2 2 5 2 2" xfId="14548" xr:uid="{00000000-0005-0000-0000-0000450C0000}"/>
    <cellStyle name="Cálculo 3 2 2 2 5 2 3" xfId="21544" xr:uid="{00000000-0005-0000-0000-0000460C0000}"/>
    <cellStyle name="Cálculo 3 2 2 2 5 2 4" xfId="24412" xr:uid="{00000000-0005-0000-0000-0000470C0000}"/>
    <cellStyle name="Cálculo 3 2 2 2 5 2 5" xfId="32439" xr:uid="{00000000-0005-0000-0000-0000480C0000}"/>
    <cellStyle name="Cálculo 3 2 2 2 5 2 6" xfId="36114" xr:uid="{00000000-0005-0000-0000-0000490C0000}"/>
    <cellStyle name="Cálculo 3 2 2 2 5 2 7" xfId="38840" xr:uid="{00000000-0005-0000-0000-00004A0C0000}"/>
    <cellStyle name="Cálculo 3 2 2 2 5 3" xfId="12988" xr:uid="{00000000-0005-0000-0000-00004B0C0000}"/>
    <cellStyle name="Cálculo 3 2 2 2 5 4" xfId="19987" xr:uid="{00000000-0005-0000-0000-00004C0C0000}"/>
    <cellStyle name="Cálculo 3 2 2 2 5 5" xfId="27913" xr:uid="{00000000-0005-0000-0000-00004D0C0000}"/>
    <cellStyle name="Cálculo 3 2 2 2 5 6" xfId="29427" xr:uid="{00000000-0005-0000-0000-00004E0C0000}"/>
    <cellStyle name="Cálculo 3 2 2 2 5 7" xfId="28644" xr:uid="{00000000-0005-0000-0000-00004F0C0000}"/>
    <cellStyle name="Cálculo 3 2 2 2 5 8" xfId="33500" xr:uid="{00000000-0005-0000-0000-0000500C0000}"/>
    <cellStyle name="Cálculo 3 2 2 2 5 9" xfId="37168" xr:uid="{00000000-0005-0000-0000-0000510C0000}"/>
    <cellStyle name="Cálculo 3 2 2 2 6" xfId="3008" xr:uid="{00000000-0005-0000-0000-0000520C0000}"/>
    <cellStyle name="Cálculo 3 2 2 2 6 2" xfId="5395" xr:uid="{00000000-0005-0000-0000-0000530C0000}"/>
    <cellStyle name="Cálculo 3 2 2 2 6 2 2" xfId="14549" xr:uid="{00000000-0005-0000-0000-0000540C0000}"/>
    <cellStyle name="Cálculo 3 2 2 2 6 2 3" xfId="21545" xr:uid="{00000000-0005-0000-0000-0000550C0000}"/>
    <cellStyle name="Cálculo 3 2 2 2 6 2 4" xfId="26931" xr:uid="{00000000-0005-0000-0000-0000560C0000}"/>
    <cellStyle name="Cálculo 3 2 2 2 6 2 5" xfId="32440" xr:uid="{00000000-0005-0000-0000-0000570C0000}"/>
    <cellStyle name="Cálculo 3 2 2 2 6 2 6" xfId="36115" xr:uid="{00000000-0005-0000-0000-0000580C0000}"/>
    <cellStyle name="Cálculo 3 2 2 2 6 2 7" xfId="38841" xr:uid="{00000000-0005-0000-0000-0000590C0000}"/>
    <cellStyle name="Cálculo 3 2 2 2 6 3" xfId="12162" xr:uid="{00000000-0005-0000-0000-00005A0C0000}"/>
    <cellStyle name="Cálculo 3 2 2 2 6 4" xfId="19165" xr:uid="{00000000-0005-0000-0000-00005B0C0000}"/>
    <cellStyle name="Cálculo 3 2 2 2 6 5" xfId="17030" xr:uid="{00000000-0005-0000-0000-00005C0C0000}"/>
    <cellStyle name="Cálculo 3 2 2 2 6 6" xfId="28499" xr:uid="{00000000-0005-0000-0000-00005D0C0000}"/>
    <cellStyle name="Cálculo 3 2 2 2 6 7" xfId="25905" xr:uid="{00000000-0005-0000-0000-00005E0C0000}"/>
    <cellStyle name="Cálculo 3 2 2 2 6 8" xfId="33806" xr:uid="{00000000-0005-0000-0000-00005F0C0000}"/>
    <cellStyle name="Cálculo 3 2 2 2 6 9" xfId="37368" xr:uid="{00000000-0005-0000-0000-0000600C0000}"/>
    <cellStyle name="Cálculo 3 2 2 2 7" xfId="5390" xr:uid="{00000000-0005-0000-0000-0000610C0000}"/>
    <cellStyle name="Cálculo 3 2 2 2 7 2" xfId="14544" xr:uid="{00000000-0005-0000-0000-0000620C0000}"/>
    <cellStyle name="Cálculo 3 2 2 2 7 3" xfId="21540" xr:uid="{00000000-0005-0000-0000-0000630C0000}"/>
    <cellStyle name="Cálculo 3 2 2 2 7 4" xfId="19733" xr:uid="{00000000-0005-0000-0000-0000640C0000}"/>
    <cellStyle name="Cálculo 3 2 2 2 7 5" xfId="32435" xr:uid="{00000000-0005-0000-0000-0000650C0000}"/>
    <cellStyle name="Cálculo 3 2 2 2 7 6" xfId="36110" xr:uid="{00000000-0005-0000-0000-0000660C0000}"/>
    <cellStyle name="Cálculo 3 2 2 2 7 7" xfId="38836" xr:uid="{00000000-0005-0000-0000-0000670C0000}"/>
    <cellStyle name="Cálculo 3 2 2 2 8" xfId="10836" xr:uid="{00000000-0005-0000-0000-0000680C0000}"/>
    <cellStyle name="Cálculo 3 2 2 2 9" xfId="11044" xr:uid="{00000000-0005-0000-0000-0000690C0000}"/>
    <cellStyle name="Cálculo 3 2 2 3" xfId="2341" xr:uid="{00000000-0005-0000-0000-00006A0C0000}"/>
    <cellStyle name="Cálculo 3 2 2 3 10" xfId="21343" xr:uid="{00000000-0005-0000-0000-00006B0C0000}"/>
    <cellStyle name="Cálculo 3 2 2 3 11" xfId="26141" xr:uid="{00000000-0005-0000-0000-00006C0C0000}"/>
    <cellStyle name="Cálculo 3 2 2 3 12" xfId="10170" xr:uid="{00000000-0005-0000-0000-00006D0C0000}"/>
    <cellStyle name="Cálculo 3 2 2 3 13" xfId="34136" xr:uid="{00000000-0005-0000-0000-00006E0C0000}"/>
    <cellStyle name="Cálculo 3 2 2 3 14" xfId="37698" xr:uid="{00000000-0005-0000-0000-00006F0C0000}"/>
    <cellStyle name="Cálculo 3 2 2 3 2" xfId="2741" xr:uid="{00000000-0005-0000-0000-0000700C0000}"/>
    <cellStyle name="Cálculo 3 2 2 3 2 2" xfId="5397" xr:uid="{00000000-0005-0000-0000-0000710C0000}"/>
    <cellStyle name="Cálculo 3 2 2 3 2 2 2" xfId="14551" xr:uid="{00000000-0005-0000-0000-0000720C0000}"/>
    <cellStyle name="Cálculo 3 2 2 3 2 2 3" xfId="21547" xr:uid="{00000000-0005-0000-0000-0000730C0000}"/>
    <cellStyle name="Cálculo 3 2 2 3 2 2 4" xfId="29489" xr:uid="{00000000-0005-0000-0000-0000740C0000}"/>
    <cellStyle name="Cálculo 3 2 2 3 2 2 5" xfId="32442" xr:uid="{00000000-0005-0000-0000-0000750C0000}"/>
    <cellStyle name="Cálculo 3 2 2 3 2 2 6" xfId="36117" xr:uid="{00000000-0005-0000-0000-0000760C0000}"/>
    <cellStyle name="Cálculo 3 2 2 3 2 2 7" xfId="38843" xr:uid="{00000000-0005-0000-0000-0000770C0000}"/>
    <cellStyle name="Cálculo 3 2 2 3 2 3" xfId="11895" xr:uid="{00000000-0005-0000-0000-0000780C0000}"/>
    <cellStyle name="Cálculo 3 2 2 3 2 4" xfId="18898" xr:uid="{00000000-0005-0000-0000-0000790C0000}"/>
    <cellStyle name="Cálculo 3 2 2 3 2 5" xfId="28412" xr:uid="{00000000-0005-0000-0000-00007A0C0000}"/>
    <cellStyle name="Cálculo 3 2 2 3 2 6" xfId="17965" xr:uid="{00000000-0005-0000-0000-00007B0C0000}"/>
    <cellStyle name="Cálculo 3 2 2 3 2 7" xfId="29415" xr:uid="{00000000-0005-0000-0000-00007C0C0000}"/>
    <cellStyle name="Cálculo 3 2 2 3 2 8" xfId="25705" xr:uid="{00000000-0005-0000-0000-00007D0C0000}"/>
    <cellStyle name="Cálculo 3 2 2 3 2 9" xfId="29739" xr:uid="{00000000-0005-0000-0000-00007E0C0000}"/>
    <cellStyle name="Cálculo 3 2 2 3 3" xfId="4023" xr:uid="{00000000-0005-0000-0000-00007F0C0000}"/>
    <cellStyle name="Cálculo 3 2 2 3 3 2" xfId="5398" xr:uid="{00000000-0005-0000-0000-0000800C0000}"/>
    <cellStyle name="Cálculo 3 2 2 3 3 2 2" xfId="14552" xr:uid="{00000000-0005-0000-0000-0000810C0000}"/>
    <cellStyle name="Cálculo 3 2 2 3 3 2 3" xfId="21548" xr:uid="{00000000-0005-0000-0000-0000820C0000}"/>
    <cellStyle name="Cálculo 3 2 2 3 3 2 4" xfId="26934" xr:uid="{00000000-0005-0000-0000-0000830C0000}"/>
    <cellStyle name="Cálculo 3 2 2 3 3 2 5" xfId="32443" xr:uid="{00000000-0005-0000-0000-0000840C0000}"/>
    <cellStyle name="Cálculo 3 2 2 3 3 2 6" xfId="36118" xr:uid="{00000000-0005-0000-0000-0000850C0000}"/>
    <cellStyle name="Cálculo 3 2 2 3 3 2 7" xfId="38844" xr:uid="{00000000-0005-0000-0000-0000860C0000}"/>
    <cellStyle name="Cálculo 3 2 2 3 3 3" xfId="13177" xr:uid="{00000000-0005-0000-0000-0000870C0000}"/>
    <cellStyle name="Cálculo 3 2 2 3 3 4" xfId="20175" xr:uid="{00000000-0005-0000-0000-0000880C0000}"/>
    <cellStyle name="Cálculo 3 2 2 3 3 5" xfId="19502" xr:uid="{00000000-0005-0000-0000-0000890C0000}"/>
    <cellStyle name="Cálculo 3 2 2 3 3 6" xfId="26634" xr:uid="{00000000-0005-0000-0000-00008A0C0000}"/>
    <cellStyle name="Cálculo 3 2 2 3 3 7" xfId="17994" xr:uid="{00000000-0005-0000-0000-00008B0C0000}"/>
    <cellStyle name="Cálculo 3 2 2 3 3 8" xfId="33446" xr:uid="{00000000-0005-0000-0000-00008C0C0000}"/>
    <cellStyle name="Cálculo 3 2 2 3 3 9" xfId="37121" xr:uid="{00000000-0005-0000-0000-00008D0C0000}"/>
    <cellStyle name="Cálculo 3 2 2 3 4" xfId="4461" xr:uid="{00000000-0005-0000-0000-00008E0C0000}"/>
    <cellStyle name="Cálculo 3 2 2 3 4 2" xfId="5399" xr:uid="{00000000-0005-0000-0000-00008F0C0000}"/>
    <cellStyle name="Cálculo 3 2 2 3 4 2 2" xfId="14553" xr:uid="{00000000-0005-0000-0000-0000900C0000}"/>
    <cellStyle name="Cálculo 3 2 2 3 4 2 3" xfId="21549" xr:uid="{00000000-0005-0000-0000-0000910C0000}"/>
    <cellStyle name="Cálculo 3 2 2 3 4 2 4" xfId="9999" xr:uid="{00000000-0005-0000-0000-0000920C0000}"/>
    <cellStyle name="Cálculo 3 2 2 3 4 2 5" xfId="32444" xr:uid="{00000000-0005-0000-0000-0000930C0000}"/>
    <cellStyle name="Cálculo 3 2 2 3 4 2 6" xfId="36119" xr:uid="{00000000-0005-0000-0000-0000940C0000}"/>
    <cellStyle name="Cálculo 3 2 2 3 4 2 7" xfId="38845" xr:uid="{00000000-0005-0000-0000-0000950C0000}"/>
    <cellStyle name="Cálculo 3 2 2 3 4 3" xfId="13615" xr:uid="{00000000-0005-0000-0000-0000960C0000}"/>
    <cellStyle name="Cálculo 3 2 2 3 4 4" xfId="20613" xr:uid="{00000000-0005-0000-0000-0000970C0000}"/>
    <cellStyle name="Cálculo 3 2 2 3 4 5" xfId="22884" xr:uid="{00000000-0005-0000-0000-0000980C0000}"/>
    <cellStyle name="Cálculo 3 2 2 3 4 6" xfId="24347" xr:uid="{00000000-0005-0000-0000-0000990C0000}"/>
    <cellStyle name="Cálculo 3 2 2 3 4 7" xfId="25105" xr:uid="{00000000-0005-0000-0000-00009A0C0000}"/>
    <cellStyle name="Cálculo 3 2 2 3 4 8" xfId="29106" xr:uid="{00000000-0005-0000-0000-00009B0C0000}"/>
    <cellStyle name="Cálculo 3 2 2 3 4 9" xfId="34877" xr:uid="{00000000-0005-0000-0000-00009C0C0000}"/>
    <cellStyle name="Cálculo 3 2 2 3 5" xfId="4715" xr:uid="{00000000-0005-0000-0000-00009D0C0000}"/>
    <cellStyle name="Cálculo 3 2 2 3 5 2" xfId="5400" xr:uid="{00000000-0005-0000-0000-00009E0C0000}"/>
    <cellStyle name="Cálculo 3 2 2 3 5 2 2" xfId="14554" xr:uid="{00000000-0005-0000-0000-00009F0C0000}"/>
    <cellStyle name="Cálculo 3 2 2 3 5 2 3" xfId="21550" xr:uid="{00000000-0005-0000-0000-0000A00C0000}"/>
    <cellStyle name="Cálculo 3 2 2 3 5 2 4" xfId="26933" xr:uid="{00000000-0005-0000-0000-0000A10C0000}"/>
    <cellStyle name="Cálculo 3 2 2 3 5 2 5" xfId="32445" xr:uid="{00000000-0005-0000-0000-0000A20C0000}"/>
    <cellStyle name="Cálculo 3 2 2 3 5 2 6" xfId="36120" xr:uid="{00000000-0005-0000-0000-0000A30C0000}"/>
    <cellStyle name="Cálculo 3 2 2 3 5 2 7" xfId="38846" xr:uid="{00000000-0005-0000-0000-0000A40C0000}"/>
    <cellStyle name="Cálculo 3 2 2 3 5 3" xfId="13869" xr:uid="{00000000-0005-0000-0000-0000A50C0000}"/>
    <cellStyle name="Cálculo 3 2 2 3 5 4" xfId="20867" xr:uid="{00000000-0005-0000-0000-0000A60C0000}"/>
    <cellStyle name="Cálculo 3 2 2 3 5 5" xfId="22774" xr:uid="{00000000-0005-0000-0000-0000A70C0000}"/>
    <cellStyle name="Cálculo 3 2 2 3 5 6" xfId="17469" xr:uid="{00000000-0005-0000-0000-0000A80C0000}"/>
    <cellStyle name="Cálculo 3 2 2 3 5 7" xfId="26799" xr:uid="{00000000-0005-0000-0000-0000A90C0000}"/>
    <cellStyle name="Cálculo 3 2 2 3 5 8" xfId="30967" xr:uid="{00000000-0005-0000-0000-0000AA0C0000}"/>
    <cellStyle name="Cálculo 3 2 2 3 5 9" xfId="34894" xr:uid="{00000000-0005-0000-0000-0000AB0C0000}"/>
    <cellStyle name="Cálculo 3 2 2 3 6" xfId="4961" xr:uid="{00000000-0005-0000-0000-0000AC0C0000}"/>
    <cellStyle name="Cálculo 3 2 2 3 6 2" xfId="5401" xr:uid="{00000000-0005-0000-0000-0000AD0C0000}"/>
    <cellStyle name="Cálculo 3 2 2 3 6 2 2" xfId="14555" xr:uid="{00000000-0005-0000-0000-0000AE0C0000}"/>
    <cellStyle name="Cálculo 3 2 2 3 6 2 3" xfId="21551" xr:uid="{00000000-0005-0000-0000-0000AF0C0000}"/>
    <cellStyle name="Cálculo 3 2 2 3 6 2 4" xfId="24326" xr:uid="{00000000-0005-0000-0000-0000B00C0000}"/>
    <cellStyle name="Cálculo 3 2 2 3 6 2 5" xfId="32446" xr:uid="{00000000-0005-0000-0000-0000B10C0000}"/>
    <cellStyle name="Cálculo 3 2 2 3 6 2 6" xfId="36121" xr:uid="{00000000-0005-0000-0000-0000B20C0000}"/>
    <cellStyle name="Cálculo 3 2 2 3 6 2 7" xfId="38847" xr:uid="{00000000-0005-0000-0000-0000B30C0000}"/>
    <cellStyle name="Cálculo 3 2 2 3 6 3" xfId="14115" xr:uid="{00000000-0005-0000-0000-0000B40C0000}"/>
    <cellStyle name="Cálculo 3 2 2 3 6 4" xfId="21113" xr:uid="{00000000-0005-0000-0000-0000B50C0000}"/>
    <cellStyle name="Cálculo 3 2 2 3 6 5" xfId="27355" xr:uid="{00000000-0005-0000-0000-0000B60C0000}"/>
    <cellStyle name="Cálculo 3 2 2 3 6 6" xfId="25012" xr:uid="{00000000-0005-0000-0000-0000B70C0000}"/>
    <cellStyle name="Cálculo 3 2 2 3 6 7" xfId="32007" xr:uid="{00000000-0005-0000-0000-0000B80C0000}"/>
    <cellStyle name="Cálculo 3 2 2 3 6 8" xfId="35685" xr:uid="{00000000-0005-0000-0000-0000B90C0000}"/>
    <cellStyle name="Cálculo 3 2 2 3 6 9" xfId="38596" xr:uid="{00000000-0005-0000-0000-0000BA0C0000}"/>
    <cellStyle name="Cálculo 3 2 2 3 7" xfId="5396" xr:uid="{00000000-0005-0000-0000-0000BB0C0000}"/>
    <cellStyle name="Cálculo 3 2 2 3 7 2" xfId="14550" xr:uid="{00000000-0005-0000-0000-0000BC0C0000}"/>
    <cellStyle name="Cálculo 3 2 2 3 7 3" xfId="21546" xr:uid="{00000000-0005-0000-0000-0000BD0C0000}"/>
    <cellStyle name="Cálculo 3 2 2 3 7 4" xfId="26932" xr:uid="{00000000-0005-0000-0000-0000BE0C0000}"/>
    <cellStyle name="Cálculo 3 2 2 3 7 5" xfId="32441" xr:uid="{00000000-0005-0000-0000-0000BF0C0000}"/>
    <cellStyle name="Cálculo 3 2 2 3 7 6" xfId="36116" xr:uid="{00000000-0005-0000-0000-0000C00C0000}"/>
    <cellStyle name="Cálculo 3 2 2 3 7 7" xfId="38842" xr:uid="{00000000-0005-0000-0000-0000C10C0000}"/>
    <cellStyle name="Cálculo 3 2 2 3 8" xfId="11495" xr:uid="{00000000-0005-0000-0000-0000C20C0000}"/>
    <cellStyle name="Cálculo 3 2 2 3 9" xfId="18498" xr:uid="{00000000-0005-0000-0000-0000C30C0000}"/>
    <cellStyle name="Cálculo 3 2 2 4" xfId="1674" xr:uid="{00000000-0005-0000-0000-0000C40C0000}"/>
    <cellStyle name="Cálculo 3 2 2 4 10" xfId="19780" xr:uid="{00000000-0005-0000-0000-0000C50C0000}"/>
    <cellStyle name="Cálculo 3 2 2 4 11" xfId="28460" xr:uid="{00000000-0005-0000-0000-0000C60C0000}"/>
    <cellStyle name="Cálculo 3 2 2 4 12" xfId="28988" xr:uid="{00000000-0005-0000-0000-0000C70C0000}"/>
    <cellStyle name="Cálculo 3 2 2 4 13" xfId="31378" xr:uid="{00000000-0005-0000-0000-0000C80C0000}"/>
    <cellStyle name="Cálculo 3 2 2 4 14" xfId="35138" xr:uid="{00000000-0005-0000-0000-0000C90C0000}"/>
    <cellStyle name="Cálculo 3 2 2 4 2" xfId="2501" xr:uid="{00000000-0005-0000-0000-0000CA0C0000}"/>
    <cellStyle name="Cálculo 3 2 2 4 2 2" xfId="5403" xr:uid="{00000000-0005-0000-0000-0000CB0C0000}"/>
    <cellStyle name="Cálculo 3 2 2 4 2 2 2" xfId="14557" xr:uid="{00000000-0005-0000-0000-0000CC0C0000}"/>
    <cellStyle name="Cálculo 3 2 2 4 2 2 3" xfId="21553" xr:uid="{00000000-0005-0000-0000-0000CD0C0000}"/>
    <cellStyle name="Cálculo 3 2 2 4 2 2 4" xfId="24941" xr:uid="{00000000-0005-0000-0000-0000CE0C0000}"/>
    <cellStyle name="Cálculo 3 2 2 4 2 2 5" xfId="32448" xr:uid="{00000000-0005-0000-0000-0000CF0C0000}"/>
    <cellStyle name="Cálculo 3 2 2 4 2 2 6" xfId="36123" xr:uid="{00000000-0005-0000-0000-0000D00C0000}"/>
    <cellStyle name="Cálculo 3 2 2 4 2 2 7" xfId="38849" xr:uid="{00000000-0005-0000-0000-0000D10C0000}"/>
    <cellStyle name="Cálculo 3 2 2 4 2 3" xfId="11655" xr:uid="{00000000-0005-0000-0000-0000D20C0000}"/>
    <cellStyle name="Cálculo 3 2 2 4 2 4" xfId="18658" xr:uid="{00000000-0005-0000-0000-0000D30C0000}"/>
    <cellStyle name="Cálculo 3 2 2 4 2 5" xfId="22941" xr:uid="{00000000-0005-0000-0000-0000D40C0000}"/>
    <cellStyle name="Cálculo 3 2 2 4 2 6" xfId="26220" xr:uid="{00000000-0005-0000-0000-0000D50C0000}"/>
    <cellStyle name="Cálculo 3 2 2 4 2 7" xfId="30080" xr:uid="{00000000-0005-0000-0000-0000D60C0000}"/>
    <cellStyle name="Cálculo 3 2 2 4 2 8" xfId="34050" xr:uid="{00000000-0005-0000-0000-0000D70C0000}"/>
    <cellStyle name="Cálculo 3 2 2 4 2 9" xfId="37612" xr:uid="{00000000-0005-0000-0000-0000D80C0000}"/>
    <cellStyle name="Cálculo 3 2 2 4 3" xfId="3651" xr:uid="{00000000-0005-0000-0000-0000D90C0000}"/>
    <cellStyle name="Cálculo 3 2 2 4 3 2" xfId="5404" xr:uid="{00000000-0005-0000-0000-0000DA0C0000}"/>
    <cellStyle name="Cálculo 3 2 2 4 3 2 2" xfId="14558" xr:uid="{00000000-0005-0000-0000-0000DB0C0000}"/>
    <cellStyle name="Cálculo 3 2 2 4 3 2 3" xfId="21554" xr:uid="{00000000-0005-0000-0000-0000DC0C0000}"/>
    <cellStyle name="Cálculo 3 2 2 4 3 2 4" xfId="17491" xr:uid="{00000000-0005-0000-0000-0000DD0C0000}"/>
    <cellStyle name="Cálculo 3 2 2 4 3 2 5" xfId="32449" xr:uid="{00000000-0005-0000-0000-0000DE0C0000}"/>
    <cellStyle name="Cálculo 3 2 2 4 3 2 6" xfId="36124" xr:uid="{00000000-0005-0000-0000-0000DF0C0000}"/>
    <cellStyle name="Cálculo 3 2 2 4 3 2 7" xfId="38850" xr:uid="{00000000-0005-0000-0000-0000E00C0000}"/>
    <cellStyle name="Cálculo 3 2 2 4 3 3" xfId="12805" xr:uid="{00000000-0005-0000-0000-0000E10C0000}"/>
    <cellStyle name="Cálculo 3 2 2 4 3 4" xfId="19804" xr:uid="{00000000-0005-0000-0000-0000E20C0000}"/>
    <cellStyle name="Cálculo 3 2 2 4 3 5" xfId="27998" xr:uid="{00000000-0005-0000-0000-0000E30C0000}"/>
    <cellStyle name="Cálculo 3 2 2 4 3 6" xfId="19510" xr:uid="{00000000-0005-0000-0000-0000E40C0000}"/>
    <cellStyle name="Cálculo 3 2 2 4 3 7" xfId="29561" xr:uid="{00000000-0005-0000-0000-0000E50C0000}"/>
    <cellStyle name="Cálculo 3 2 2 4 3 8" xfId="33579" xr:uid="{00000000-0005-0000-0000-0000E60C0000}"/>
    <cellStyle name="Cálculo 3 2 2 4 3 9" xfId="37247" xr:uid="{00000000-0005-0000-0000-0000E70C0000}"/>
    <cellStyle name="Cálculo 3 2 2 4 4" xfId="4160" xr:uid="{00000000-0005-0000-0000-0000E80C0000}"/>
    <cellStyle name="Cálculo 3 2 2 4 4 2" xfId="5405" xr:uid="{00000000-0005-0000-0000-0000E90C0000}"/>
    <cellStyle name="Cálculo 3 2 2 4 4 2 2" xfId="14559" xr:uid="{00000000-0005-0000-0000-0000EA0C0000}"/>
    <cellStyle name="Cálculo 3 2 2 4 4 2 3" xfId="21555" xr:uid="{00000000-0005-0000-0000-0000EB0C0000}"/>
    <cellStyle name="Cálculo 3 2 2 4 4 2 4" xfId="26936" xr:uid="{00000000-0005-0000-0000-0000EC0C0000}"/>
    <cellStyle name="Cálculo 3 2 2 4 4 2 5" xfId="32450" xr:uid="{00000000-0005-0000-0000-0000ED0C0000}"/>
    <cellStyle name="Cálculo 3 2 2 4 4 2 6" xfId="36125" xr:uid="{00000000-0005-0000-0000-0000EE0C0000}"/>
    <cellStyle name="Cálculo 3 2 2 4 4 2 7" xfId="38851" xr:uid="{00000000-0005-0000-0000-0000EF0C0000}"/>
    <cellStyle name="Cálculo 3 2 2 4 4 3" xfId="13314" xr:uid="{00000000-0005-0000-0000-0000F00C0000}"/>
    <cellStyle name="Cálculo 3 2 2 4 4 4" xfId="20312" xr:uid="{00000000-0005-0000-0000-0000F10C0000}"/>
    <cellStyle name="Cálculo 3 2 2 4 4 5" xfId="27752" xr:uid="{00000000-0005-0000-0000-0000F20C0000}"/>
    <cellStyle name="Cálculo 3 2 2 4 4 6" xfId="29212" xr:uid="{00000000-0005-0000-0000-0000F30C0000}"/>
    <cellStyle name="Cálculo 3 2 2 4 4 7" xfId="25602" xr:uid="{00000000-0005-0000-0000-0000F40C0000}"/>
    <cellStyle name="Cálculo 3 2 2 4 4 8" xfId="23245" xr:uid="{00000000-0005-0000-0000-0000F50C0000}"/>
    <cellStyle name="Cálculo 3 2 2 4 4 9" xfId="34861" xr:uid="{00000000-0005-0000-0000-0000F60C0000}"/>
    <cellStyle name="Cálculo 3 2 2 4 5" xfId="2890" xr:uid="{00000000-0005-0000-0000-0000F70C0000}"/>
    <cellStyle name="Cálculo 3 2 2 4 5 2" xfId="5406" xr:uid="{00000000-0005-0000-0000-0000F80C0000}"/>
    <cellStyle name="Cálculo 3 2 2 4 5 2 2" xfId="14560" xr:uid="{00000000-0005-0000-0000-0000F90C0000}"/>
    <cellStyle name="Cálculo 3 2 2 4 5 2 3" xfId="21556" xr:uid="{00000000-0005-0000-0000-0000FA0C0000}"/>
    <cellStyle name="Cálculo 3 2 2 4 5 2 4" xfId="17015" xr:uid="{00000000-0005-0000-0000-0000FB0C0000}"/>
    <cellStyle name="Cálculo 3 2 2 4 5 2 5" xfId="32451" xr:uid="{00000000-0005-0000-0000-0000FC0C0000}"/>
    <cellStyle name="Cálculo 3 2 2 4 5 2 6" xfId="36126" xr:uid="{00000000-0005-0000-0000-0000FD0C0000}"/>
    <cellStyle name="Cálculo 3 2 2 4 5 2 7" xfId="38852" xr:uid="{00000000-0005-0000-0000-0000FE0C0000}"/>
    <cellStyle name="Cálculo 3 2 2 4 5 3" xfId="12044" xr:uid="{00000000-0005-0000-0000-0000FF0C0000}"/>
    <cellStyle name="Cálculo 3 2 2 4 5 4" xfId="19047" xr:uid="{00000000-0005-0000-0000-0000000D0000}"/>
    <cellStyle name="Cálculo 3 2 2 4 5 5" xfId="24660" xr:uid="{00000000-0005-0000-0000-0000010D0000}"/>
    <cellStyle name="Cálculo 3 2 2 4 5 6" xfId="28493" xr:uid="{00000000-0005-0000-0000-0000020D0000}"/>
    <cellStyle name="Cálculo 3 2 2 4 5 7" xfId="19564" xr:uid="{00000000-0005-0000-0000-0000030D0000}"/>
    <cellStyle name="Cálculo 3 2 2 4 5 8" xfId="25787" xr:uid="{00000000-0005-0000-0000-0000040D0000}"/>
    <cellStyle name="Cálculo 3 2 2 4 5 9" xfId="31306" xr:uid="{00000000-0005-0000-0000-0000050D0000}"/>
    <cellStyle name="Cálculo 3 2 2 4 6" xfId="3011" xr:uid="{00000000-0005-0000-0000-0000060D0000}"/>
    <cellStyle name="Cálculo 3 2 2 4 6 2" xfId="5407" xr:uid="{00000000-0005-0000-0000-0000070D0000}"/>
    <cellStyle name="Cálculo 3 2 2 4 6 2 2" xfId="14561" xr:uid="{00000000-0005-0000-0000-0000080D0000}"/>
    <cellStyle name="Cálculo 3 2 2 4 6 2 3" xfId="21557" xr:uid="{00000000-0005-0000-0000-0000090D0000}"/>
    <cellStyle name="Cálculo 3 2 2 4 6 2 4" xfId="26937" xr:uid="{00000000-0005-0000-0000-00000A0D0000}"/>
    <cellStyle name="Cálculo 3 2 2 4 6 2 5" xfId="32452" xr:uid="{00000000-0005-0000-0000-00000B0D0000}"/>
    <cellStyle name="Cálculo 3 2 2 4 6 2 6" xfId="36127" xr:uid="{00000000-0005-0000-0000-00000C0D0000}"/>
    <cellStyle name="Cálculo 3 2 2 4 6 2 7" xfId="38853" xr:uid="{00000000-0005-0000-0000-00000D0D0000}"/>
    <cellStyle name="Cálculo 3 2 2 4 6 3" xfId="12165" xr:uid="{00000000-0005-0000-0000-00000E0D0000}"/>
    <cellStyle name="Cálculo 3 2 2 4 6 4" xfId="19168" xr:uid="{00000000-0005-0000-0000-00000F0D0000}"/>
    <cellStyle name="Cálculo 3 2 2 4 6 5" xfId="24695" xr:uid="{00000000-0005-0000-0000-0000100D0000}"/>
    <cellStyle name="Cálculo 3 2 2 4 6 6" xfId="29136" xr:uid="{00000000-0005-0000-0000-0000110D0000}"/>
    <cellStyle name="Cálculo 3 2 2 4 6 7" xfId="29829" xr:uid="{00000000-0005-0000-0000-0000120D0000}"/>
    <cellStyle name="Cálculo 3 2 2 4 6 8" xfId="33805" xr:uid="{00000000-0005-0000-0000-0000130D0000}"/>
    <cellStyle name="Cálculo 3 2 2 4 6 9" xfId="37367" xr:uid="{00000000-0005-0000-0000-0000140D0000}"/>
    <cellStyle name="Cálculo 3 2 2 4 7" xfId="5402" xr:uid="{00000000-0005-0000-0000-0000150D0000}"/>
    <cellStyle name="Cálculo 3 2 2 4 7 2" xfId="14556" xr:uid="{00000000-0005-0000-0000-0000160D0000}"/>
    <cellStyle name="Cálculo 3 2 2 4 7 3" xfId="21552" xr:uid="{00000000-0005-0000-0000-0000170D0000}"/>
    <cellStyle name="Cálculo 3 2 2 4 7 4" xfId="24942" xr:uid="{00000000-0005-0000-0000-0000180D0000}"/>
    <cellStyle name="Cálculo 3 2 2 4 7 5" xfId="32447" xr:uid="{00000000-0005-0000-0000-0000190D0000}"/>
    <cellStyle name="Cálculo 3 2 2 4 7 6" xfId="36122" xr:uid="{00000000-0005-0000-0000-00001A0D0000}"/>
    <cellStyle name="Cálculo 3 2 2 4 7 7" xfId="38848" xr:uid="{00000000-0005-0000-0000-00001B0D0000}"/>
    <cellStyle name="Cálculo 3 2 2 4 8" xfId="10828" xr:uid="{00000000-0005-0000-0000-00001C0D0000}"/>
    <cellStyle name="Cálculo 3 2 2 4 9" xfId="9167" xr:uid="{00000000-0005-0000-0000-00001D0D0000}"/>
    <cellStyle name="Cálculo 3 2 2 5" xfId="2302" xr:uid="{00000000-0005-0000-0000-00001E0D0000}"/>
    <cellStyle name="Cálculo 3 2 2 5 10" xfId="22593" xr:uid="{00000000-0005-0000-0000-00001F0D0000}"/>
    <cellStyle name="Cálculo 3 2 2 5 11" xfId="26122" xr:uid="{00000000-0005-0000-0000-0000200D0000}"/>
    <cellStyle name="Cálculo 3 2 2 5 12" xfId="25405" xr:uid="{00000000-0005-0000-0000-0000210D0000}"/>
    <cellStyle name="Cálculo 3 2 2 5 13" xfId="34155" xr:uid="{00000000-0005-0000-0000-0000220D0000}"/>
    <cellStyle name="Cálculo 3 2 2 5 14" xfId="37717" xr:uid="{00000000-0005-0000-0000-0000230D0000}"/>
    <cellStyle name="Cálculo 3 2 2 5 2" xfId="2702" xr:uid="{00000000-0005-0000-0000-0000240D0000}"/>
    <cellStyle name="Cálculo 3 2 2 5 2 2" xfId="5409" xr:uid="{00000000-0005-0000-0000-0000250D0000}"/>
    <cellStyle name="Cálculo 3 2 2 5 2 2 2" xfId="14563" xr:uid="{00000000-0005-0000-0000-0000260D0000}"/>
    <cellStyle name="Cálculo 3 2 2 5 2 2 3" xfId="21559" xr:uid="{00000000-0005-0000-0000-0000270D0000}"/>
    <cellStyle name="Cálculo 3 2 2 5 2 2 4" xfId="26938" xr:uid="{00000000-0005-0000-0000-0000280D0000}"/>
    <cellStyle name="Cálculo 3 2 2 5 2 2 5" xfId="32454" xr:uid="{00000000-0005-0000-0000-0000290D0000}"/>
    <cellStyle name="Cálculo 3 2 2 5 2 2 6" xfId="36129" xr:uid="{00000000-0005-0000-0000-00002A0D0000}"/>
    <cellStyle name="Cálculo 3 2 2 5 2 2 7" xfId="38855" xr:uid="{00000000-0005-0000-0000-00002B0D0000}"/>
    <cellStyle name="Cálculo 3 2 2 5 2 3" xfId="11856" xr:uid="{00000000-0005-0000-0000-00002C0D0000}"/>
    <cellStyle name="Cálculo 3 2 2 5 2 4" xfId="18859" xr:uid="{00000000-0005-0000-0000-00002D0D0000}"/>
    <cellStyle name="Cálculo 3 2 2 5 2 5" xfId="24625" xr:uid="{00000000-0005-0000-0000-00002E0D0000}"/>
    <cellStyle name="Cálculo 3 2 2 5 2 6" xfId="26310" xr:uid="{00000000-0005-0000-0000-00002F0D0000}"/>
    <cellStyle name="Cálculo 3 2 2 5 2 7" xfId="26032" xr:uid="{00000000-0005-0000-0000-0000300D0000}"/>
    <cellStyle name="Cálculo 3 2 2 5 2 8" xfId="25698" xr:uid="{00000000-0005-0000-0000-0000310D0000}"/>
    <cellStyle name="Cálculo 3 2 2 5 2 9" xfId="34826" xr:uid="{00000000-0005-0000-0000-0000320D0000}"/>
    <cellStyle name="Cálculo 3 2 2 5 3" xfId="3984" xr:uid="{00000000-0005-0000-0000-0000330D0000}"/>
    <cellStyle name="Cálculo 3 2 2 5 3 2" xfId="5410" xr:uid="{00000000-0005-0000-0000-0000340D0000}"/>
    <cellStyle name="Cálculo 3 2 2 5 3 2 2" xfId="14564" xr:uid="{00000000-0005-0000-0000-0000350D0000}"/>
    <cellStyle name="Cálculo 3 2 2 5 3 2 3" xfId="21560" xr:uid="{00000000-0005-0000-0000-0000360D0000}"/>
    <cellStyle name="Cálculo 3 2 2 5 3 2 4" xfId="26935" xr:uid="{00000000-0005-0000-0000-0000370D0000}"/>
    <cellStyle name="Cálculo 3 2 2 5 3 2 5" xfId="32455" xr:uid="{00000000-0005-0000-0000-0000380D0000}"/>
    <cellStyle name="Cálculo 3 2 2 5 3 2 6" xfId="36130" xr:uid="{00000000-0005-0000-0000-0000390D0000}"/>
    <cellStyle name="Cálculo 3 2 2 5 3 2 7" xfId="38856" xr:uid="{00000000-0005-0000-0000-00003A0D0000}"/>
    <cellStyle name="Cálculo 3 2 2 5 3 3" xfId="13138" xr:uid="{00000000-0005-0000-0000-00003B0D0000}"/>
    <cellStyle name="Cálculo 3 2 2 5 3 4" xfId="20136" xr:uid="{00000000-0005-0000-0000-00003C0D0000}"/>
    <cellStyle name="Cálculo 3 2 2 5 3 5" xfId="27833" xr:uid="{00000000-0005-0000-0000-00003D0D0000}"/>
    <cellStyle name="Cálculo 3 2 2 5 3 6" xfId="28652" xr:uid="{00000000-0005-0000-0000-00003E0D0000}"/>
    <cellStyle name="Cálculo 3 2 2 5 3 7" xfId="25615" xr:uid="{00000000-0005-0000-0000-00003F0D0000}"/>
    <cellStyle name="Cálculo 3 2 2 5 3 8" xfId="25824" xr:uid="{00000000-0005-0000-0000-0000400D0000}"/>
    <cellStyle name="Cálculo 3 2 2 5 3 9" xfId="31259" xr:uid="{00000000-0005-0000-0000-0000410D0000}"/>
    <cellStyle name="Cálculo 3 2 2 5 4" xfId="4422" xr:uid="{00000000-0005-0000-0000-0000420D0000}"/>
    <cellStyle name="Cálculo 3 2 2 5 4 2" xfId="5411" xr:uid="{00000000-0005-0000-0000-0000430D0000}"/>
    <cellStyle name="Cálculo 3 2 2 5 4 2 2" xfId="14565" xr:uid="{00000000-0005-0000-0000-0000440D0000}"/>
    <cellStyle name="Cálculo 3 2 2 5 4 2 3" xfId="21561" xr:uid="{00000000-0005-0000-0000-0000450D0000}"/>
    <cellStyle name="Cálculo 3 2 2 5 4 2 4" xfId="24934" xr:uid="{00000000-0005-0000-0000-0000460D0000}"/>
    <cellStyle name="Cálculo 3 2 2 5 4 2 5" xfId="32456" xr:uid="{00000000-0005-0000-0000-0000470D0000}"/>
    <cellStyle name="Cálculo 3 2 2 5 4 2 6" xfId="36131" xr:uid="{00000000-0005-0000-0000-0000480D0000}"/>
    <cellStyle name="Cálculo 3 2 2 5 4 2 7" xfId="38857" xr:uid="{00000000-0005-0000-0000-0000490D0000}"/>
    <cellStyle name="Cálculo 3 2 2 5 4 3" xfId="13576" xr:uid="{00000000-0005-0000-0000-00004A0D0000}"/>
    <cellStyle name="Cálculo 3 2 2 5 4 4" xfId="20574" xr:uid="{00000000-0005-0000-0000-00004B0D0000}"/>
    <cellStyle name="Cálculo 3 2 2 5 4 5" xfId="27624" xr:uid="{00000000-0005-0000-0000-00004C0D0000}"/>
    <cellStyle name="Cálculo 3 2 2 5 4 6" xfId="25028" xr:uid="{00000000-0005-0000-0000-00004D0D0000}"/>
    <cellStyle name="Cálculo 3 2 2 5 4 7" xfId="17316" xr:uid="{00000000-0005-0000-0000-00004E0D0000}"/>
    <cellStyle name="Cálculo 3 2 2 5 4 8" xfId="25835" xr:uid="{00000000-0005-0000-0000-00004F0D0000}"/>
    <cellStyle name="Cálculo 3 2 2 5 4 9" xfId="31246" xr:uid="{00000000-0005-0000-0000-0000500D0000}"/>
    <cellStyle name="Cálculo 3 2 2 5 5" xfId="4676" xr:uid="{00000000-0005-0000-0000-0000510D0000}"/>
    <cellStyle name="Cálculo 3 2 2 5 5 2" xfId="5412" xr:uid="{00000000-0005-0000-0000-0000520D0000}"/>
    <cellStyle name="Cálculo 3 2 2 5 5 2 2" xfId="14566" xr:uid="{00000000-0005-0000-0000-0000530D0000}"/>
    <cellStyle name="Cálculo 3 2 2 5 5 2 3" xfId="21562" xr:uid="{00000000-0005-0000-0000-0000540D0000}"/>
    <cellStyle name="Cálculo 3 2 2 5 5 2 4" xfId="26869" xr:uid="{00000000-0005-0000-0000-0000550D0000}"/>
    <cellStyle name="Cálculo 3 2 2 5 5 2 5" xfId="32457" xr:uid="{00000000-0005-0000-0000-0000560D0000}"/>
    <cellStyle name="Cálculo 3 2 2 5 5 2 6" xfId="36132" xr:uid="{00000000-0005-0000-0000-0000570D0000}"/>
    <cellStyle name="Cálculo 3 2 2 5 5 2 7" xfId="38858" xr:uid="{00000000-0005-0000-0000-0000580D0000}"/>
    <cellStyle name="Cálculo 3 2 2 5 5 3" xfId="13830" xr:uid="{00000000-0005-0000-0000-0000590D0000}"/>
    <cellStyle name="Cálculo 3 2 2 5 5 4" xfId="20828" xr:uid="{00000000-0005-0000-0000-00005A0D0000}"/>
    <cellStyle name="Cálculo 3 2 2 5 5 5" xfId="24778" xr:uid="{00000000-0005-0000-0000-00005B0D0000}"/>
    <cellStyle name="Cálculo 3 2 2 5 5 6" xfId="17367" xr:uid="{00000000-0005-0000-0000-00005C0D0000}"/>
    <cellStyle name="Cálculo 3 2 2 5 5 7" xfId="24977" xr:uid="{00000000-0005-0000-0000-00005D0D0000}"/>
    <cellStyle name="Cálculo 3 2 2 5 5 8" xfId="32185" xr:uid="{00000000-0005-0000-0000-00005E0D0000}"/>
    <cellStyle name="Cálculo 3 2 2 5 5 9" xfId="35860" xr:uid="{00000000-0005-0000-0000-00005F0D0000}"/>
    <cellStyle name="Cálculo 3 2 2 5 6" xfId="4922" xr:uid="{00000000-0005-0000-0000-0000600D0000}"/>
    <cellStyle name="Cálculo 3 2 2 5 6 2" xfId="5413" xr:uid="{00000000-0005-0000-0000-0000610D0000}"/>
    <cellStyle name="Cálculo 3 2 2 5 6 2 2" xfId="14567" xr:uid="{00000000-0005-0000-0000-0000620D0000}"/>
    <cellStyle name="Cálculo 3 2 2 5 6 2 3" xfId="21563" xr:uid="{00000000-0005-0000-0000-0000630D0000}"/>
    <cellStyle name="Cálculo 3 2 2 5 6 2 4" xfId="18312" xr:uid="{00000000-0005-0000-0000-0000640D0000}"/>
    <cellStyle name="Cálculo 3 2 2 5 6 2 5" xfId="32458" xr:uid="{00000000-0005-0000-0000-0000650D0000}"/>
    <cellStyle name="Cálculo 3 2 2 5 6 2 6" xfId="36133" xr:uid="{00000000-0005-0000-0000-0000660D0000}"/>
    <cellStyle name="Cálculo 3 2 2 5 6 2 7" xfId="38859" xr:uid="{00000000-0005-0000-0000-0000670D0000}"/>
    <cellStyle name="Cálculo 3 2 2 5 6 3" xfId="14076" xr:uid="{00000000-0005-0000-0000-0000680D0000}"/>
    <cellStyle name="Cálculo 3 2 2 5 6 4" xfId="21074" xr:uid="{00000000-0005-0000-0000-0000690D0000}"/>
    <cellStyle name="Cálculo 3 2 2 5 6 5" xfId="24812" xr:uid="{00000000-0005-0000-0000-00006A0D0000}"/>
    <cellStyle name="Cálculo 3 2 2 5 6 6" xfId="24179" xr:uid="{00000000-0005-0000-0000-00006B0D0000}"/>
    <cellStyle name="Cálculo 3 2 2 5 6 7" xfId="31968" xr:uid="{00000000-0005-0000-0000-00006C0D0000}"/>
    <cellStyle name="Cálculo 3 2 2 5 6 8" xfId="35646" xr:uid="{00000000-0005-0000-0000-00006D0D0000}"/>
    <cellStyle name="Cálculo 3 2 2 5 6 9" xfId="38557" xr:uid="{00000000-0005-0000-0000-00006E0D0000}"/>
    <cellStyle name="Cálculo 3 2 2 5 7" xfId="5408" xr:uid="{00000000-0005-0000-0000-00006F0D0000}"/>
    <cellStyle name="Cálculo 3 2 2 5 7 2" xfId="14562" xr:uid="{00000000-0005-0000-0000-0000700D0000}"/>
    <cellStyle name="Cálculo 3 2 2 5 7 3" xfId="21558" xr:uid="{00000000-0005-0000-0000-0000710D0000}"/>
    <cellStyle name="Cálculo 3 2 2 5 7 4" xfId="24320" xr:uid="{00000000-0005-0000-0000-0000720D0000}"/>
    <cellStyle name="Cálculo 3 2 2 5 7 5" xfId="32453" xr:uid="{00000000-0005-0000-0000-0000730D0000}"/>
    <cellStyle name="Cálculo 3 2 2 5 7 6" xfId="36128" xr:uid="{00000000-0005-0000-0000-0000740D0000}"/>
    <cellStyle name="Cálculo 3 2 2 5 7 7" xfId="38854" xr:uid="{00000000-0005-0000-0000-0000750D0000}"/>
    <cellStyle name="Cálculo 3 2 2 5 8" xfId="11456" xr:uid="{00000000-0005-0000-0000-0000760D0000}"/>
    <cellStyle name="Cálculo 3 2 2 5 9" xfId="18459" xr:uid="{00000000-0005-0000-0000-0000770D0000}"/>
    <cellStyle name="Cálculo 3 2 2 6" xfId="1622" xr:uid="{00000000-0005-0000-0000-0000780D0000}"/>
    <cellStyle name="Cálculo 3 2 2 6 10" xfId="25968" xr:uid="{00000000-0005-0000-0000-0000790D0000}"/>
    <cellStyle name="Cálculo 3 2 2 6 11" xfId="17378" xr:uid="{00000000-0005-0000-0000-00007A0D0000}"/>
    <cellStyle name="Cálculo 3 2 2 6 12" xfId="34933" xr:uid="{00000000-0005-0000-0000-00007B0D0000}"/>
    <cellStyle name="Cálculo 3 2 2 6 13" xfId="38396" xr:uid="{00000000-0005-0000-0000-00007C0D0000}"/>
    <cellStyle name="Cálculo 3 2 2 6 2" xfId="3278" xr:uid="{00000000-0005-0000-0000-00007D0D0000}"/>
    <cellStyle name="Cálculo 3 2 2 6 2 2" xfId="5415" xr:uid="{00000000-0005-0000-0000-00007E0D0000}"/>
    <cellStyle name="Cálculo 3 2 2 6 2 2 2" xfId="14569" xr:uid="{00000000-0005-0000-0000-00007F0D0000}"/>
    <cellStyle name="Cálculo 3 2 2 6 2 2 3" xfId="21565" xr:uid="{00000000-0005-0000-0000-0000800D0000}"/>
    <cellStyle name="Cálculo 3 2 2 6 2 2 4" xfId="25483" xr:uid="{00000000-0005-0000-0000-0000810D0000}"/>
    <cellStyle name="Cálculo 3 2 2 6 2 2 5" xfId="32460" xr:uid="{00000000-0005-0000-0000-0000820D0000}"/>
    <cellStyle name="Cálculo 3 2 2 6 2 2 6" xfId="36135" xr:uid="{00000000-0005-0000-0000-0000830D0000}"/>
    <cellStyle name="Cálculo 3 2 2 6 2 2 7" xfId="38861" xr:uid="{00000000-0005-0000-0000-0000840D0000}"/>
    <cellStyle name="Cálculo 3 2 2 6 2 3" xfId="12432" xr:uid="{00000000-0005-0000-0000-0000850D0000}"/>
    <cellStyle name="Cálculo 3 2 2 6 2 4" xfId="19434" xr:uid="{00000000-0005-0000-0000-0000860D0000}"/>
    <cellStyle name="Cálculo 3 2 2 6 2 5" xfId="28188" xr:uid="{00000000-0005-0000-0000-0000870D0000}"/>
    <cellStyle name="Cálculo 3 2 2 6 2 6" xfId="26466" xr:uid="{00000000-0005-0000-0000-0000880D0000}"/>
    <cellStyle name="Cálculo 3 2 2 6 2 7" xfId="29711" xr:uid="{00000000-0005-0000-0000-0000890D0000}"/>
    <cellStyle name="Cálculo 3 2 2 6 2 8" xfId="25856" xr:uid="{00000000-0005-0000-0000-00008A0D0000}"/>
    <cellStyle name="Cálculo 3 2 2 6 2 9" xfId="31606" xr:uid="{00000000-0005-0000-0000-00008B0D0000}"/>
    <cellStyle name="Cálculo 3 2 2 6 3" xfId="2953" xr:uid="{00000000-0005-0000-0000-00008C0D0000}"/>
    <cellStyle name="Cálculo 3 2 2 6 3 2" xfId="5416" xr:uid="{00000000-0005-0000-0000-00008D0D0000}"/>
    <cellStyle name="Cálculo 3 2 2 6 3 2 2" xfId="14570" xr:uid="{00000000-0005-0000-0000-00008E0D0000}"/>
    <cellStyle name="Cálculo 3 2 2 6 3 2 3" xfId="21566" xr:uid="{00000000-0005-0000-0000-00008F0D0000}"/>
    <cellStyle name="Cálculo 3 2 2 6 3 2 4" xfId="24939" xr:uid="{00000000-0005-0000-0000-0000900D0000}"/>
    <cellStyle name="Cálculo 3 2 2 6 3 2 5" xfId="32461" xr:uid="{00000000-0005-0000-0000-0000910D0000}"/>
    <cellStyle name="Cálculo 3 2 2 6 3 2 6" xfId="36136" xr:uid="{00000000-0005-0000-0000-0000920D0000}"/>
    <cellStyle name="Cálculo 3 2 2 6 3 2 7" xfId="38862" xr:uid="{00000000-0005-0000-0000-0000930D0000}"/>
    <cellStyle name="Cálculo 3 2 2 6 3 3" xfId="12107" xr:uid="{00000000-0005-0000-0000-0000940D0000}"/>
    <cellStyle name="Cálculo 3 2 2 6 3 4" xfId="19110" xr:uid="{00000000-0005-0000-0000-0000950D0000}"/>
    <cellStyle name="Cálculo 3 2 2 6 3 5" xfId="28313" xr:uid="{00000000-0005-0000-0000-0000960D0000}"/>
    <cellStyle name="Cálculo 3 2 2 6 3 6" xfId="17393" xr:uid="{00000000-0005-0000-0000-0000970D0000}"/>
    <cellStyle name="Cálculo 3 2 2 6 3 7" xfId="29858" xr:uid="{00000000-0005-0000-0000-0000980D0000}"/>
    <cellStyle name="Cálculo 3 2 2 6 3 8" xfId="31107" xr:uid="{00000000-0005-0000-0000-0000990D0000}"/>
    <cellStyle name="Cálculo 3 2 2 6 3 9" xfId="34991" xr:uid="{00000000-0005-0000-0000-00009A0D0000}"/>
    <cellStyle name="Cálculo 3 2 2 6 4" xfId="3059" xr:uid="{00000000-0005-0000-0000-00009B0D0000}"/>
    <cellStyle name="Cálculo 3 2 2 6 4 2" xfId="5417" xr:uid="{00000000-0005-0000-0000-00009C0D0000}"/>
    <cellStyle name="Cálculo 3 2 2 6 4 2 2" xfId="14571" xr:uid="{00000000-0005-0000-0000-00009D0D0000}"/>
    <cellStyle name="Cálculo 3 2 2 6 4 2 3" xfId="21567" xr:uid="{00000000-0005-0000-0000-00009E0D0000}"/>
    <cellStyle name="Cálculo 3 2 2 6 4 2 4" xfId="24938" xr:uid="{00000000-0005-0000-0000-00009F0D0000}"/>
    <cellStyle name="Cálculo 3 2 2 6 4 2 5" xfId="32462" xr:uid="{00000000-0005-0000-0000-0000A00D0000}"/>
    <cellStyle name="Cálculo 3 2 2 6 4 2 6" xfId="36137" xr:uid="{00000000-0005-0000-0000-0000A10D0000}"/>
    <cellStyle name="Cálculo 3 2 2 6 4 2 7" xfId="38863" xr:uid="{00000000-0005-0000-0000-0000A20D0000}"/>
    <cellStyle name="Cálculo 3 2 2 6 4 3" xfId="12213" xr:uid="{00000000-0005-0000-0000-0000A30D0000}"/>
    <cellStyle name="Cálculo 3 2 2 6 4 4" xfId="19216" xr:uid="{00000000-0005-0000-0000-0000A40D0000}"/>
    <cellStyle name="Cálculo 3 2 2 6 4 5" xfId="24701" xr:uid="{00000000-0005-0000-0000-0000A50D0000}"/>
    <cellStyle name="Cálculo 3 2 2 6 4 6" xfId="21376" xr:uid="{00000000-0005-0000-0000-0000A60D0000}"/>
    <cellStyle name="Cálculo 3 2 2 6 4 7" xfId="26030" xr:uid="{00000000-0005-0000-0000-0000A70D0000}"/>
    <cellStyle name="Cálculo 3 2 2 6 4 8" xfId="30890" xr:uid="{00000000-0005-0000-0000-0000A80D0000}"/>
    <cellStyle name="Cálculo 3 2 2 6 4 9" xfId="35564" xr:uid="{00000000-0005-0000-0000-0000A90D0000}"/>
    <cellStyle name="Cálculo 3 2 2 6 5" xfId="4296" xr:uid="{00000000-0005-0000-0000-0000AA0D0000}"/>
    <cellStyle name="Cálculo 3 2 2 6 5 2" xfId="5418" xr:uid="{00000000-0005-0000-0000-0000AB0D0000}"/>
    <cellStyle name="Cálculo 3 2 2 6 5 2 2" xfId="14572" xr:uid="{00000000-0005-0000-0000-0000AC0D0000}"/>
    <cellStyle name="Cálculo 3 2 2 6 5 2 3" xfId="21568" xr:uid="{00000000-0005-0000-0000-0000AD0D0000}"/>
    <cellStyle name="Cálculo 3 2 2 6 5 2 4" xfId="24937" xr:uid="{00000000-0005-0000-0000-0000AE0D0000}"/>
    <cellStyle name="Cálculo 3 2 2 6 5 2 5" xfId="32463" xr:uid="{00000000-0005-0000-0000-0000AF0D0000}"/>
    <cellStyle name="Cálculo 3 2 2 6 5 2 6" xfId="36138" xr:uid="{00000000-0005-0000-0000-0000B00D0000}"/>
    <cellStyle name="Cálculo 3 2 2 6 5 2 7" xfId="38864" xr:uid="{00000000-0005-0000-0000-0000B10D0000}"/>
    <cellStyle name="Cálculo 3 2 2 6 5 3" xfId="13450" xr:uid="{00000000-0005-0000-0000-0000B20D0000}"/>
    <cellStyle name="Cálculo 3 2 2 6 5 4" xfId="20448" xr:uid="{00000000-0005-0000-0000-0000B30D0000}"/>
    <cellStyle name="Cálculo 3 2 2 6 5 5" xfId="27684" xr:uid="{00000000-0005-0000-0000-0000B40D0000}"/>
    <cellStyle name="Cálculo 3 2 2 6 5 6" xfId="29223" xr:uid="{00000000-0005-0000-0000-0000B50D0000}"/>
    <cellStyle name="Cálculo 3 2 2 6 5 7" xfId="28963" xr:uid="{00000000-0005-0000-0000-0000B60D0000}"/>
    <cellStyle name="Cálculo 3 2 2 6 5 8" xfId="26545" xr:uid="{00000000-0005-0000-0000-0000B70D0000}"/>
    <cellStyle name="Cálculo 3 2 2 6 5 9" xfId="22565" xr:uid="{00000000-0005-0000-0000-0000B80D0000}"/>
    <cellStyle name="Cálculo 3 2 2 6 6" xfId="5414" xr:uid="{00000000-0005-0000-0000-0000B90D0000}"/>
    <cellStyle name="Cálculo 3 2 2 6 6 2" xfId="14568" xr:uid="{00000000-0005-0000-0000-0000BA0D0000}"/>
    <cellStyle name="Cálculo 3 2 2 6 6 3" xfId="21564" xr:uid="{00000000-0005-0000-0000-0000BB0D0000}"/>
    <cellStyle name="Cálculo 3 2 2 6 6 4" xfId="26942" xr:uid="{00000000-0005-0000-0000-0000BC0D0000}"/>
    <cellStyle name="Cálculo 3 2 2 6 6 5" xfId="32459" xr:uid="{00000000-0005-0000-0000-0000BD0D0000}"/>
    <cellStyle name="Cálculo 3 2 2 6 6 6" xfId="36134" xr:uid="{00000000-0005-0000-0000-0000BE0D0000}"/>
    <cellStyle name="Cálculo 3 2 2 6 6 7" xfId="38860" xr:uid="{00000000-0005-0000-0000-0000BF0D0000}"/>
    <cellStyle name="Cálculo 3 2 2 6 7" xfId="10776" xr:uid="{00000000-0005-0000-0000-0000C00D0000}"/>
    <cellStyle name="Cálculo 3 2 2 6 8" xfId="16539" xr:uid="{00000000-0005-0000-0000-0000C10D0000}"/>
    <cellStyle name="Cálculo 3 2 2 6 9" xfId="17365" xr:uid="{00000000-0005-0000-0000-0000C20D0000}"/>
    <cellStyle name="Cálculo 3 2 2 7" xfId="2450" xr:uid="{00000000-0005-0000-0000-0000C30D0000}"/>
    <cellStyle name="Cálculo 3 2 2 7 2" xfId="5419" xr:uid="{00000000-0005-0000-0000-0000C40D0000}"/>
    <cellStyle name="Cálculo 3 2 2 7 2 2" xfId="14573" xr:uid="{00000000-0005-0000-0000-0000C50D0000}"/>
    <cellStyle name="Cálculo 3 2 2 7 2 3" xfId="21569" xr:uid="{00000000-0005-0000-0000-0000C60D0000}"/>
    <cellStyle name="Cálculo 3 2 2 7 2 4" xfId="24066" xr:uid="{00000000-0005-0000-0000-0000C70D0000}"/>
    <cellStyle name="Cálculo 3 2 2 7 2 5" xfId="32464" xr:uid="{00000000-0005-0000-0000-0000C80D0000}"/>
    <cellStyle name="Cálculo 3 2 2 7 2 6" xfId="36139" xr:uid="{00000000-0005-0000-0000-0000C90D0000}"/>
    <cellStyle name="Cálculo 3 2 2 7 2 7" xfId="38865" xr:uid="{00000000-0005-0000-0000-0000CA0D0000}"/>
    <cellStyle name="Cálculo 3 2 2 7 3" xfId="11604" xr:uid="{00000000-0005-0000-0000-0000CB0D0000}"/>
    <cellStyle name="Cálculo 3 2 2 7 4" xfId="18607" xr:uid="{00000000-0005-0000-0000-0000CC0D0000}"/>
    <cellStyle name="Cálculo 3 2 2 7 5" xfId="17987" xr:uid="{00000000-0005-0000-0000-0000CD0D0000}"/>
    <cellStyle name="Cálculo 3 2 2 7 6" xfId="26198" xr:uid="{00000000-0005-0000-0000-0000CE0D0000}"/>
    <cellStyle name="Cálculo 3 2 2 7 7" xfId="30099" xr:uid="{00000000-0005-0000-0000-0000CF0D0000}"/>
    <cellStyle name="Cálculo 3 2 2 7 8" xfId="31490" xr:uid="{00000000-0005-0000-0000-0000D00D0000}"/>
    <cellStyle name="Cálculo 3 2 2 7 9" xfId="35200" xr:uid="{00000000-0005-0000-0000-0000D10D0000}"/>
    <cellStyle name="Cálculo 3 2 2 8" xfId="2926" xr:uid="{00000000-0005-0000-0000-0000D20D0000}"/>
    <cellStyle name="Cálculo 3 2 2 8 2" xfId="5420" xr:uid="{00000000-0005-0000-0000-0000D30D0000}"/>
    <cellStyle name="Cálculo 3 2 2 8 2 2" xfId="14574" xr:uid="{00000000-0005-0000-0000-0000D40D0000}"/>
    <cellStyle name="Cálculo 3 2 2 8 2 3" xfId="21570" xr:uid="{00000000-0005-0000-0000-0000D50D0000}"/>
    <cellStyle name="Cálculo 3 2 2 8 2 4" xfId="9292" xr:uid="{00000000-0005-0000-0000-0000D60D0000}"/>
    <cellStyle name="Cálculo 3 2 2 8 2 5" xfId="32465" xr:uid="{00000000-0005-0000-0000-0000D70D0000}"/>
    <cellStyle name="Cálculo 3 2 2 8 2 6" xfId="36140" xr:uid="{00000000-0005-0000-0000-0000D80D0000}"/>
    <cellStyle name="Cálculo 3 2 2 8 2 7" xfId="38866" xr:uid="{00000000-0005-0000-0000-0000D90D0000}"/>
    <cellStyle name="Cálculo 3 2 2 8 3" xfId="12080" xr:uid="{00000000-0005-0000-0000-0000DA0D0000}"/>
    <cellStyle name="Cálculo 3 2 2 8 4" xfId="19083" xr:uid="{00000000-0005-0000-0000-0000DB0D0000}"/>
    <cellStyle name="Cálculo 3 2 2 8 5" xfId="28310" xr:uid="{00000000-0005-0000-0000-0000DC0D0000}"/>
    <cellStyle name="Cálculo 3 2 2 8 6" xfId="26380" xr:uid="{00000000-0005-0000-0000-0000DD0D0000}"/>
    <cellStyle name="Cálculo 3 2 2 8 7" xfId="25658" xr:uid="{00000000-0005-0000-0000-0000DE0D0000}"/>
    <cellStyle name="Cálculo 3 2 2 8 8" xfId="17319" xr:uid="{00000000-0005-0000-0000-0000DF0D0000}"/>
    <cellStyle name="Cálculo 3 2 2 8 9" xfId="24400" xr:uid="{00000000-0005-0000-0000-0000E00D0000}"/>
    <cellStyle name="Cálculo 3 2 2 9" xfId="3108" xr:uid="{00000000-0005-0000-0000-0000E10D0000}"/>
    <cellStyle name="Cálculo 3 2 2 9 2" xfId="5421" xr:uid="{00000000-0005-0000-0000-0000E20D0000}"/>
    <cellStyle name="Cálculo 3 2 2 9 2 2" xfId="14575" xr:uid="{00000000-0005-0000-0000-0000E30D0000}"/>
    <cellStyle name="Cálculo 3 2 2 9 2 3" xfId="21571" xr:uid="{00000000-0005-0000-0000-0000E40D0000}"/>
    <cellStyle name="Cálculo 3 2 2 9 2 4" xfId="18362" xr:uid="{00000000-0005-0000-0000-0000E50D0000}"/>
    <cellStyle name="Cálculo 3 2 2 9 2 5" xfId="32466" xr:uid="{00000000-0005-0000-0000-0000E60D0000}"/>
    <cellStyle name="Cálculo 3 2 2 9 2 6" xfId="36141" xr:uid="{00000000-0005-0000-0000-0000E70D0000}"/>
    <cellStyle name="Cálculo 3 2 2 9 2 7" xfId="38867" xr:uid="{00000000-0005-0000-0000-0000E80D0000}"/>
    <cellStyle name="Cálculo 3 2 2 9 3" xfId="12262" xr:uid="{00000000-0005-0000-0000-0000E90D0000}"/>
    <cellStyle name="Cálculo 3 2 2 9 4" xfId="19265" xr:uid="{00000000-0005-0000-0000-0000EA0D0000}"/>
    <cellStyle name="Cálculo 3 2 2 9 5" xfId="28269" xr:uid="{00000000-0005-0000-0000-0000EB0D0000}"/>
    <cellStyle name="Cálculo 3 2 2 9 6" xfId="26419" xr:uid="{00000000-0005-0000-0000-0000EC0D0000}"/>
    <cellStyle name="Cálculo 3 2 2 9 7" xfId="26029" xr:uid="{00000000-0005-0000-0000-0000ED0D0000}"/>
    <cellStyle name="Cálculo 3 2 2 9 8" xfId="33762" xr:uid="{00000000-0005-0000-0000-0000EE0D0000}"/>
    <cellStyle name="Cálculo 3 2 2 9 9" xfId="37324" xr:uid="{00000000-0005-0000-0000-0000EF0D0000}"/>
    <cellStyle name="Cálculo 3 2 20" xfId="38452" xr:uid="{00000000-0005-0000-0000-0000F00D0000}"/>
    <cellStyle name="Cálculo 3 2 3" xfId="1906" xr:uid="{00000000-0005-0000-0000-0000F10D0000}"/>
    <cellStyle name="Cálculo 3 2 3 10" xfId="24510" xr:uid="{00000000-0005-0000-0000-0000F20D0000}"/>
    <cellStyle name="Cálculo 3 2 3 11" xfId="28470" xr:uid="{00000000-0005-0000-0000-0000F30D0000}"/>
    <cellStyle name="Cálculo 3 2 3 12" xfId="27879" xr:uid="{00000000-0005-0000-0000-0000F40D0000}"/>
    <cellStyle name="Cálculo 3 2 3 13" xfId="26070" xr:uid="{00000000-0005-0000-0000-0000F50D0000}"/>
    <cellStyle name="Cálculo 3 2 3 14" xfId="24524" xr:uid="{00000000-0005-0000-0000-0000F60D0000}"/>
    <cellStyle name="Cálculo 3 2 3 2" xfId="2571" xr:uid="{00000000-0005-0000-0000-0000F70D0000}"/>
    <cellStyle name="Cálculo 3 2 3 2 2" xfId="5423" xr:uid="{00000000-0005-0000-0000-0000F80D0000}"/>
    <cellStyle name="Cálculo 3 2 3 2 2 2" xfId="14577" xr:uid="{00000000-0005-0000-0000-0000F90D0000}"/>
    <cellStyle name="Cálculo 3 2 3 2 2 3" xfId="21573" xr:uid="{00000000-0005-0000-0000-0000FA0D0000}"/>
    <cellStyle name="Cálculo 3 2 3 2 2 4" xfId="17061" xr:uid="{00000000-0005-0000-0000-0000FB0D0000}"/>
    <cellStyle name="Cálculo 3 2 3 2 2 5" xfId="32468" xr:uid="{00000000-0005-0000-0000-0000FC0D0000}"/>
    <cellStyle name="Cálculo 3 2 3 2 2 6" xfId="36143" xr:uid="{00000000-0005-0000-0000-0000FD0D0000}"/>
    <cellStyle name="Cálculo 3 2 3 2 2 7" xfId="38869" xr:uid="{00000000-0005-0000-0000-0000FE0D0000}"/>
    <cellStyle name="Cálculo 3 2 3 2 3" xfId="11725" xr:uid="{00000000-0005-0000-0000-0000FF0D0000}"/>
    <cellStyle name="Cálculo 3 2 3 2 4" xfId="18728" xr:uid="{00000000-0005-0000-0000-0000000E0000}"/>
    <cellStyle name="Cálculo 3 2 3 2 5" xfId="25452" xr:uid="{00000000-0005-0000-0000-0000010E0000}"/>
    <cellStyle name="Cálculo 3 2 3 2 6" xfId="9367" xr:uid="{00000000-0005-0000-0000-0000020E0000}"/>
    <cellStyle name="Cálculo 3 2 3 2 7" xfId="18273" xr:uid="{00000000-0005-0000-0000-0000030E0000}"/>
    <cellStyle name="Cálculo 3 2 3 2 8" xfId="30882" xr:uid="{00000000-0005-0000-0000-0000040E0000}"/>
    <cellStyle name="Cálculo 3 2 3 2 9" xfId="34818" xr:uid="{00000000-0005-0000-0000-0000050E0000}"/>
    <cellStyle name="Cálculo 3 2 3 3" xfId="3776" xr:uid="{00000000-0005-0000-0000-0000060E0000}"/>
    <cellStyle name="Cálculo 3 2 3 3 2" xfId="5424" xr:uid="{00000000-0005-0000-0000-0000070E0000}"/>
    <cellStyle name="Cálculo 3 2 3 3 2 2" xfId="14578" xr:uid="{00000000-0005-0000-0000-0000080E0000}"/>
    <cellStyle name="Cálculo 3 2 3 3 2 3" xfId="21574" xr:uid="{00000000-0005-0000-0000-0000090E0000}"/>
    <cellStyle name="Cálculo 3 2 3 3 2 4" xfId="26944" xr:uid="{00000000-0005-0000-0000-00000A0E0000}"/>
    <cellStyle name="Cálculo 3 2 3 3 2 5" xfId="32469" xr:uid="{00000000-0005-0000-0000-00000B0E0000}"/>
    <cellStyle name="Cálculo 3 2 3 3 2 6" xfId="36144" xr:uid="{00000000-0005-0000-0000-00000C0E0000}"/>
    <cellStyle name="Cálculo 3 2 3 3 2 7" xfId="38870" xr:uid="{00000000-0005-0000-0000-00000D0E0000}"/>
    <cellStyle name="Cálculo 3 2 3 3 3" xfId="12930" xr:uid="{00000000-0005-0000-0000-00000E0E0000}"/>
    <cellStyle name="Cálculo 3 2 3 3 4" xfId="19929" xr:uid="{00000000-0005-0000-0000-00000F0E0000}"/>
    <cellStyle name="Cálculo 3 2 3 3 5" xfId="27942" xr:uid="{00000000-0005-0000-0000-0000100E0000}"/>
    <cellStyle name="Cálculo 3 2 3 3 6" xfId="26578" xr:uid="{00000000-0005-0000-0000-0000110E0000}"/>
    <cellStyle name="Cálculo 3 2 3 3 7" xfId="21307" xr:uid="{00000000-0005-0000-0000-0000120E0000}"/>
    <cellStyle name="Cálculo 3 2 3 3 8" xfId="31148" xr:uid="{00000000-0005-0000-0000-0000130E0000}"/>
    <cellStyle name="Cálculo 3 2 3 3 9" xfId="30832" xr:uid="{00000000-0005-0000-0000-0000140E0000}"/>
    <cellStyle name="Cálculo 3 2 3 4" xfId="4266" xr:uid="{00000000-0005-0000-0000-0000150E0000}"/>
    <cellStyle name="Cálculo 3 2 3 4 2" xfId="5425" xr:uid="{00000000-0005-0000-0000-0000160E0000}"/>
    <cellStyle name="Cálculo 3 2 3 4 2 2" xfId="14579" xr:uid="{00000000-0005-0000-0000-0000170E0000}"/>
    <cellStyle name="Cálculo 3 2 3 4 2 3" xfId="21575" xr:uid="{00000000-0005-0000-0000-0000180E0000}"/>
    <cellStyle name="Cálculo 3 2 3 4 2 4" xfId="26941" xr:uid="{00000000-0005-0000-0000-0000190E0000}"/>
    <cellStyle name="Cálculo 3 2 3 4 2 5" xfId="32470" xr:uid="{00000000-0005-0000-0000-00001A0E0000}"/>
    <cellStyle name="Cálculo 3 2 3 4 2 6" xfId="36145" xr:uid="{00000000-0005-0000-0000-00001B0E0000}"/>
    <cellStyle name="Cálculo 3 2 3 4 2 7" xfId="38871" xr:uid="{00000000-0005-0000-0000-00001C0E0000}"/>
    <cellStyle name="Cálculo 3 2 3 4 3" xfId="13420" xr:uid="{00000000-0005-0000-0000-00001D0E0000}"/>
    <cellStyle name="Cálculo 3 2 3 4 4" xfId="20418" xr:uid="{00000000-0005-0000-0000-00001E0E0000}"/>
    <cellStyle name="Cálculo 3 2 3 4 5" xfId="17604" xr:uid="{00000000-0005-0000-0000-00001F0E0000}"/>
    <cellStyle name="Cálculo 3 2 3 4 6" xfId="28574" xr:uid="{00000000-0005-0000-0000-0000200E0000}"/>
    <cellStyle name="Cálculo 3 2 3 4 7" xfId="27261" xr:uid="{00000000-0005-0000-0000-0000210E0000}"/>
    <cellStyle name="Cálculo 3 2 3 4 8" xfId="31704" xr:uid="{00000000-0005-0000-0000-0000220E0000}"/>
    <cellStyle name="Cálculo 3 2 3 4 9" xfId="35384" xr:uid="{00000000-0005-0000-0000-0000230E0000}"/>
    <cellStyle name="Cálculo 3 2 3 5" xfId="3693" xr:uid="{00000000-0005-0000-0000-0000240E0000}"/>
    <cellStyle name="Cálculo 3 2 3 5 2" xfId="5426" xr:uid="{00000000-0005-0000-0000-0000250E0000}"/>
    <cellStyle name="Cálculo 3 2 3 5 2 2" xfId="14580" xr:uid="{00000000-0005-0000-0000-0000260E0000}"/>
    <cellStyle name="Cálculo 3 2 3 5 2 3" xfId="21576" xr:uid="{00000000-0005-0000-0000-0000270E0000}"/>
    <cellStyle name="Cálculo 3 2 3 5 2 4" xfId="26940" xr:uid="{00000000-0005-0000-0000-0000280E0000}"/>
    <cellStyle name="Cálculo 3 2 3 5 2 5" xfId="32471" xr:uid="{00000000-0005-0000-0000-0000290E0000}"/>
    <cellStyle name="Cálculo 3 2 3 5 2 6" xfId="36146" xr:uid="{00000000-0005-0000-0000-00002A0E0000}"/>
    <cellStyle name="Cálculo 3 2 3 5 2 7" xfId="38872" xr:uid="{00000000-0005-0000-0000-00002B0E0000}"/>
    <cellStyle name="Cálculo 3 2 3 5 3" xfId="12847" xr:uid="{00000000-0005-0000-0000-00002C0E0000}"/>
    <cellStyle name="Cálculo 3 2 3 5 4" xfId="19846" xr:uid="{00000000-0005-0000-0000-00002D0E0000}"/>
    <cellStyle name="Cálculo 3 2 3 5 5" xfId="23357" xr:uid="{00000000-0005-0000-0000-00002E0E0000}"/>
    <cellStyle name="Cálculo 3 2 3 5 6" xfId="17759" xr:uid="{00000000-0005-0000-0000-00002F0E0000}"/>
    <cellStyle name="Cálculo 3 2 3 5 7" xfId="29544" xr:uid="{00000000-0005-0000-0000-0000300E0000}"/>
    <cellStyle name="Cálculo 3 2 3 5 8" xfId="33567" xr:uid="{00000000-0005-0000-0000-0000310E0000}"/>
    <cellStyle name="Cálculo 3 2 3 5 9" xfId="37235" xr:uid="{00000000-0005-0000-0000-0000320E0000}"/>
    <cellStyle name="Cálculo 3 2 3 6" xfId="2893" xr:uid="{00000000-0005-0000-0000-0000330E0000}"/>
    <cellStyle name="Cálculo 3 2 3 6 2" xfId="5427" xr:uid="{00000000-0005-0000-0000-0000340E0000}"/>
    <cellStyle name="Cálculo 3 2 3 6 2 2" xfId="14581" xr:uid="{00000000-0005-0000-0000-0000350E0000}"/>
    <cellStyle name="Cálculo 3 2 3 6 2 3" xfId="21577" xr:uid="{00000000-0005-0000-0000-0000360E0000}"/>
    <cellStyle name="Cálculo 3 2 3 6 2 4" xfId="26945" xr:uid="{00000000-0005-0000-0000-0000370E0000}"/>
    <cellStyle name="Cálculo 3 2 3 6 2 5" xfId="32472" xr:uid="{00000000-0005-0000-0000-0000380E0000}"/>
    <cellStyle name="Cálculo 3 2 3 6 2 6" xfId="36147" xr:uid="{00000000-0005-0000-0000-0000390E0000}"/>
    <cellStyle name="Cálculo 3 2 3 6 2 7" xfId="38873" xr:uid="{00000000-0005-0000-0000-00003A0E0000}"/>
    <cellStyle name="Cálculo 3 2 3 6 3" xfId="12047" xr:uid="{00000000-0005-0000-0000-00003B0E0000}"/>
    <cellStyle name="Cálculo 3 2 3 6 4" xfId="19050" xr:uid="{00000000-0005-0000-0000-00003C0E0000}"/>
    <cellStyle name="Cálculo 3 2 3 6 5" xfId="24662" xr:uid="{00000000-0005-0000-0000-00003D0E0000}"/>
    <cellStyle name="Cálculo 3 2 3 6 6" xfId="26372" xr:uid="{00000000-0005-0000-0000-00003E0E0000}"/>
    <cellStyle name="Cálculo 3 2 3 6 7" xfId="17026" xr:uid="{00000000-0005-0000-0000-00003F0E0000}"/>
    <cellStyle name="Cálculo 3 2 3 6 8" xfId="33864" xr:uid="{00000000-0005-0000-0000-0000400E0000}"/>
    <cellStyle name="Cálculo 3 2 3 6 9" xfId="37426" xr:uid="{00000000-0005-0000-0000-0000410E0000}"/>
    <cellStyle name="Cálculo 3 2 3 7" xfId="5422" xr:uid="{00000000-0005-0000-0000-0000420E0000}"/>
    <cellStyle name="Cálculo 3 2 3 7 2" xfId="14576" xr:uid="{00000000-0005-0000-0000-0000430E0000}"/>
    <cellStyle name="Cálculo 3 2 3 7 3" xfId="21572" xr:uid="{00000000-0005-0000-0000-0000440E0000}"/>
    <cellStyle name="Cálculo 3 2 3 7 4" xfId="26943" xr:uid="{00000000-0005-0000-0000-0000450E0000}"/>
    <cellStyle name="Cálculo 3 2 3 7 5" xfId="32467" xr:uid="{00000000-0005-0000-0000-0000460E0000}"/>
    <cellStyle name="Cálculo 3 2 3 7 6" xfId="36142" xr:uid="{00000000-0005-0000-0000-0000470E0000}"/>
    <cellStyle name="Cálculo 3 2 3 7 7" xfId="38868" xr:uid="{00000000-0005-0000-0000-0000480E0000}"/>
    <cellStyle name="Cálculo 3 2 3 8" xfId="11060" xr:uid="{00000000-0005-0000-0000-0000490E0000}"/>
    <cellStyle name="Cálculo 3 2 3 9" xfId="15467" xr:uid="{00000000-0005-0000-0000-00004A0E0000}"/>
    <cellStyle name="Cálculo 3 2 4" xfId="2280" xr:uid="{00000000-0005-0000-0000-00004B0E0000}"/>
    <cellStyle name="Cálculo 3 2 4 10" xfId="24153" xr:uid="{00000000-0005-0000-0000-00004C0E0000}"/>
    <cellStyle name="Cálculo 3 2 4 11" xfId="24060" xr:uid="{00000000-0005-0000-0000-00004D0E0000}"/>
    <cellStyle name="Cálculo 3 2 4 12" xfId="30190" xr:uid="{00000000-0005-0000-0000-00004E0E0000}"/>
    <cellStyle name="Cálculo 3 2 4 13" xfId="34166" xr:uid="{00000000-0005-0000-0000-00004F0E0000}"/>
    <cellStyle name="Cálculo 3 2 4 14" xfId="37728" xr:uid="{00000000-0005-0000-0000-0000500E0000}"/>
    <cellStyle name="Cálculo 3 2 4 2" xfId="2680" xr:uid="{00000000-0005-0000-0000-0000510E0000}"/>
    <cellStyle name="Cálculo 3 2 4 2 2" xfId="5429" xr:uid="{00000000-0005-0000-0000-0000520E0000}"/>
    <cellStyle name="Cálculo 3 2 4 2 2 2" xfId="14583" xr:uid="{00000000-0005-0000-0000-0000530E0000}"/>
    <cellStyle name="Cálculo 3 2 4 2 2 3" xfId="21579" xr:uid="{00000000-0005-0000-0000-0000540E0000}"/>
    <cellStyle name="Cálculo 3 2 4 2 2 4" xfId="26946" xr:uid="{00000000-0005-0000-0000-0000550E0000}"/>
    <cellStyle name="Cálculo 3 2 4 2 2 5" xfId="32474" xr:uid="{00000000-0005-0000-0000-0000560E0000}"/>
    <cellStyle name="Cálculo 3 2 4 2 2 6" xfId="36149" xr:uid="{00000000-0005-0000-0000-0000570E0000}"/>
    <cellStyle name="Cálculo 3 2 4 2 2 7" xfId="38875" xr:uid="{00000000-0005-0000-0000-0000580E0000}"/>
    <cellStyle name="Cálculo 3 2 4 2 3" xfId="11834" xr:uid="{00000000-0005-0000-0000-0000590E0000}"/>
    <cellStyle name="Cálculo 3 2 4 2 4" xfId="18837" xr:uid="{00000000-0005-0000-0000-00005A0E0000}"/>
    <cellStyle name="Cálculo 3 2 4 2 5" xfId="28434" xr:uid="{00000000-0005-0000-0000-00005B0E0000}"/>
    <cellStyle name="Cálculo 3 2 4 2 6" xfId="24099" xr:uid="{00000000-0005-0000-0000-00005C0E0000}"/>
    <cellStyle name="Cálculo 3 2 4 2 7" xfId="29993" xr:uid="{00000000-0005-0000-0000-00005D0E0000}"/>
    <cellStyle name="Cálculo 3 2 4 2 8" xfId="31519" xr:uid="{00000000-0005-0000-0000-00005E0E0000}"/>
    <cellStyle name="Cálculo 3 2 4 2 9" xfId="35228" xr:uid="{00000000-0005-0000-0000-00005F0E0000}"/>
    <cellStyle name="Cálculo 3 2 4 3" xfId="3962" xr:uid="{00000000-0005-0000-0000-0000600E0000}"/>
    <cellStyle name="Cálculo 3 2 4 3 2" xfId="5430" xr:uid="{00000000-0005-0000-0000-0000610E0000}"/>
    <cellStyle name="Cálculo 3 2 4 3 2 2" xfId="14584" xr:uid="{00000000-0005-0000-0000-0000620E0000}"/>
    <cellStyle name="Cálculo 3 2 4 3 2 3" xfId="21580" xr:uid="{00000000-0005-0000-0000-0000630E0000}"/>
    <cellStyle name="Cálculo 3 2 4 3 2 4" xfId="24319" xr:uid="{00000000-0005-0000-0000-0000640E0000}"/>
    <cellStyle name="Cálculo 3 2 4 3 2 5" xfId="32475" xr:uid="{00000000-0005-0000-0000-0000650E0000}"/>
    <cellStyle name="Cálculo 3 2 4 3 2 6" xfId="36150" xr:uid="{00000000-0005-0000-0000-0000660E0000}"/>
    <cellStyle name="Cálculo 3 2 4 3 2 7" xfId="38876" xr:uid="{00000000-0005-0000-0000-0000670E0000}"/>
    <cellStyle name="Cálculo 3 2 4 3 3" xfId="13116" xr:uid="{00000000-0005-0000-0000-0000680E0000}"/>
    <cellStyle name="Cálculo 3 2 4 3 4" xfId="20114" xr:uid="{00000000-0005-0000-0000-0000690E0000}"/>
    <cellStyle name="Cálculo 3 2 4 3 5" xfId="24165" xr:uid="{00000000-0005-0000-0000-00006A0E0000}"/>
    <cellStyle name="Cálculo 3 2 4 3 6" xfId="18220" xr:uid="{00000000-0005-0000-0000-00006B0E0000}"/>
    <cellStyle name="Cálculo 3 2 4 3 7" xfId="27286" xr:uid="{00000000-0005-0000-0000-00006C0E0000}"/>
    <cellStyle name="Cálculo 3 2 4 3 8" xfId="31866" xr:uid="{00000000-0005-0000-0000-00006D0E0000}"/>
    <cellStyle name="Cálculo 3 2 4 3 9" xfId="35520" xr:uid="{00000000-0005-0000-0000-00006E0E0000}"/>
    <cellStyle name="Cálculo 3 2 4 4" xfId="4400" xr:uid="{00000000-0005-0000-0000-00006F0E0000}"/>
    <cellStyle name="Cálculo 3 2 4 4 2" xfId="5431" xr:uid="{00000000-0005-0000-0000-0000700E0000}"/>
    <cellStyle name="Cálculo 3 2 4 4 2 2" xfId="14585" xr:uid="{00000000-0005-0000-0000-0000710E0000}"/>
    <cellStyle name="Cálculo 3 2 4 4 2 3" xfId="21581" xr:uid="{00000000-0005-0000-0000-0000720E0000}"/>
    <cellStyle name="Cálculo 3 2 4 4 2 4" xfId="26947" xr:uid="{00000000-0005-0000-0000-0000730E0000}"/>
    <cellStyle name="Cálculo 3 2 4 4 2 5" xfId="32476" xr:uid="{00000000-0005-0000-0000-0000740E0000}"/>
    <cellStyle name="Cálculo 3 2 4 4 2 6" xfId="36151" xr:uid="{00000000-0005-0000-0000-0000750E0000}"/>
    <cellStyle name="Cálculo 3 2 4 4 2 7" xfId="38877" xr:uid="{00000000-0005-0000-0000-0000760E0000}"/>
    <cellStyle name="Cálculo 3 2 4 4 3" xfId="13554" xr:uid="{00000000-0005-0000-0000-0000770E0000}"/>
    <cellStyle name="Cálculo 3 2 4 4 4" xfId="20552" xr:uid="{00000000-0005-0000-0000-0000780E0000}"/>
    <cellStyle name="Cálculo 3 2 4 4 5" xfId="27635" xr:uid="{00000000-0005-0000-0000-0000790E0000}"/>
    <cellStyle name="Cálculo 3 2 4 4 6" xfId="18171" xr:uid="{00000000-0005-0000-0000-00007A0E0000}"/>
    <cellStyle name="Cálculo 3 2 4 4 7" xfId="31898" xr:uid="{00000000-0005-0000-0000-00007B0E0000}"/>
    <cellStyle name="Cálculo 3 2 4 4 8" xfId="25847" xr:uid="{00000000-0005-0000-0000-00007C0E0000}"/>
    <cellStyle name="Cálculo 3 2 4 4 9" xfId="25549" xr:uid="{00000000-0005-0000-0000-00007D0E0000}"/>
    <cellStyle name="Cálculo 3 2 4 5" xfId="4654" xr:uid="{00000000-0005-0000-0000-00007E0E0000}"/>
    <cellStyle name="Cálculo 3 2 4 5 2" xfId="5432" xr:uid="{00000000-0005-0000-0000-00007F0E0000}"/>
    <cellStyle name="Cálculo 3 2 4 5 2 2" xfId="14586" xr:uid="{00000000-0005-0000-0000-0000800E0000}"/>
    <cellStyle name="Cálculo 3 2 4 5 2 3" xfId="21582" xr:uid="{00000000-0005-0000-0000-0000810E0000}"/>
    <cellStyle name="Cálculo 3 2 4 5 2 4" xfId="24318" xr:uid="{00000000-0005-0000-0000-0000820E0000}"/>
    <cellStyle name="Cálculo 3 2 4 5 2 5" xfId="32477" xr:uid="{00000000-0005-0000-0000-0000830E0000}"/>
    <cellStyle name="Cálculo 3 2 4 5 2 6" xfId="36152" xr:uid="{00000000-0005-0000-0000-0000840E0000}"/>
    <cellStyle name="Cálculo 3 2 4 5 2 7" xfId="38878" xr:uid="{00000000-0005-0000-0000-0000850E0000}"/>
    <cellStyle name="Cálculo 3 2 4 5 3" xfId="13808" xr:uid="{00000000-0005-0000-0000-0000860E0000}"/>
    <cellStyle name="Cálculo 3 2 4 5 4" xfId="20806" xr:uid="{00000000-0005-0000-0000-0000870E0000}"/>
    <cellStyle name="Cálculo 3 2 4 5 5" xfId="24248" xr:uid="{00000000-0005-0000-0000-0000880E0000}"/>
    <cellStyle name="Cálculo 3 2 4 5 6" xfId="29447" xr:uid="{00000000-0005-0000-0000-0000890E0000}"/>
    <cellStyle name="Cálculo 3 2 4 5 7" xfId="10288" xr:uid="{00000000-0005-0000-0000-00008A0E0000}"/>
    <cellStyle name="Cálculo 3 2 4 5 8" xfId="30963" xr:uid="{00000000-0005-0000-0000-00008B0E0000}"/>
    <cellStyle name="Cálculo 3 2 4 5 9" xfId="34891" xr:uid="{00000000-0005-0000-0000-00008C0E0000}"/>
    <cellStyle name="Cálculo 3 2 4 6" xfId="4900" xr:uid="{00000000-0005-0000-0000-00008D0E0000}"/>
    <cellStyle name="Cálculo 3 2 4 6 2" xfId="5433" xr:uid="{00000000-0005-0000-0000-00008E0E0000}"/>
    <cellStyle name="Cálculo 3 2 4 6 2 2" xfId="14587" xr:uid="{00000000-0005-0000-0000-00008F0E0000}"/>
    <cellStyle name="Cálculo 3 2 4 6 2 3" xfId="21583" xr:uid="{00000000-0005-0000-0000-0000900E0000}"/>
    <cellStyle name="Cálculo 3 2 4 6 2 4" xfId="24936" xr:uid="{00000000-0005-0000-0000-0000910E0000}"/>
    <cellStyle name="Cálculo 3 2 4 6 2 5" xfId="32478" xr:uid="{00000000-0005-0000-0000-0000920E0000}"/>
    <cellStyle name="Cálculo 3 2 4 6 2 6" xfId="36153" xr:uid="{00000000-0005-0000-0000-0000930E0000}"/>
    <cellStyle name="Cálculo 3 2 4 6 2 7" xfId="38879" xr:uid="{00000000-0005-0000-0000-0000940E0000}"/>
    <cellStyle name="Cálculo 3 2 4 6 3" xfId="14054" xr:uid="{00000000-0005-0000-0000-0000950E0000}"/>
    <cellStyle name="Cálculo 3 2 4 6 4" xfId="21052" xr:uid="{00000000-0005-0000-0000-0000960E0000}"/>
    <cellStyle name="Cálculo 3 2 4 6 5" xfId="24266" xr:uid="{00000000-0005-0000-0000-0000970E0000}"/>
    <cellStyle name="Cálculo 3 2 4 6 6" xfId="29455" xr:uid="{00000000-0005-0000-0000-0000980E0000}"/>
    <cellStyle name="Cálculo 3 2 4 6 7" xfId="31946" xr:uid="{00000000-0005-0000-0000-0000990E0000}"/>
    <cellStyle name="Cálculo 3 2 4 6 8" xfId="35624" xr:uid="{00000000-0005-0000-0000-00009A0E0000}"/>
    <cellStyle name="Cálculo 3 2 4 6 9" xfId="38535" xr:uid="{00000000-0005-0000-0000-00009B0E0000}"/>
    <cellStyle name="Cálculo 3 2 4 7" xfId="5428" xr:uid="{00000000-0005-0000-0000-00009C0E0000}"/>
    <cellStyle name="Cálculo 3 2 4 7 2" xfId="14582" xr:uid="{00000000-0005-0000-0000-00009D0E0000}"/>
    <cellStyle name="Cálculo 3 2 4 7 3" xfId="21578" xr:uid="{00000000-0005-0000-0000-00009E0E0000}"/>
    <cellStyle name="Cálculo 3 2 4 7 4" xfId="22820" xr:uid="{00000000-0005-0000-0000-00009F0E0000}"/>
    <cellStyle name="Cálculo 3 2 4 7 5" xfId="32473" xr:uid="{00000000-0005-0000-0000-0000A00E0000}"/>
    <cellStyle name="Cálculo 3 2 4 7 6" xfId="36148" xr:uid="{00000000-0005-0000-0000-0000A10E0000}"/>
    <cellStyle name="Cálculo 3 2 4 7 7" xfId="38874" xr:uid="{00000000-0005-0000-0000-0000A20E0000}"/>
    <cellStyle name="Cálculo 3 2 4 8" xfId="11434" xr:uid="{00000000-0005-0000-0000-0000A30E0000}"/>
    <cellStyle name="Cálculo 3 2 4 9" xfId="18437" xr:uid="{00000000-0005-0000-0000-0000A40E0000}"/>
    <cellStyle name="Cálculo 3 2 5" xfId="1804" xr:uid="{00000000-0005-0000-0000-0000A50E0000}"/>
    <cellStyle name="Cálculo 3 2 5 10" xfId="24381" xr:uid="{00000000-0005-0000-0000-0000A60E0000}"/>
    <cellStyle name="Cálculo 3 2 5 11" xfId="23052" xr:uid="{00000000-0005-0000-0000-0000A70E0000}"/>
    <cellStyle name="Cálculo 3 2 5 12" xfId="25724" xr:uid="{00000000-0005-0000-0000-0000A80E0000}"/>
    <cellStyle name="Cálculo 3 2 5 13" xfId="25763" xr:uid="{00000000-0005-0000-0000-0000A90E0000}"/>
    <cellStyle name="Cálculo 3 2 5 14" xfId="34946" xr:uid="{00000000-0005-0000-0000-0000AA0E0000}"/>
    <cellStyle name="Cálculo 3 2 5 2" xfId="2548" xr:uid="{00000000-0005-0000-0000-0000AB0E0000}"/>
    <cellStyle name="Cálculo 3 2 5 2 2" xfId="5435" xr:uid="{00000000-0005-0000-0000-0000AC0E0000}"/>
    <cellStyle name="Cálculo 3 2 5 2 2 2" xfId="14589" xr:uid="{00000000-0005-0000-0000-0000AD0E0000}"/>
    <cellStyle name="Cálculo 3 2 5 2 2 3" xfId="21585" xr:uid="{00000000-0005-0000-0000-0000AE0E0000}"/>
    <cellStyle name="Cálculo 3 2 5 2 2 4" xfId="26949" xr:uid="{00000000-0005-0000-0000-0000AF0E0000}"/>
    <cellStyle name="Cálculo 3 2 5 2 2 5" xfId="32480" xr:uid="{00000000-0005-0000-0000-0000B00E0000}"/>
    <cellStyle name="Cálculo 3 2 5 2 2 6" xfId="36155" xr:uid="{00000000-0005-0000-0000-0000B10E0000}"/>
    <cellStyle name="Cálculo 3 2 5 2 2 7" xfId="38881" xr:uid="{00000000-0005-0000-0000-0000B20E0000}"/>
    <cellStyle name="Cálculo 3 2 5 2 3" xfId="11702" xr:uid="{00000000-0005-0000-0000-0000B30E0000}"/>
    <cellStyle name="Cálculo 3 2 5 2 4" xfId="18705" xr:uid="{00000000-0005-0000-0000-0000B40E0000}"/>
    <cellStyle name="Cálculo 3 2 5 2 5" xfId="23336" xr:uid="{00000000-0005-0000-0000-0000B50E0000}"/>
    <cellStyle name="Cálculo 3 2 5 2 6" xfId="24401" xr:uid="{00000000-0005-0000-0000-0000B60E0000}"/>
    <cellStyle name="Cálculo 3 2 5 2 7" xfId="30058" xr:uid="{00000000-0005-0000-0000-0000B70E0000}"/>
    <cellStyle name="Cálculo 3 2 5 2 8" xfId="31498" xr:uid="{00000000-0005-0000-0000-0000B80E0000}"/>
    <cellStyle name="Cálculo 3 2 5 2 9" xfId="35214" xr:uid="{00000000-0005-0000-0000-0000B90E0000}"/>
    <cellStyle name="Cálculo 3 2 5 3" xfId="3722" xr:uid="{00000000-0005-0000-0000-0000BA0E0000}"/>
    <cellStyle name="Cálculo 3 2 5 3 2" xfId="5436" xr:uid="{00000000-0005-0000-0000-0000BB0E0000}"/>
    <cellStyle name="Cálculo 3 2 5 3 2 2" xfId="14590" xr:uid="{00000000-0005-0000-0000-0000BC0E0000}"/>
    <cellStyle name="Cálculo 3 2 5 3 2 3" xfId="21586" xr:uid="{00000000-0005-0000-0000-0000BD0E0000}"/>
    <cellStyle name="Cálculo 3 2 5 3 2 4" xfId="22819" xr:uid="{00000000-0005-0000-0000-0000BE0E0000}"/>
    <cellStyle name="Cálculo 3 2 5 3 2 5" xfId="32481" xr:uid="{00000000-0005-0000-0000-0000BF0E0000}"/>
    <cellStyle name="Cálculo 3 2 5 3 2 6" xfId="36156" xr:uid="{00000000-0005-0000-0000-0000C00E0000}"/>
    <cellStyle name="Cálculo 3 2 5 3 2 7" xfId="38882" xr:uid="{00000000-0005-0000-0000-0000C10E0000}"/>
    <cellStyle name="Cálculo 3 2 5 3 3" xfId="12876" xr:uid="{00000000-0005-0000-0000-0000C20E0000}"/>
    <cellStyle name="Cálculo 3 2 5 3 4" xfId="19875" xr:uid="{00000000-0005-0000-0000-0000C30E0000}"/>
    <cellStyle name="Cálculo 3 2 5 3 5" xfId="21355" xr:uid="{00000000-0005-0000-0000-0000C40E0000}"/>
    <cellStyle name="Cálculo 3 2 5 3 6" xfId="28123" xr:uid="{00000000-0005-0000-0000-0000C50E0000}"/>
    <cellStyle name="Cálculo 3 2 5 3 7" xfId="25631" xr:uid="{00000000-0005-0000-0000-0000C60E0000}"/>
    <cellStyle name="Cálculo 3 2 5 3 8" xfId="31635" xr:uid="{00000000-0005-0000-0000-0000C70E0000}"/>
    <cellStyle name="Cálculo 3 2 5 3 9" xfId="35315" xr:uid="{00000000-0005-0000-0000-0000C80E0000}"/>
    <cellStyle name="Cálculo 3 2 5 4" xfId="4226" xr:uid="{00000000-0005-0000-0000-0000C90E0000}"/>
    <cellStyle name="Cálculo 3 2 5 4 2" xfId="5437" xr:uid="{00000000-0005-0000-0000-0000CA0E0000}"/>
    <cellStyle name="Cálculo 3 2 5 4 2 2" xfId="14591" xr:uid="{00000000-0005-0000-0000-0000CB0E0000}"/>
    <cellStyle name="Cálculo 3 2 5 4 2 3" xfId="21587" xr:uid="{00000000-0005-0000-0000-0000CC0E0000}"/>
    <cellStyle name="Cálculo 3 2 5 4 2 4" xfId="26950" xr:uid="{00000000-0005-0000-0000-0000CD0E0000}"/>
    <cellStyle name="Cálculo 3 2 5 4 2 5" xfId="32482" xr:uid="{00000000-0005-0000-0000-0000CE0E0000}"/>
    <cellStyle name="Cálculo 3 2 5 4 2 6" xfId="36157" xr:uid="{00000000-0005-0000-0000-0000CF0E0000}"/>
    <cellStyle name="Cálculo 3 2 5 4 2 7" xfId="38883" xr:uid="{00000000-0005-0000-0000-0000D00E0000}"/>
    <cellStyle name="Cálculo 3 2 5 4 3" xfId="13380" xr:uid="{00000000-0005-0000-0000-0000D10E0000}"/>
    <cellStyle name="Cálculo 3 2 5 4 4" xfId="20378" xr:uid="{00000000-0005-0000-0000-0000D20E0000}"/>
    <cellStyle name="Cálculo 3 2 5 4 5" xfId="27719" xr:uid="{00000000-0005-0000-0000-0000D30E0000}"/>
    <cellStyle name="Cálculo 3 2 5 4 6" xfId="17328" xr:uid="{00000000-0005-0000-0000-0000D40E0000}"/>
    <cellStyle name="Cálculo 3 2 5 4 7" xfId="17519" xr:uid="{00000000-0005-0000-0000-0000D50E0000}"/>
    <cellStyle name="Cálculo 3 2 5 4 8" xfId="33358" xr:uid="{00000000-0005-0000-0000-0000D60E0000}"/>
    <cellStyle name="Cálculo 3 2 5 4 9" xfId="37033" xr:uid="{00000000-0005-0000-0000-0000D70E0000}"/>
    <cellStyle name="Cálculo 3 2 5 5" xfId="3868" xr:uid="{00000000-0005-0000-0000-0000D80E0000}"/>
    <cellStyle name="Cálculo 3 2 5 5 2" xfId="5438" xr:uid="{00000000-0005-0000-0000-0000D90E0000}"/>
    <cellStyle name="Cálculo 3 2 5 5 2 2" xfId="14592" xr:uid="{00000000-0005-0000-0000-0000DA0E0000}"/>
    <cellStyle name="Cálculo 3 2 5 5 2 3" xfId="21588" xr:uid="{00000000-0005-0000-0000-0000DB0E0000}"/>
    <cellStyle name="Cálculo 3 2 5 5 2 4" xfId="26951" xr:uid="{00000000-0005-0000-0000-0000DC0E0000}"/>
    <cellStyle name="Cálculo 3 2 5 5 2 5" xfId="32483" xr:uid="{00000000-0005-0000-0000-0000DD0E0000}"/>
    <cellStyle name="Cálculo 3 2 5 5 2 6" xfId="36158" xr:uid="{00000000-0005-0000-0000-0000DE0E0000}"/>
    <cellStyle name="Cálculo 3 2 5 5 2 7" xfId="38884" xr:uid="{00000000-0005-0000-0000-0000DF0E0000}"/>
    <cellStyle name="Cálculo 3 2 5 5 3" xfId="13022" xr:uid="{00000000-0005-0000-0000-0000E00E0000}"/>
    <cellStyle name="Cálculo 3 2 5 5 4" xfId="20021" xr:uid="{00000000-0005-0000-0000-0000E10E0000}"/>
    <cellStyle name="Cálculo 3 2 5 5 5" xfId="27896" xr:uid="{00000000-0005-0000-0000-0000E20E0000}"/>
    <cellStyle name="Cálculo 3 2 5 5 6" xfId="25053" xr:uid="{00000000-0005-0000-0000-0000E30E0000}"/>
    <cellStyle name="Cálculo 3 2 5 5 7" xfId="25888" xr:uid="{00000000-0005-0000-0000-0000E40E0000}"/>
    <cellStyle name="Cálculo 3 2 5 5 8" xfId="33484" xr:uid="{00000000-0005-0000-0000-0000E50E0000}"/>
    <cellStyle name="Cálculo 3 2 5 5 9" xfId="37152" xr:uid="{00000000-0005-0000-0000-0000E60E0000}"/>
    <cellStyle name="Cálculo 3 2 5 6" xfId="2855" xr:uid="{00000000-0005-0000-0000-0000E70E0000}"/>
    <cellStyle name="Cálculo 3 2 5 6 2" xfId="5439" xr:uid="{00000000-0005-0000-0000-0000E80E0000}"/>
    <cellStyle name="Cálculo 3 2 5 6 2 2" xfId="14593" xr:uid="{00000000-0005-0000-0000-0000E90E0000}"/>
    <cellStyle name="Cálculo 3 2 5 6 2 3" xfId="21589" xr:uid="{00000000-0005-0000-0000-0000EA0E0000}"/>
    <cellStyle name="Cálculo 3 2 5 6 2 4" xfId="26948" xr:uid="{00000000-0005-0000-0000-0000EB0E0000}"/>
    <cellStyle name="Cálculo 3 2 5 6 2 5" xfId="32484" xr:uid="{00000000-0005-0000-0000-0000EC0E0000}"/>
    <cellStyle name="Cálculo 3 2 5 6 2 6" xfId="36159" xr:uid="{00000000-0005-0000-0000-0000ED0E0000}"/>
    <cellStyle name="Cálculo 3 2 5 6 2 7" xfId="38885" xr:uid="{00000000-0005-0000-0000-0000EE0E0000}"/>
    <cellStyle name="Cálculo 3 2 5 6 3" xfId="12009" xr:uid="{00000000-0005-0000-0000-0000EF0E0000}"/>
    <cellStyle name="Cálculo 3 2 5 6 4" xfId="19012" xr:uid="{00000000-0005-0000-0000-0000F00E0000}"/>
    <cellStyle name="Cálculo 3 2 5 6 5" xfId="17437" xr:uid="{00000000-0005-0000-0000-0000F10E0000}"/>
    <cellStyle name="Cálculo 3 2 5 6 6" xfId="17810" xr:uid="{00000000-0005-0000-0000-0000F20E0000}"/>
    <cellStyle name="Cálculo 3 2 5 6 7" xfId="29903" xr:uid="{00000000-0005-0000-0000-0000F30E0000}"/>
    <cellStyle name="Cálculo 3 2 5 6 8" xfId="17771" xr:uid="{00000000-0005-0000-0000-0000F40E0000}"/>
    <cellStyle name="Cálculo 3 2 5 6 9" xfId="31825" xr:uid="{00000000-0005-0000-0000-0000F50E0000}"/>
    <cellStyle name="Cálculo 3 2 5 7" xfId="5434" xr:uid="{00000000-0005-0000-0000-0000F60E0000}"/>
    <cellStyle name="Cálculo 3 2 5 7 2" xfId="14588" xr:uid="{00000000-0005-0000-0000-0000F70E0000}"/>
    <cellStyle name="Cálculo 3 2 5 7 3" xfId="21584" xr:uid="{00000000-0005-0000-0000-0000F80E0000}"/>
    <cellStyle name="Cálculo 3 2 5 7 4" xfId="19695" xr:uid="{00000000-0005-0000-0000-0000F90E0000}"/>
    <cellStyle name="Cálculo 3 2 5 7 5" xfId="32479" xr:uid="{00000000-0005-0000-0000-0000FA0E0000}"/>
    <cellStyle name="Cálculo 3 2 5 7 6" xfId="36154" xr:uid="{00000000-0005-0000-0000-0000FB0E0000}"/>
    <cellStyle name="Cálculo 3 2 5 7 7" xfId="38880" xr:uid="{00000000-0005-0000-0000-0000FC0E0000}"/>
    <cellStyle name="Cálculo 3 2 5 8" xfId="10958" xr:uid="{00000000-0005-0000-0000-0000FD0E0000}"/>
    <cellStyle name="Cálculo 3 2 5 9" xfId="9602" xr:uid="{00000000-0005-0000-0000-0000FE0E0000}"/>
    <cellStyle name="Cálculo 3 2 6" xfId="2029" xr:uid="{00000000-0005-0000-0000-0000FF0E0000}"/>
    <cellStyle name="Cálculo 3 2 6 10" xfId="25148" xr:uid="{00000000-0005-0000-0000-0000000F0000}"/>
    <cellStyle name="Cálculo 3 2 6 11" xfId="26043" xr:uid="{00000000-0005-0000-0000-0000010F0000}"/>
    <cellStyle name="Cálculo 3 2 6 12" xfId="30861" xr:uid="{00000000-0005-0000-0000-0000020F0000}"/>
    <cellStyle name="Cálculo 3 2 6 13" xfId="34784" xr:uid="{00000000-0005-0000-0000-0000030F0000}"/>
    <cellStyle name="Cálculo 3 2 6 14" xfId="38336" xr:uid="{00000000-0005-0000-0000-0000040F0000}"/>
    <cellStyle name="Cálculo 3 2 6 2" xfId="2574" xr:uid="{00000000-0005-0000-0000-0000050F0000}"/>
    <cellStyle name="Cálculo 3 2 6 2 2" xfId="5441" xr:uid="{00000000-0005-0000-0000-0000060F0000}"/>
    <cellStyle name="Cálculo 3 2 6 2 2 2" xfId="14595" xr:uid="{00000000-0005-0000-0000-0000070F0000}"/>
    <cellStyle name="Cálculo 3 2 6 2 2 3" xfId="21591" xr:uid="{00000000-0005-0000-0000-0000080F0000}"/>
    <cellStyle name="Cálculo 3 2 6 2 2 4" xfId="24067" xr:uid="{00000000-0005-0000-0000-0000090F0000}"/>
    <cellStyle name="Cálculo 3 2 6 2 2 5" xfId="32486" xr:uid="{00000000-0005-0000-0000-00000A0F0000}"/>
    <cellStyle name="Cálculo 3 2 6 2 2 6" xfId="36161" xr:uid="{00000000-0005-0000-0000-00000B0F0000}"/>
    <cellStyle name="Cálculo 3 2 6 2 2 7" xfId="38887" xr:uid="{00000000-0005-0000-0000-00000C0F0000}"/>
    <cellStyle name="Cálculo 3 2 6 2 3" xfId="11728" xr:uid="{00000000-0005-0000-0000-00000D0F0000}"/>
    <cellStyle name="Cálculo 3 2 6 2 4" xfId="18731" xr:uid="{00000000-0005-0000-0000-00000E0F0000}"/>
    <cellStyle name="Cálculo 3 2 6 2 5" xfId="22524" xr:uid="{00000000-0005-0000-0000-00000F0F0000}"/>
    <cellStyle name="Cálculo 3 2 6 2 6" xfId="26256" xr:uid="{00000000-0005-0000-0000-0000100F0000}"/>
    <cellStyle name="Cálculo 3 2 6 2 7" xfId="21295" xr:uid="{00000000-0005-0000-0000-0000110F0000}"/>
    <cellStyle name="Cálculo 3 2 6 2 8" xfId="31085" xr:uid="{00000000-0005-0000-0000-0000120F0000}"/>
    <cellStyle name="Cálculo 3 2 6 2 9" xfId="31321" xr:uid="{00000000-0005-0000-0000-0000130F0000}"/>
    <cellStyle name="Cálculo 3 2 6 3" xfId="3806" xr:uid="{00000000-0005-0000-0000-0000140F0000}"/>
    <cellStyle name="Cálculo 3 2 6 3 2" xfId="5442" xr:uid="{00000000-0005-0000-0000-0000150F0000}"/>
    <cellStyle name="Cálculo 3 2 6 3 2 2" xfId="14596" xr:uid="{00000000-0005-0000-0000-0000160F0000}"/>
    <cellStyle name="Cálculo 3 2 6 3 2 3" xfId="21592" xr:uid="{00000000-0005-0000-0000-0000170F0000}"/>
    <cellStyle name="Cálculo 3 2 6 3 2 4" xfId="26952" xr:uid="{00000000-0005-0000-0000-0000180F0000}"/>
    <cellStyle name="Cálculo 3 2 6 3 2 5" xfId="32487" xr:uid="{00000000-0005-0000-0000-0000190F0000}"/>
    <cellStyle name="Cálculo 3 2 6 3 2 6" xfId="36162" xr:uid="{00000000-0005-0000-0000-00001A0F0000}"/>
    <cellStyle name="Cálculo 3 2 6 3 2 7" xfId="38888" xr:uid="{00000000-0005-0000-0000-00001B0F0000}"/>
    <cellStyle name="Cálculo 3 2 6 3 3" xfId="12960" xr:uid="{00000000-0005-0000-0000-00001C0F0000}"/>
    <cellStyle name="Cálculo 3 2 6 3 4" xfId="19959" xr:uid="{00000000-0005-0000-0000-00001D0F0000}"/>
    <cellStyle name="Cálculo 3 2 6 3 5" xfId="27927" xr:uid="{00000000-0005-0000-0000-00001E0F0000}"/>
    <cellStyle name="Cálculo 3 2 6 3 6" xfId="26591" xr:uid="{00000000-0005-0000-0000-00001F0F0000}"/>
    <cellStyle name="Cálculo 3 2 6 3 7" xfId="17414" xr:uid="{00000000-0005-0000-0000-0000200F0000}"/>
    <cellStyle name="Cálculo 3 2 6 3 8" xfId="31648" xr:uid="{00000000-0005-0000-0000-0000210F0000}"/>
    <cellStyle name="Cálculo 3 2 6 3 9" xfId="35328" xr:uid="{00000000-0005-0000-0000-0000220F0000}"/>
    <cellStyle name="Cálculo 3 2 6 4" xfId="4282" xr:uid="{00000000-0005-0000-0000-0000230F0000}"/>
    <cellStyle name="Cálculo 3 2 6 4 2" xfId="5443" xr:uid="{00000000-0005-0000-0000-0000240F0000}"/>
    <cellStyle name="Cálculo 3 2 6 4 2 2" xfId="14597" xr:uid="{00000000-0005-0000-0000-0000250F0000}"/>
    <cellStyle name="Cálculo 3 2 6 4 2 3" xfId="21593" xr:uid="{00000000-0005-0000-0000-0000260F0000}"/>
    <cellStyle name="Cálculo 3 2 6 4 2 4" xfId="22818" xr:uid="{00000000-0005-0000-0000-0000270F0000}"/>
    <cellStyle name="Cálculo 3 2 6 4 2 5" xfId="32488" xr:uid="{00000000-0005-0000-0000-0000280F0000}"/>
    <cellStyle name="Cálculo 3 2 6 4 2 6" xfId="36163" xr:uid="{00000000-0005-0000-0000-0000290F0000}"/>
    <cellStyle name="Cálculo 3 2 6 4 2 7" xfId="38889" xr:uid="{00000000-0005-0000-0000-00002A0F0000}"/>
    <cellStyle name="Cálculo 3 2 6 4 3" xfId="13436" xr:uid="{00000000-0005-0000-0000-00002B0F0000}"/>
    <cellStyle name="Cálculo 3 2 6 4 4" xfId="20434" xr:uid="{00000000-0005-0000-0000-00002C0F0000}"/>
    <cellStyle name="Cálculo 3 2 6 4 5" xfId="27691" xr:uid="{00000000-0005-0000-0000-00002D0F0000}"/>
    <cellStyle name="Cálculo 3 2 6 4 6" xfId="29221" xr:uid="{00000000-0005-0000-0000-00002E0F0000}"/>
    <cellStyle name="Cálculo 3 2 6 4 7" xfId="22727" xr:uid="{00000000-0005-0000-0000-00002F0F0000}"/>
    <cellStyle name="Cálculo 3 2 6 4 8" xfId="23243" xr:uid="{00000000-0005-0000-0000-0000300F0000}"/>
    <cellStyle name="Cálculo 3 2 6 4 9" xfId="25559" xr:uid="{00000000-0005-0000-0000-0000310F0000}"/>
    <cellStyle name="Cálculo 3 2 6 5" xfId="4556" xr:uid="{00000000-0005-0000-0000-0000320F0000}"/>
    <cellStyle name="Cálculo 3 2 6 5 2" xfId="5444" xr:uid="{00000000-0005-0000-0000-0000330F0000}"/>
    <cellStyle name="Cálculo 3 2 6 5 2 2" xfId="14598" xr:uid="{00000000-0005-0000-0000-0000340F0000}"/>
    <cellStyle name="Cálculo 3 2 6 5 2 3" xfId="21594" xr:uid="{00000000-0005-0000-0000-0000350F0000}"/>
    <cellStyle name="Cálculo 3 2 6 5 2 4" xfId="24935" xr:uid="{00000000-0005-0000-0000-0000360F0000}"/>
    <cellStyle name="Cálculo 3 2 6 5 2 5" xfId="32489" xr:uid="{00000000-0005-0000-0000-0000370F0000}"/>
    <cellStyle name="Cálculo 3 2 6 5 2 6" xfId="36164" xr:uid="{00000000-0005-0000-0000-0000380F0000}"/>
    <cellStyle name="Cálculo 3 2 6 5 2 7" xfId="38890" xr:uid="{00000000-0005-0000-0000-0000390F0000}"/>
    <cellStyle name="Cálculo 3 2 6 5 3" xfId="13710" xr:uid="{00000000-0005-0000-0000-00003A0F0000}"/>
    <cellStyle name="Cálculo 3 2 6 5 4" xfId="20708" xr:uid="{00000000-0005-0000-0000-00003B0F0000}"/>
    <cellStyle name="Cálculo 3 2 6 5 5" xfId="18390" xr:uid="{00000000-0005-0000-0000-00003C0F0000}"/>
    <cellStyle name="Cálculo 3 2 6 5 6" xfId="26703" xr:uid="{00000000-0005-0000-0000-00003D0F0000}"/>
    <cellStyle name="Cálculo 3 2 6 5 7" xfId="26842" xr:uid="{00000000-0005-0000-0000-00003E0F0000}"/>
    <cellStyle name="Cálculo 3 2 6 5 8" xfId="17864" xr:uid="{00000000-0005-0000-0000-00003F0F0000}"/>
    <cellStyle name="Cálculo 3 2 6 5 9" xfId="25641" xr:uid="{00000000-0005-0000-0000-0000400F0000}"/>
    <cellStyle name="Cálculo 3 2 6 6" xfId="4806" xr:uid="{00000000-0005-0000-0000-0000410F0000}"/>
    <cellStyle name="Cálculo 3 2 6 6 2" xfId="5445" xr:uid="{00000000-0005-0000-0000-0000420F0000}"/>
    <cellStyle name="Cálculo 3 2 6 6 2 2" xfId="14599" xr:uid="{00000000-0005-0000-0000-0000430F0000}"/>
    <cellStyle name="Cálculo 3 2 6 6 2 3" xfId="21595" xr:uid="{00000000-0005-0000-0000-0000440F0000}"/>
    <cellStyle name="Cálculo 3 2 6 6 2 4" xfId="26953" xr:uid="{00000000-0005-0000-0000-0000450F0000}"/>
    <cellStyle name="Cálculo 3 2 6 6 2 5" xfId="32490" xr:uid="{00000000-0005-0000-0000-0000460F0000}"/>
    <cellStyle name="Cálculo 3 2 6 6 2 6" xfId="36165" xr:uid="{00000000-0005-0000-0000-0000470F0000}"/>
    <cellStyle name="Cálculo 3 2 6 6 2 7" xfId="38891" xr:uid="{00000000-0005-0000-0000-0000480F0000}"/>
    <cellStyle name="Cálculo 3 2 6 6 3" xfId="13960" xr:uid="{00000000-0005-0000-0000-0000490F0000}"/>
    <cellStyle name="Cálculo 3 2 6 6 4" xfId="20958" xr:uid="{00000000-0005-0000-0000-00004A0F0000}"/>
    <cellStyle name="Cálculo 3 2 6 6 5" xfId="27428" xr:uid="{00000000-0005-0000-0000-00004B0F0000}"/>
    <cellStyle name="Cálculo 3 2 6 6 6" xfId="19705" xr:uid="{00000000-0005-0000-0000-00004C0F0000}"/>
    <cellStyle name="Cálculo 3 2 6 6 7" xfId="28999" xr:uid="{00000000-0005-0000-0000-00004D0F0000}"/>
    <cellStyle name="Cálculo 3 2 6 6 8" xfId="31189" xr:uid="{00000000-0005-0000-0000-00004E0F0000}"/>
    <cellStyle name="Cálculo 3 2 6 6 9" xfId="35063" xr:uid="{00000000-0005-0000-0000-00004F0F0000}"/>
    <cellStyle name="Cálculo 3 2 6 7" xfId="5440" xr:uid="{00000000-0005-0000-0000-0000500F0000}"/>
    <cellStyle name="Cálculo 3 2 6 7 2" xfId="14594" xr:uid="{00000000-0005-0000-0000-0000510F0000}"/>
    <cellStyle name="Cálculo 3 2 6 7 3" xfId="21590" xr:uid="{00000000-0005-0000-0000-0000520F0000}"/>
    <cellStyle name="Cálculo 3 2 6 7 4" xfId="9617" xr:uid="{00000000-0005-0000-0000-0000530F0000}"/>
    <cellStyle name="Cálculo 3 2 6 7 5" xfId="32485" xr:uid="{00000000-0005-0000-0000-0000540F0000}"/>
    <cellStyle name="Cálculo 3 2 6 7 6" xfId="36160" xr:uid="{00000000-0005-0000-0000-0000550F0000}"/>
    <cellStyle name="Cálculo 3 2 6 7 7" xfId="38886" xr:uid="{00000000-0005-0000-0000-0000560F0000}"/>
    <cellStyle name="Cálculo 3 2 6 8" xfId="11183" xr:uid="{00000000-0005-0000-0000-0000570F0000}"/>
    <cellStyle name="Cálculo 3 2 6 9" xfId="9203" xr:uid="{00000000-0005-0000-0000-0000580F0000}"/>
    <cellStyle name="Cálculo 3 2 7" xfId="1621" xr:uid="{00000000-0005-0000-0000-0000590F0000}"/>
    <cellStyle name="Cálculo 3 2 7 10" xfId="25969" xr:uid="{00000000-0005-0000-0000-00005A0F0000}"/>
    <cellStyle name="Cálculo 3 2 7 11" xfId="31011" xr:uid="{00000000-0005-0000-0000-00005B0F0000}"/>
    <cellStyle name="Cálculo 3 2 7 12" xfId="31046" xr:uid="{00000000-0005-0000-0000-00005C0F0000}"/>
    <cellStyle name="Cálculo 3 2 7 13" xfId="31344" xr:uid="{00000000-0005-0000-0000-00005D0F0000}"/>
    <cellStyle name="Cálculo 3 2 7 2" xfId="3277" xr:uid="{00000000-0005-0000-0000-00005E0F0000}"/>
    <cellStyle name="Cálculo 3 2 7 2 2" xfId="5447" xr:uid="{00000000-0005-0000-0000-00005F0F0000}"/>
    <cellStyle name="Cálculo 3 2 7 2 2 2" xfId="14601" xr:uid="{00000000-0005-0000-0000-0000600F0000}"/>
    <cellStyle name="Cálculo 3 2 7 2 2 3" xfId="21597" xr:uid="{00000000-0005-0000-0000-0000610F0000}"/>
    <cellStyle name="Cálculo 3 2 7 2 2 4" xfId="26954" xr:uid="{00000000-0005-0000-0000-0000620F0000}"/>
    <cellStyle name="Cálculo 3 2 7 2 2 5" xfId="32492" xr:uid="{00000000-0005-0000-0000-0000630F0000}"/>
    <cellStyle name="Cálculo 3 2 7 2 2 6" xfId="36167" xr:uid="{00000000-0005-0000-0000-0000640F0000}"/>
    <cellStyle name="Cálculo 3 2 7 2 2 7" xfId="38893" xr:uid="{00000000-0005-0000-0000-0000650F0000}"/>
    <cellStyle name="Cálculo 3 2 7 2 3" xfId="12431" xr:uid="{00000000-0005-0000-0000-0000660F0000}"/>
    <cellStyle name="Cálculo 3 2 7 2 4" xfId="19433" xr:uid="{00000000-0005-0000-0000-0000670F0000}"/>
    <cellStyle name="Cálculo 3 2 7 2 5" xfId="23039" xr:uid="{00000000-0005-0000-0000-0000680F0000}"/>
    <cellStyle name="Cálculo 3 2 7 2 6" xfId="28103" xr:uid="{00000000-0005-0000-0000-0000690F0000}"/>
    <cellStyle name="Cálculo 3 2 7 2 7" xfId="26494" xr:uid="{00000000-0005-0000-0000-00006A0F0000}"/>
    <cellStyle name="Cálculo 3 2 7 2 8" xfId="33688" xr:uid="{00000000-0005-0000-0000-00006B0F0000}"/>
    <cellStyle name="Cálculo 3 2 7 2 9" xfId="37276" xr:uid="{00000000-0005-0000-0000-00006C0F0000}"/>
    <cellStyle name="Cálculo 3 2 7 3" xfId="2844" xr:uid="{00000000-0005-0000-0000-00006D0F0000}"/>
    <cellStyle name="Cálculo 3 2 7 3 2" xfId="5448" xr:uid="{00000000-0005-0000-0000-00006E0F0000}"/>
    <cellStyle name="Cálculo 3 2 7 3 2 2" xfId="14602" xr:uid="{00000000-0005-0000-0000-00006F0F0000}"/>
    <cellStyle name="Cálculo 3 2 7 3 2 3" xfId="21598" xr:uid="{00000000-0005-0000-0000-0000700F0000}"/>
    <cellStyle name="Cálculo 3 2 7 3 2 4" xfId="26939" xr:uid="{00000000-0005-0000-0000-0000710F0000}"/>
    <cellStyle name="Cálculo 3 2 7 3 2 5" xfId="32493" xr:uid="{00000000-0005-0000-0000-0000720F0000}"/>
    <cellStyle name="Cálculo 3 2 7 3 2 6" xfId="36168" xr:uid="{00000000-0005-0000-0000-0000730F0000}"/>
    <cellStyle name="Cálculo 3 2 7 3 2 7" xfId="38894" xr:uid="{00000000-0005-0000-0000-0000740F0000}"/>
    <cellStyle name="Cálculo 3 2 7 3 3" xfId="11998" xr:uid="{00000000-0005-0000-0000-0000750F0000}"/>
    <cellStyle name="Cálculo 3 2 7 3 4" xfId="19001" xr:uid="{00000000-0005-0000-0000-0000760F0000}"/>
    <cellStyle name="Cálculo 3 2 7 3 5" xfId="24652" xr:uid="{00000000-0005-0000-0000-0000770F0000}"/>
    <cellStyle name="Cálculo 3 2 7 3 6" xfId="17837" xr:uid="{00000000-0005-0000-0000-0000780F0000}"/>
    <cellStyle name="Cálculo 3 2 7 3 7" xfId="26505" xr:uid="{00000000-0005-0000-0000-0000790F0000}"/>
    <cellStyle name="Cálculo 3 2 7 3 8" xfId="25190" xr:uid="{00000000-0005-0000-0000-00007A0F0000}"/>
    <cellStyle name="Cálculo 3 2 7 3 9" xfId="33639" xr:uid="{00000000-0005-0000-0000-00007B0F0000}"/>
    <cellStyle name="Cálculo 3 2 7 4" xfId="4253" xr:uid="{00000000-0005-0000-0000-00007C0F0000}"/>
    <cellStyle name="Cálculo 3 2 7 4 2" xfId="5449" xr:uid="{00000000-0005-0000-0000-00007D0F0000}"/>
    <cellStyle name="Cálculo 3 2 7 4 2 2" xfId="14603" xr:uid="{00000000-0005-0000-0000-00007E0F0000}"/>
    <cellStyle name="Cálculo 3 2 7 4 2 3" xfId="21599" xr:uid="{00000000-0005-0000-0000-00007F0F0000}"/>
    <cellStyle name="Cálculo 3 2 7 4 2 4" xfId="26959" xr:uid="{00000000-0005-0000-0000-0000800F0000}"/>
    <cellStyle name="Cálculo 3 2 7 4 2 5" xfId="32494" xr:uid="{00000000-0005-0000-0000-0000810F0000}"/>
    <cellStyle name="Cálculo 3 2 7 4 2 6" xfId="36169" xr:uid="{00000000-0005-0000-0000-0000820F0000}"/>
    <cellStyle name="Cálculo 3 2 7 4 2 7" xfId="38895" xr:uid="{00000000-0005-0000-0000-0000830F0000}"/>
    <cellStyle name="Cálculo 3 2 7 4 3" xfId="13407" xr:uid="{00000000-0005-0000-0000-0000840F0000}"/>
    <cellStyle name="Cálculo 3 2 7 4 4" xfId="20405" xr:uid="{00000000-0005-0000-0000-0000850F0000}"/>
    <cellStyle name="Cálculo 3 2 7 4 5" xfId="21312" xr:uid="{00000000-0005-0000-0000-0000860F0000}"/>
    <cellStyle name="Cálculo 3 2 7 4 6" xfId="24351" xr:uid="{00000000-0005-0000-0000-0000870F0000}"/>
    <cellStyle name="Cálculo 3 2 7 4 7" xfId="25599" xr:uid="{00000000-0005-0000-0000-0000880F0000}"/>
    <cellStyle name="Cálculo 3 2 7 4 8" xfId="33347" xr:uid="{00000000-0005-0000-0000-0000890F0000}"/>
    <cellStyle name="Cálculo 3 2 7 4 9" xfId="37022" xr:uid="{00000000-0005-0000-0000-00008A0F0000}"/>
    <cellStyle name="Cálculo 3 2 7 5" xfId="4191" xr:uid="{00000000-0005-0000-0000-00008B0F0000}"/>
    <cellStyle name="Cálculo 3 2 7 5 2" xfId="5450" xr:uid="{00000000-0005-0000-0000-00008C0F0000}"/>
    <cellStyle name="Cálculo 3 2 7 5 2 2" xfId="14604" xr:uid="{00000000-0005-0000-0000-00008D0F0000}"/>
    <cellStyle name="Cálculo 3 2 7 5 2 3" xfId="21600" xr:uid="{00000000-0005-0000-0000-00008E0F0000}"/>
    <cellStyle name="Cálculo 3 2 7 5 2 4" xfId="24928" xr:uid="{00000000-0005-0000-0000-00008F0F0000}"/>
    <cellStyle name="Cálculo 3 2 7 5 2 5" xfId="32495" xr:uid="{00000000-0005-0000-0000-0000900F0000}"/>
    <cellStyle name="Cálculo 3 2 7 5 2 6" xfId="36170" xr:uid="{00000000-0005-0000-0000-0000910F0000}"/>
    <cellStyle name="Cálculo 3 2 7 5 2 7" xfId="38896" xr:uid="{00000000-0005-0000-0000-0000920F0000}"/>
    <cellStyle name="Cálculo 3 2 7 5 3" xfId="13345" xr:uid="{00000000-0005-0000-0000-0000930F0000}"/>
    <cellStyle name="Cálculo 3 2 7 5 4" xfId="20343" xr:uid="{00000000-0005-0000-0000-0000940F0000}"/>
    <cellStyle name="Cálculo 3 2 7 5 5" xfId="27737" xr:uid="{00000000-0005-0000-0000-0000950F0000}"/>
    <cellStyle name="Cálculo 3 2 7 5 6" xfId="28842" xr:uid="{00000000-0005-0000-0000-0000960F0000}"/>
    <cellStyle name="Cálculo 3 2 7 5 7" xfId="22444" xr:uid="{00000000-0005-0000-0000-0000970F0000}"/>
    <cellStyle name="Cálculo 3 2 7 5 8" xfId="30942" xr:uid="{00000000-0005-0000-0000-0000980F0000}"/>
    <cellStyle name="Cálculo 3 2 7 5 9" xfId="34865" xr:uid="{00000000-0005-0000-0000-0000990F0000}"/>
    <cellStyle name="Cálculo 3 2 7 6" xfId="5446" xr:uid="{00000000-0005-0000-0000-00009A0F0000}"/>
    <cellStyle name="Cálculo 3 2 7 6 2" xfId="14600" xr:uid="{00000000-0005-0000-0000-00009B0F0000}"/>
    <cellStyle name="Cálculo 3 2 7 6 3" xfId="21596" xr:uid="{00000000-0005-0000-0000-00009C0F0000}"/>
    <cellStyle name="Cálculo 3 2 7 6 4" xfId="24316" xr:uid="{00000000-0005-0000-0000-00009D0F0000}"/>
    <cellStyle name="Cálculo 3 2 7 6 5" xfId="32491" xr:uid="{00000000-0005-0000-0000-00009E0F0000}"/>
    <cellStyle name="Cálculo 3 2 7 6 6" xfId="36166" xr:uid="{00000000-0005-0000-0000-00009F0F0000}"/>
    <cellStyle name="Cálculo 3 2 7 6 7" xfId="38892" xr:uid="{00000000-0005-0000-0000-0000A00F0000}"/>
    <cellStyle name="Cálculo 3 2 7 7" xfId="10775" xr:uid="{00000000-0005-0000-0000-0000A10F0000}"/>
    <cellStyle name="Cálculo 3 2 7 8" xfId="16536" xr:uid="{00000000-0005-0000-0000-0000A20F0000}"/>
    <cellStyle name="Cálculo 3 2 7 9" xfId="28691" xr:uid="{00000000-0005-0000-0000-0000A30F0000}"/>
    <cellStyle name="Cálculo 3 2 8" xfId="2449" xr:uid="{00000000-0005-0000-0000-0000A40F0000}"/>
    <cellStyle name="Cálculo 3 2 8 2" xfId="5451" xr:uid="{00000000-0005-0000-0000-0000A50F0000}"/>
    <cellStyle name="Cálculo 3 2 8 2 2" xfId="14605" xr:uid="{00000000-0005-0000-0000-0000A60F0000}"/>
    <cellStyle name="Cálculo 3 2 8 2 3" xfId="21601" xr:uid="{00000000-0005-0000-0000-0000A70F0000}"/>
    <cellStyle name="Cálculo 3 2 8 2 4" xfId="24933" xr:uid="{00000000-0005-0000-0000-0000A80F0000}"/>
    <cellStyle name="Cálculo 3 2 8 2 5" xfId="32496" xr:uid="{00000000-0005-0000-0000-0000A90F0000}"/>
    <cellStyle name="Cálculo 3 2 8 2 6" xfId="36171" xr:uid="{00000000-0005-0000-0000-0000AA0F0000}"/>
    <cellStyle name="Cálculo 3 2 8 2 7" xfId="38897" xr:uid="{00000000-0005-0000-0000-0000AB0F0000}"/>
    <cellStyle name="Cálculo 3 2 8 3" xfId="11603" xr:uid="{00000000-0005-0000-0000-0000AC0F0000}"/>
    <cellStyle name="Cálculo 3 2 8 4" xfId="18606" xr:uid="{00000000-0005-0000-0000-0000AD0F0000}"/>
    <cellStyle name="Cálculo 3 2 8 5" xfId="10064" xr:uid="{00000000-0005-0000-0000-0000AE0F0000}"/>
    <cellStyle name="Cálculo 3 2 8 6" xfId="26189" xr:uid="{00000000-0005-0000-0000-0000AF0F0000}"/>
    <cellStyle name="Cálculo 3 2 8 7" xfId="25666" xr:uid="{00000000-0005-0000-0000-0000B00F0000}"/>
    <cellStyle name="Cálculo 3 2 8 8" xfId="31489" xr:uid="{00000000-0005-0000-0000-0000B10F0000}"/>
    <cellStyle name="Cálculo 3 2 8 9" xfId="35198" xr:uid="{00000000-0005-0000-0000-0000B20F0000}"/>
    <cellStyle name="Cálculo 3 2 9" xfId="2925" xr:uid="{00000000-0005-0000-0000-0000B30F0000}"/>
    <cellStyle name="Cálculo 3 2 9 2" xfId="5452" xr:uid="{00000000-0005-0000-0000-0000B40F0000}"/>
    <cellStyle name="Cálculo 3 2 9 2 2" xfId="14606" xr:uid="{00000000-0005-0000-0000-0000B50F0000}"/>
    <cellStyle name="Cálculo 3 2 9 2 3" xfId="21602" xr:uid="{00000000-0005-0000-0000-0000B60F0000}"/>
    <cellStyle name="Cálculo 3 2 9 2 4" xfId="24061" xr:uid="{00000000-0005-0000-0000-0000B70F0000}"/>
    <cellStyle name="Cálculo 3 2 9 2 5" xfId="32497" xr:uid="{00000000-0005-0000-0000-0000B80F0000}"/>
    <cellStyle name="Cálculo 3 2 9 2 6" xfId="36172" xr:uid="{00000000-0005-0000-0000-0000B90F0000}"/>
    <cellStyle name="Cálculo 3 2 9 2 7" xfId="38898" xr:uid="{00000000-0005-0000-0000-0000BA0F0000}"/>
    <cellStyle name="Cálculo 3 2 9 3" xfId="12079" xr:uid="{00000000-0005-0000-0000-0000BB0F0000}"/>
    <cellStyle name="Cálculo 3 2 9 4" xfId="19082" xr:uid="{00000000-0005-0000-0000-0000BC0F0000}"/>
    <cellStyle name="Cálculo 3 2 9 5" xfId="24666" xr:uid="{00000000-0005-0000-0000-0000BD0F0000}"/>
    <cellStyle name="Cálculo 3 2 9 6" xfId="9606" xr:uid="{00000000-0005-0000-0000-0000BE0F0000}"/>
    <cellStyle name="Cálculo 3 2 9 7" xfId="19769" xr:uid="{00000000-0005-0000-0000-0000BF0F0000}"/>
    <cellStyle name="Cálculo 3 2 9 8" xfId="33848" xr:uid="{00000000-0005-0000-0000-0000C00F0000}"/>
    <cellStyle name="Cálculo 3 2 9 9" xfId="37410" xr:uid="{00000000-0005-0000-0000-0000C10F0000}"/>
    <cellStyle name="Cálculo 3 20" xfId="18313" xr:uid="{00000000-0005-0000-0000-0000C20F0000}"/>
    <cellStyle name="Cálculo 3 21" xfId="31290" xr:uid="{00000000-0005-0000-0000-0000C30F0000}"/>
    <cellStyle name="Cálculo 3 3" xfId="1138" xr:uid="{00000000-0005-0000-0000-0000C40F0000}"/>
    <cellStyle name="Cálculo 3 3 10" xfId="25807" xr:uid="{00000000-0005-0000-0000-0000C50F0000}"/>
    <cellStyle name="Cálculo 3 3 11" xfId="35085" xr:uid="{00000000-0005-0000-0000-0000C60F0000}"/>
    <cellStyle name="Cálculo 3 3 12" xfId="38414" xr:uid="{00000000-0005-0000-0000-0000C70F0000}"/>
    <cellStyle name="Cálculo 3 3 2" xfId="2370" xr:uid="{00000000-0005-0000-0000-0000C80F0000}"/>
    <cellStyle name="Cálculo 3 3 2 10" xfId="19482" xr:uid="{00000000-0005-0000-0000-0000C90F0000}"/>
    <cellStyle name="Cálculo 3 3 2 11" xfId="26156" xr:uid="{00000000-0005-0000-0000-0000CA0F0000}"/>
    <cellStyle name="Cálculo 3 3 2 12" xfId="25674" xr:uid="{00000000-0005-0000-0000-0000CB0F0000}"/>
    <cellStyle name="Cálculo 3 3 2 13" xfId="31479" xr:uid="{00000000-0005-0000-0000-0000CC0F0000}"/>
    <cellStyle name="Cálculo 3 3 2 14" xfId="35183" xr:uid="{00000000-0005-0000-0000-0000CD0F0000}"/>
    <cellStyle name="Cálculo 3 3 2 2" xfId="2770" xr:uid="{00000000-0005-0000-0000-0000CE0F0000}"/>
    <cellStyle name="Cálculo 3 3 2 2 2" xfId="5454" xr:uid="{00000000-0005-0000-0000-0000CF0F0000}"/>
    <cellStyle name="Cálculo 3 3 2 2 2 2" xfId="14608" xr:uid="{00000000-0005-0000-0000-0000D00F0000}"/>
    <cellStyle name="Cálculo 3 3 2 2 2 3" xfId="21604" xr:uid="{00000000-0005-0000-0000-0000D10F0000}"/>
    <cellStyle name="Cálculo 3 3 2 2 2 4" xfId="10103" xr:uid="{00000000-0005-0000-0000-0000D20F0000}"/>
    <cellStyle name="Cálculo 3 3 2 2 2 5" xfId="32499" xr:uid="{00000000-0005-0000-0000-0000D30F0000}"/>
    <cellStyle name="Cálculo 3 3 2 2 2 6" xfId="36174" xr:uid="{00000000-0005-0000-0000-0000D40F0000}"/>
    <cellStyle name="Cálculo 3 3 2 2 2 7" xfId="38900" xr:uid="{00000000-0005-0000-0000-0000D50F0000}"/>
    <cellStyle name="Cálculo 3 3 2 2 3" xfId="11924" xr:uid="{00000000-0005-0000-0000-0000D60F0000}"/>
    <cellStyle name="Cálculo 3 3 2 2 4" xfId="18927" xr:uid="{00000000-0005-0000-0000-0000D70F0000}"/>
    <cellStyle name="Cálculo 3 3 2 2 5" xfId="24643" xr:uid="{00000000-0005-0000-0000-0000D80F0000}"/>
    <cellStyle name="Cálculo 3 3 2 2 6" xfId="18217" xr:uid="{00000000-0005-0000-0000-0000D90F0000}"/>
    <cellStyle name="Cálculo 3 3 2 2 7" xfId="17824" xr:uid="{00000000-0005-0000-0000-0000DA0F0000}"/>
    <cellStyle name="Cálculo 3 3 2 2 8" xfId="23101" xr:uid="{00000000-0005-0000-0000-0000DB0F0000}"/>
    <cellStyle name="Cálculo 3 3 2 2 9" xfId="29669" xr:uid="{00000000-0005-0000-0000-0000DC0F0000}"/>
    <cellStyle name="Cálculo 3 3 2 3" xfId="4052" xr:uid="{00000000-0005-0000-0000-0000DD0F0000}"/>
    <cellStyle name="Cálculo 3 3 2 3 2" xfId="5455" xr:uid="{00000000-0005-0000-0000-0000DE0F0000}"/>
    <cellStyle name="Cálculo 3 3 2 3 2 2" xfId="14609" xr:uid="{00000000-0005-0000-0000-0000DF0F0000}"/>
    <cellStyle name="Cálculo 3 3 2 3 2 3" xfId="21605" xr:uid="{00000000-0005-0000-0000-0000E00F0000}"/>
    <cellStyle name="Cálculo 3 3 2 3 2 4" xfId="10090" xr:uid="{00000000-0005-0000-0000-0000E10F0000}"/>
    <cellStyle name="Cálculo 3 3 2 3 2 5" xfId="32500" xr:uid="{00000000-0005-0000-0000-0000E20F0000}"/>
    <cellStyle name="Cálculo 3 3 2 3 2 6" xfId="36175" xr:uid="{00000000-0005-0000-0000-0000E30F0000}"/>
    <cellStyle name="Cálculo 3 3 2 3 2 7" xfId="38901" xr:uid="{00000000-0005-0000-0000-0000E40F0000}"/>
    <cellStyle name="Cálculo 3 3 2 3 3" xfId="13206" xr:uid="{00000000-0005-0000-0000-0000E50F0000}"/>
    <cellStyle name="Cálculo 3 3 2 3 4" xfId="20204" xr:uid="{00000000-0005-0000-0000-0000E60F0000}"/>
    <cellStyle name="Cálculo 3 3 2 3 5" xfId="9286" xr:uid="{00000000-0005-0000-0000-0000E70F0000}"/>
    <cellStyle name="Cálculo 3 3 2 3 6" xfId="9639" xr:uid="{00000000-0005-0000-0000-0000E80F0000}"/>
    <cellStyle name="Cálculo 3 3 2 3 7" xfId="27281" xr:uid="{00000000-0005-0000-0000-0000E90F0000}"/>
    <cellStyle name="Cálculo 3 3 2 3 8" xfId="17166" xr:uid="{00000000-0005-0000-0000-0000EA0F0000}"/>
    <cellStyle name="Cálculo 3 3 2 3 9" xfId="31254" xr:uid="{00000000-0005-0000-0000-0000EB0F0000}"/>
    <cellStyle name="Cálculo 3 3 2 4" xfId="4490" xr:uid="{00000000-0005-0000-0000-0000EC0F0000}"/>
    <cellStyle name="Cálculo 3 3 2 4 2" xfId="5456" xr:uid="{00000000-0005-0000-0000-0000ED0F0000}"/>
    <cellStyle name="Cálculo 3 3 2 4 2 2" xfId="14610" xr:uid="{00000000-0005-0000-0000-0000EE0F0000}"/>
    <cellStyle name="Cálculo 3 3 2 4 2 3" xfId="21606" xr:uid="{00000000-0005-0000-0000-0000EF0F0000}"/>
    <cellStyle name="Cálculo 3 3 2 4 2 4" xfId="9431" xr:uid="{00000000-0005-0000-0000-0000F00F0000}"/>
    <cellStyle name="Cálculo 3 3 2 4 2 5" xfId="32501" xr:uid="{00000000-0005-0000-0000-0000F10F0000}"/>
    <cellStyle name="Cálculo 3 3 2 4 2 6" xfId="36176" xr:uid="{00000000-0005-0000-0000-0000F20F0000}"/>
    <cellStyle name="Cálculo 3 3 2 4 2 7" xfId="38902" xr:uid="{00000000-0005-0000-0000-0000F30F0000}"/>
    <cellStyle name="Cálculo 3 3 2 4 3" xfId="13644" xr:uid="{00000000-0005-0000-0000-0000F40F0000}"/>
    <cellStyle name="Cálculo 3 3 2 4 4" xfId="20642" xr:uid="{00000000-0005-0000-0000-0000F50F0000}"/>
    <cellStyle name="Cálculo 3 3 2 4 5" xfId="27591" xr:uid="{00000000-0005-0000-0000-0000F60F0000}"/>
    <cellStyle name="Cálculo 3 3 2 4 6" xfId="28588" xr:uid="{00000000-0005-0000-0000-0000F70F0000}"/>
    <cellStyle name="Cálculo 3 3 2 4 7" xfId="27994" xr:uid="{00000000-0005-0000-0000-0000F80F0000}"/>
    <cellStyle name="Cálculo 3 3 2 4 8" xfId="32266" xr:uid="{00000000-0005-0000-0000-0000F90F0000}"/>
    <cellStyle name="Cálculo 3 3 2 4 9" xfId="35941" xr:uid="{00000000-0005-0000-0000-0000FA0F0000}"/>
    <cellStyle name="Cálculo 3 3 2 5" xfId="4744" xr:uid="{00000000-0005-0000-0000-0000FB0F0000}"/>
    <cellStyle name="Cálculo 3 3 2 5 2" xfId="5457" xr:uid="{00000000-0005-0000-0000-0000FC0F0000}"/>
    <cellStyle name="Cálculo 3 3 2 5 2 2" xfId="14611" xr:uid="{00000000-0005-0000-0000-0000FD0F0000}"/>
    <cellStyle name="Cálculo 3 3 2 5 2 3" xfId="21607" xr:uid="{00000000-0005-0000-0000-0000FE0F0000}"/>
    <cellStyle name="Cálculo 3 3 2 5 2 4" xfId="26960" xr:uid="{00000000-0005-0000-0000-0000FF0F0000}"/>
    <cellStyle name="Cálculo 3 3 2 5 2 5" xfId="32502" xr:uid="{00000000-0005-0000-0000-000000100000}"/>
    <cellStyle name="Cálculo 3 3 2 5 2 6" xfId="36177" xr:uid="{00000000-0005-0000-0000-000001100000}"/>
    <cellStyle name="Cálculo 3 3 2 5 2 7" xfId="38903" xr:uid="{00000000-0005-0000-0000-000002100000}"/>
    <cellStyle name="Cálculo 3 3 2 5 3" xfId="13898" xr:uid="{00000000-0005-0000-0000-000003100000}"/>
    <cellStyle name="Cálculo 3 3 2 5 4" xfId="20896" xr:uid="{00000000-0005-0000-0000-000004100000}"/>
    <cellStyle name="Cálculo 3 3 2 5 5" xfId="24256" xr:uid="{00000000-0005-0000-0000-000005100000}"/>
    <cellStyle name="Cálculo 3 3 2 5 6" xfId="28863" xr:uid="{00000000-0005-0000-0000-000006100000}"/>
    <cellStyle name="Cálculo 3 3 2 5 7" xfId="24980" xr:uid="{00000000-0005-0000-0000-000007100000}"/>
    <cellStyle name="Cálculo 3 3 2 5 8" xfId="32150" xr:uid="{00000000-0005-0000-0000-000008100000}"/>
    <cellStyle name="Cálculo 3 3 2 5 9" xfId="35825" xr:uid="{00000000-0005-0000-0000-000009100000}"/>
    <cellStyle name="Cálculo 3 3 2 6" xfId="4990" xr:uid="{00000000-0005-0000-0000-00000A100000}"/>
    <cellStyle name="Cálculo 3 3 2 6 2" xfId="5458" xr:uid="{00000000-0005-0000-0000-00000B100000}"/>
    <cellStyle name="Cálculo 3 3 2 6 2 2" xfId="14612" xr:uid="{00000000-0005-0000-0000-00000C100000}"/>
    <cellStyle name="Cálculo 3 3 2 6 2 3" xfId="21608" xr:uid="{00000000-0005-0000-0000-00000D100000}"/>
    <cellStyle name="Cálculo 3 3 2 6 2 4" xfId="26957" xr:uid="{00000000-0005-0000-0000-00000E100000}"/>
    <cellStyle name="Cálculo 3 3 2 6 2 5" xfId="32503" xr:uid="{00000000-0005-0000-0000-00000F100000}"/>
    <cellStyle name="Cálculo 3 3 2 6 2 6" xfId="36178" xr:uid="{00000000-0005-0000-0000-000010100000}"/>
    <cellStyle name="Cálculo 3 3 2 6 2 7" xfId="38904" xr:uid="{00000000-0005-0000-0000-000011100000}"/>
    <cellStyle name="Cálculo 3 3 2 6 3" xfId="14144" xr:uid="{00000000-0005-0000-0000-000012100000}"/>
    <cellStyle name="Cálculo 3 3 2 6 4" xfId="21142" xr:uid="{00000000-0005-0000-0000-000013100000}"/>
    <cellStyle name="Cálculo 3 3 2 6 5" xfId="19535" xr:uid="{00000000-0005-0000-0000-000014100000}"/>
    <cellStyle name="Cálculo 3 3 2 6 6" xfId="19664" xr:uid="{00000000-0005-0000-0000-000015100000}"/>
    <cellStyle name="Cálculo 3 3 2 6 7" xfId="32036" xr:uid="{00000000-0005-0000-0000-000016100000}"/>
    <cellStyle name="Cálculo 3 3 2 6 8" xfId="35714" xr:uid="{00000000-0005-0000-0000-000017100000}"/>
    <cellStyle name="Cálculo 3 3 2 6 9" xfId="38625" xr:uid="{00000000-0005-0000-0000-000018100000}"/>
    <cellStyle name="Cálculo 3 3 2 7" xfId="5453" xr:uid="{00000000-0005-0000-0000-000019100000}"/>
    <cellStyle name="Cálculo 3 3 2 7 2" xfId="14607" xr:uid="{00000000-0005-0000-0000-00001A100000}"/>
    <cellStyle name="Cálculo 3 3 2 7 3" xfId="21603" xr:uid="{00000000-0005-0000-0000-00001B100000}"/>
    <cellStyle name="Cálculo 3 3 2 7 4" xfId="26958" xr:uid="{00000000-0005-0000-0000-00001C100000}"/>
    <cellStyle name="Cálculo 3 3 2 7 5" xfId="32498" xr:uid="{00000000-0005-0000-0000-00001D100000}"/>
    <cellStyle name="Cálculo 3 3 2 7 6" xfId="36173" xr:uid="{00000000-0005-0000-0000-00001E100000}"/>
    <cellStyle name="Cálculo 3 3 2 7 7" xfId="38899" xr:uid="{00000000-0005-0000-0000-00001F100000}"/>
    <cellStyle name="Cálculo 3 3 2 8" xfId="11524" xr:uid="{00000000-0005-0000-0000-000020100000}"/>
    <cellStyle name="Cálculo 3 3 2 9" xfId="18527" xr:uid="{00000000-0005-0000-0000-000021100000}"/>
    <cellStyle name="Cálculo 3 3 3" xfId="2394" xr:uid="{00000000-0005-0000-0000-000022100000}"/>
    <cellStyle name="Cálculo 3 3 3 10" xfId="22948" xr:uid="{00000000-0005-0000-0000-000023100000}"/>
    <cellStyle name="Cálculo 3 3 3 11" xfId="26168" xr:uid="{00000000-0005-0000-0000-000024100000}"/>
    <cellStyle name="Cálculo 3 3 3 12" xfId="30135" xr:uid="{00000000-0005-0000-0000-000025100000}"/>
    <cellStyle name="Cálculo 3 3 3 13" xfId="30877" xr:uid="{00000000-0005-0000-0000-000026100000}"/>
    <cellStyle name="Cálculo 3 3 3 14" xfId="28521" xr:uid="{00000000-0005-0000-0000-000027100000}"/>
    <cellStyle name="Cálculo 3 3 3 2" xfId="2794" xr:uid="{00000000-0005-0000-0000-000028100000}"/>
    <cellStyle name="Cálculo 3 3 3 2 2" xfId="5460" xr:uid="{00000000-0005-0000-0000-000029100000}"/>
    <cellStyle name="Cálculo 3 3 3 2 2 2" xfId="14614" xr:uid="{00000000-0005-0000-0000-00002A100000}"/>
    <cellStyle name="Cálculo 3 3 3 2 2 3" xfId="21610" xr:uid="{00000000-0005-0000-0000-00002B100000}"/>
    <cellStyle name="Cálculo 3 3 3 2 2 4" xfId="26961" xr:uid="{00000000-0005-0000-0000-00002C100000}"/>
    <cellStyle name="Cálculo 3 3 3 2 2 5" xfId="32505" xr:uid="{00000000-0005-0000-0000-00002D100000}"/>
    <cellStyle name="Cálculo 3 3 3 2 2 6" xfId="36180" xr:uid="{00000000-0005-0000-0000-00002E100000}"/>
    <cellStyle name="Cálculo 3 3 3 2 2 7" xfId="38906" xr:uid="{00000000-0005-0000-0000-00002F100000}"/>
    <cellStyle name="Cálculo 3 3 3 2 3" xfId="11948" xr:uid="{00000000-0005-0000-0000-000030100000}"/>
    <cellStyle name="Cálculo 3 3 3 2 4" xfId="18951" xr:uid="{00000000-0005-0000-0000-000031100000}"/>
    <cellStyle name="Cálculo 3 3 3 2 5" xfId="28386" xr:uid="{00000000-0005-0000-0000-000032100000}"/>
    <cellStyle name="Cálculo 3 3 3 2 6" xfId="27992" xr:uid="{00000000-0005-0000-0000-000033100000}"/>
    <cellStyle name="Cálculo 3 3 3 2 7" xfId="29936" xr:uid="{00000000-0005-0000-0000-000034100000}"/>
    <cellStyle name="Cálculo 3 3 3 2 8" xfId="33913" xr:uid="{00000000-0005-0000-0000-000035100000}"/>
    <cellStyle name="Cálculo 3 3 3 2 9" xfId="37475" xr:uid="{00000000-0005-0000-0000-000036100000}"/>
    <cellStyle name="Cálculo 3 3 3 3" xfId="4076" xr:uid="{00000000-0005-0000-0000-000037100000}"/>
    <cellStyle name="Cálculo 3 3 3 3 2" xfId="5461" xr:uid="{00000000-0005-0000-0000-000038100000}"/>
    <cellStyle name="Cálculo 3 3 3 3 2 2" xfId="14615" xr:uid="{00000000-0005-0000-0000-000039100000}"/>
    <cellStyle name="Cálculo 3 3 3 3 2 3" xfId="21611" xr:uid="{00000000-0005-0000-0000-00003A100000}"/>
    <cellStyle name="Cálculo 3 3 3 3 2 4" xfId="24064" xr:uid="{00000000-0005-0000-0000-00003B100000}"/>
    <cellStyle name="Cálculo 3 3 3 3 2 5" xfId="32506" xr:uid="{00000000-0005-0000-0000-00003C100000}"/>
    <cellStyle name="Cálculo 3 3 3 3 2 6" xfId="36181" xr:uid="{00000000-0005-0000-0000-00003D100000}"/>
    <cellStyle name="Cálculo 3 3 3 3 2 7" xfId="38907" xr:uid="{00000000-0005-0000-0000-00003E100000}"/>
    <cellStyle name="Cálculo 3 3 3 3 3" xfId="13230" xr:uid="{00000000-0005-0000-0000-00003F100000}"/>
    <cellStyle name="Cálculo 3 3 3 3 4" xfId="20228" xr:uid="{00000000-0005-0000-0000-000040100000}"/>
    <cellStyle name="Cálculo 3 3 3 3 5" xfId="9289" xr:uid="{00000000-0005-0000-0000-000041100000}"/>
    <cellStyle name="Cálculo 3 3 3 3 6" xfId="26646" xr:uid="{00000000-0005-0000-0000-000042100000}"/>
    <cellStyle name="Cálculo 3 3 3 3 7" xfId="9304" xr:uid="{00000000-0005-0000-0000-000043100000}"/>
    <cellStyle name="Cálculo 3 3 3 3 8" xfId="31688" xr:uid="{00000000-0005-0000-0000-000044100000}"/>
    <cellStyle name="Cálculo 3 3 3 3 9" xfId="35368" xr:uid="{00000000-0005-0000-0000-000045100000}"/>
    <cellStyle name="Cálculo 3 3 3 4" xfId="4514" xr:uid="{00000000-0005-0000-0000-000046100000}"/>
    <cellStyle name="Cálculo 3 3 3 4 2" xfId="5462" xr:uid="{00000000-0005-0000-0000-000047100000}"/>
    <cellStyle name="Cálculo 3 3 3 4 2 2" xfId="14616" xr:uid="{00000000-0005-0000-0000-000048100000}"/>
    <cellStyle name="Cálculo 3 3 3 4 2 3" xfId="21612" xr:uid="{00000000-0005-0000-0000-000049100000}"/>
    <cellStyle name="Cálculo 3 3 3 4 2 4" xfId="26962" xr:uid="{00000000-0005-0000-0000-00004A100000}"/>
    <cellStyle name="Cálculo 3 3 3 4 2 5" xfId="32507" xr:uid="{00000000-0005-0000-0000-00004B100000}"/>
    <cellStyle name="Cálculo 3 3 3 4 2 6" xfId="36182" xr:uid="{00000000-0005-0000-0000-00004C100000}"/>
    <cellStyle name="Cálculo 3 3 3 4 2 7" xfId="38908" xr:uid="{00000000-0005-0000-0000-00004D100000}"/>
    <cellStyle name="Cálculo 3 3 3 4 3" xfId="13668" xr:uid="{00000000-0005-0000-0000-00004E100000}"/>
    <cellStyle name="Cálculo 3 3 3 4 4" xfId="20666" xr:uid="{00000000-0005-0000-0000-00004F100000}"/>
    <cellStyle name="Cálculo 3 3 3 4 5" xfId="27579" xr:uid="{00000000-0005-0000-0000-000050100000}"/>
    <cellStyle name="Cálculo 3 3 3 4 6" xfId="29527" xr:uid="{00000000-0005-0000-0000-000051100000}"/>
    <cellStyle name="Cálculo 3 3 3 4 7" xfId="28023" xr:uid="{00000000-0005-0000-0000-000052100000}"/>
    <cellStyle name="Cálculo 3 3 3 4 8" xfId="32259" xr:uid="{00000000-0005-0000-0000-000053100000}"/>
    <cellStyle name="Cálculo 3 3 3 4 9" xfId="35934" xr:uid="{00000000-0005-0000-0000-000054100000}"/>
    <cellStyle name="Cálculo 3 3 3 5" xfId="4768" xr:uid="{00000000-0005-0000-0000-000055100000}"/>
    <cellStyle name="Cálculo 3 3 3 5 2" xfId="5463" xr:uid="{00000000-0005-0000-0000-000056100000}"/>
    <cellStyle name="Cálculo 3 3 3 5 2 2" xfId="14617" xr:uid="{00000000-0005-0000-0000-000057100000}"/>
    <cellStyle name="Cálculo 3 3 3 5 2 3" xfId="21613" xr:uid="{00000000-0005-0000-0000-000058100000}"/>
    <cellStyle name="Cálculo 3 3 3 5 2 4" xfId="24317" xr:uid="{00000000-0005-0000-0000-000059100000}"/>
    <cellStyle name="Cálculo 3 3 3 5 2 5" xfId="32508" xr:uid="{00000000-0005-0000-0000-00005A100000}"/>
    <cellStyle name="Cálculo 3 3 3 5 2 6" xfId="36183" xr:uid="{00000000-0005-0000-0000-00005B100000}"/>
    <cellStyle name="Cálculo 3 3 3 5 2 7" xfId="38909" xr:uid="{00000000-0005-0000-0000-00005C100000}"/>
    <cellStyle name="Cálculo 3 3 3 5 3" xfId="13922" xr:uid="{00000000-0005-0000-0000-00005D100000}"/>
    <cellStyle name="Cálculo 3 3 3 5 4" xfId="20920" xr:uid="{00000000-0005-0000-0000-00005E100000}"/>
    <cellStyle name="Cálculo 3 3 3 5 5" xfId="27454" xr:uid="{00000000-0005-0000-0000-00005F100000}"/>
    <cellStyle name="Cálculo 3 3 3 5 6" xfId="28922" xr:uid="{00000000-0005-0000-0000-000060100000}"/>
    <cellStyle name="Cálculo 3 3 3 5 7" xfId="17452" xr:uid="{00000000-0005-0000-0000-000061100000}"/>
    <cellStyle name="Cálculo 3 3 3 5 8" xfId="28982" xr:uid="{00000000-0005-0000-0000-000062100000}"/>
    <cellStyle name="Cálculo 3 3 3 5 9" xfId="31243" xr:uid="{00000000-0005-0000-0000-000063100000}"/>
    <cellStyle name="Cálculo 3 3 3 6" xfId="5014" xr:uid="{00000000-0005-0000-0000-000064100000}"/>
    <cellStyle name="Cálculo 3 3 3 6 2" xfId="5464" xr:uid="{00000000-0005-0000-0000-000065100000}"/>
    <cellStyle name="Cálculo 3 3 3 6 2 2" xfId="14618" xr:uid="{00000000-0005-0000-0000-000066100000}"/>
    <cellStyle name="Cálculo 3 3 3 6 2 3" xfId="21614" xr:uid="{00000000-0005-0000-0000-000067100000}"/>
    <cellStyle name="Cálculo 3 3 3 6 2 4" xfId="26963" xr:uid="{00000000-0005-0000-0000-000068100000}"/>
    <cellStyle name="Cálculo 3 3 3 6 2 5" xfId="32509" xr:uid="{00000000-0005-0000-0000-000069100000}"/>
    <cellStyle name="Cálculo 3 3 3 6 2 6" xfId="36184" xr:uid="{00000000-0005-0000-0000-00006A100000}"/>
    <cellStyle name="Cálculo 3 3 3 6 2 7" xfId="38910" xr:uid="{00000000-0005-0000-0000-00006B100000}"/>
    <cellStyle name="Cálculo 3 3 3 6 3" xfId="14168" xr:uid="{00000000-0005-0000-0000-00006C100000}"/>
    <cellStyle name="Cálculo 3 3 3 6 4" xfId="21166" xr:uid="{00000000-0005-0000-0000-00006D100000}"/>
    <cellStyle name="Cálculo 3 3 3 6 5" xfId="10106" xr:uid="{00000000-0005-0000-0000-00006E100000}"/>
    <cellStyle name="Cálculo 3 3 3 6 6" xfId="24088" xr:uid="{00000000-0005-0000-0000-00006F100000}"/>
    <cellStyle name="Cálculo 3 3 3 6 7" xfId="32060" xr:uid="{00000000-0005-0000-0000-000070100000}"/>
    <cellStyle name="Cálculo 3 3 3 6 8" xfId="35738" xr:uid="{00000000-0005-0000-0000-000071100000}"/>
    <cellStyle name="Cálculo 3 3 3 6 9" xfId="38649" xr:uid="{00000000-0005-0000-0000-000072100000}"/>
    <cellStyle name="Cálculo 3 3 3 7" xfId="5459" xr:uid="{00000000-0005-0000-0000-000073100000}"/>
    <cellStyle name="Cálculo 3 3 3 7 2" xfId="14613" xr:uid="{00000000-0005-0000-0000-000074100000}"/>
    <cellStyle name="Cálculo 3 3 3 7 3" xfId="21609" xr:uid="{00000000-0005-0000-0000-000075100000}"/>
    <cellStyle name="Cálculo 3 3 3 7 4" xfId="9470" xr:uid="{00000000-0005-0000-0000-000076100000}"/>
    <cellStyle name="Cálculo 3 3 3 7 5" xfId="32504" xr:uid="{00000000-0005-0000-0000-000077100000}"/>
    <cellStyle name="Cálculo 3 3 3 7 6" xfId="36179" xr:uid="{00000000-0005-0000-0000-000078100000}"/>
    <cellStyle name="Cálculo 3 3 3 7 7" xfId="38905" xr:uid="{00000000-0005-0000-0000-000079100000}"/>
    <cellStyle name="Cálculo 3 3 3 8" xfId="11548" xr:uid="{00000000-0005-0000-0000-00007A100000}"/>
    <cellStyle name="Cálculo 3 3 3 9" xfId="18551" xr:uid="{00000000-0005-0000-0000-00007B100000}"/>
    <cellStyle name="Cálculo 3 3 4" xfId="2418" xr:uid="{00000000-0005-0000-0000-00007C100000}"/>
    <cellStyle name="Cálculo 3 3 4 10" xfId="17986" xr:uid="{00000000-0005-0000-0000-00007D100000}"/>
    <cellStyle name="Cálculo 3 3 4 11" xfId="26182" xr:uid="{00000000-0005-0000-0000-00007E100000}"/>
    <cellStyle name="Cálculo 3 3 4 12" xfId="25670" xr:uid="{00000000-0005-0000-0000-00007F100000}"/>
    <cellStyle name="Cálculo 3 3 4 13" xfId="31485" xr:uid="{00000000-0005-0000-0000-000080100000}"/>
    <cellStyle name="Cálculo 3 3 4 14" xfId="35195" xr:uid="{00000000-0005-0000-0000-000081100000}"/>
    <cellStyle name="Cálculo 3 3 4 2" xfId="2818" xr:uid="{00000000-0005-0000-0000-000082100000}"/>
    <cellStyle name="Cálculo 3 3 4 2 2" xfId="5466" xr:uid="{00000000-0005-0000-0000-000083100000}"/>
    <cellStyle name="Cálculo 3 3 4 2 2 2" xfId="14620" xr:uid="{00000000-0005-0000-0000-000084100000}"/>
    <cellStyle name="Cálculo 3 3 4 2 2 3" xfId="21616" xr:uid="{00000000-0005-0000-0000-000085100000}"/>
    <cellStyle name="Cálculo 3 3 4 2 2 4" xfId="24932" xr:uid="{00000000-0005-0000-0000-000086100000}"/>
    <cellStyle name="Cálculo 3 3 4 2 2 5" xfId="32511" xr:uid="{00000000-0005-0000-0000-000087100000}"/>
    <cellStyle name="Cálculo 3 3 4 2 2 6" xfId="36186" xr:uid="{00000000-0005-0000-0000-000088100000}"/>
    <cellStyle name="Cálculo 3 3 4 2 2 7" xfId="38912" xr:uid="{00000000-0005-0000-0000-000089100000}"/>
    <cellStyle name="Cálculo 3 3 4 2 3" xfId="11972" xr:uid="{00000000-0005-0000-0000-00008A100000}"/>
    <cellStyle name="Cálculo 3 3 4 2 4" xfId="18975" xr:uid="{00000000-0005-0000-0000-00008B100000}"/>
    <cellStyle name="Cálculo 3 3 4 2 5" xfId="19686" xr:uid="{00000000-0005-0000-0000-00008C100000}"/>
    <cellStyle name="Cálculo 3 3 4 2 6" xfId="19507" xr:uid="{00000000-0005-0000-0000-00008D100000}"/>
    <cellStyle name="Cálculo 3 3 4 2 7" xfId="29925" xr:uid="{00000000-0005-0000-0000-00008E100000}"/>
    <cellStyle name="Cálculo 3 3 4 2 8" xfId="33898" xr:uid="{00000000-0005-0000-0000-00008F100000}"/>
    <cellStyle name="Cálculo 3 3 4 2 9" xfId="37460" xr:uid="{00000000-0005-0000-0000-000090100000}"/>
    <cellStyle name="Cálculo 3 3 4 3" xfId="4100" xr:uid="{00000000-0005-0000-0000-000091100000}"/>
    <cellStyle name="Cálculo 3 3 4 3 2" xfId="5467" xr:uid="{00000000-0005-0000-0000-000092100000}"/>
    <cellStyle name="Cálculo 3 3 4 3 2 2" xfId="14621" xr:uid="{00000000-0005-0000-0000-000093100000}"/>
    <cellStyle name="Cálculo 3 3 4 3 2 3" xfId="21617" xr:uid="{00000000-0005-0000-0000-000094100000}"/>
    <cellStyle name="Cálculo 3 3 4 3 2 4" xfId="26964" xr:uid="{00000000-0005-0000-0000-000095100000}"/>
    <cellStyle name="Cálculo 3 3 4 3 2 5" xfId="32512" xr:uid="{00000000-0005-0000-0000-000096100000}"/>
    <cellStyle name="Cálculo 3 3 4 3 2 6" xfId="36187" xr:uid="{00000000-0005-0000-0000-000097100000}"/>
    <cellStyle name="Cálculo 3 3 4 3 2 7" xfId="38913" xr:uid="{00000000-0005-0000-0000-000098100000}"/>
    <cellStyle name="Cálculo 3 3 4 3 3" xfId="13254" xr:uid="{00000000-0005-0000-0000-000099100000}"/>
    <cellStyle name="Cálculo 3 3 4 3 4" xfId="20252" xr:uid="{00000000-0005-0000-0000-00009A100000}"/>
    <cellStyle name="Cálculo 3 3 4 3 5" xfId="22750" xr:uid="{00000000-0005-0000-0000-00009B100000}"/>
    <cellStyle name="Cálculo 3 3 4 3 6" xfId="28561" xr:uid="{00000000-0005-0000-0000-00009C100000}"/>
    <cellStyle name="Cálculo 3 3 4 3 7" xfId="26085" xr:uid="{00000000-0005-0000-0000-00009D100000}"/>
    <cellStyle name="Cálculo 3 3 4 3 8" xfId="33419" xr:uid="{00000000-0005-0000-0000-00009E100000}"/>
    <cellStyle name="Cálculo 3 3 4 3 9" xfId="37094" xr:uid="{00000000-0005-0000-0000-00009F100000}"/>
    <cellStyle name="Cálculo 3 3 4 4" xfId="4538" xr:uid="{00000000-0005-0000-0000-0000A0100000}"/>
    <cellStyle name="Cálculo 3 3 4 4 2" xfId="5468" xr:uid="{00000000-0005-0000-0000-0000A1100000}"/>
    <cellStyle name="Cálculo 3 3 4 4 2 2" xfId="14622" xr:uid="{00000000-0005-0000-0000-0000A2100000}"/>
    <cellStyle name="Cálculo 3 3 4 4 2 3" xfId="21618" xr:uid="{00000000-0005-0000-0000-0000A3100000}"/>
    <cellStyle name="Cálculo 3 3 4 4 2 4" xfId="26965" xr:uid="{00000000-0005-0000-0000-0000A4100000}"/>
    <cellStyle name="Cálculo 3 3 4 4 2 5" xfId="32513" xr:uid="{00000000-0005-0000-0000-0000A5100000}"/>
    <cellStyle name="Cálculo 3 3 4 4 2 6" xfId="36188" xr:uid="{00000000-0005-0000-0000-0000A6100000}"/>
    <cellStyle name="Cálculo 3 3 4 4 2 7" xfId="38914" xr:uid="{00000000-0005-0000-0000-0000A7100000}"/>
    <cellStyle name="Cálculo 3 3 4 4 3" xfId="13692" xr:uid="{00000000-0005-0000-0000-0000A8100000}"/>
    <cellStyle name="Cálculo 3 3 4 4 4" xfId="20690" xr:uid="{00000000-0005-0000-0000-0000A9100000}"/>
    <cellStyle name="Cálculo 3 3 4 4 5" xfId="15496" xr:uid="{00000000-0005-0000-0000-0000AA100000}"/>
    <cellStyle name="Cálculo 3 3 4 4 6" xfId="22841" xr:uid="{00000000-0005-0000-0000-0000AB100000}"/>
    <cellStyle name="Cálculo 3 3 4 4 7" xfId="26463" xr:uid="{00000000-0005-0000-0000-0000AC100000}"/>
    <cellStyle name="Cálculo 3 3 4 4 8" xfId="31175" xr:uid="{00000000-0005-0000-0000-0000AD100000}"/>
    <cellStyle name="Cálculo 3 3 4 4 9" xfId="25694" xr:uid="{00000000-0005-0000-0000-0000AE100000}"/>
    <cellStyle name="Cálculo 3 3 4 5" xfId="4792" xr:uid="{00000000-0005-0000-0000-0000AF100000}"/>
    <cellStyle name="Cálculo 3 3 4 5 2" xfId="5469" xr:uid="{00000000-0005-0000-0000-0000B0100000}"/>
    <cellStyle name="Cálculo 3 3 4 5 2 2" xfId="14623" xr:uid="{00000000-0005-0000-0000-0000B1100000}"/>
    <cellStyle name="Cálculo 3 3 4 5 2 3" xfId="21619" xr:uid="{00000000-0005-0000-0000-0000B2100000}"/>
    <cellStyle name="Cálculo 3 3 4 5 2 4" xfId="17719" xr:uid="{00000000-0005-0000-0000-0000B3100000}"/>
    <cellStyle name="Cálculo 3 3 4 5 2 5" xfId="32514" xr:uid="{00000000-0005-0000-0000-0000B4100000}"/>
    <cellStyle name="Cálculo 3 3 4 5 2 6" xfId="36189" xr:uid="{00000000-0005-0000-0000-0000B5100000}"/>
    <cellStyle name="Cálculo 3 3 4 5 2 7" xfId="38915" xr:uid="{00000000-0005-0000-0000-0000B6100000}"/>
    <cellStyle name="Cálculo 3 3 4 5 3" xfId="13946" xr:uid="{00000000-0005-0000-0000-0000B7100000}"/>
    <cellStyle name="Cálculo 3 3 4 5 4" xfId="20944" xr:uid="{00000000-0005-0000-0000-0000B8100000}"/>
    <cellStyle name="Cálculo 3 3 4 5 5" xfId="27442" xr:uid="{00000000-0005-0000-0000-0000B9100000}"/>
    <cellStyle name="Cálculo 3 3 4 5 6" xfId="17368" xr:uid="{00000000-0005-0000-0000-0000BA100000}"/>
    <cellStyle name="Cálculo 3 3 4 5 7" xfId="17787" xr:uid="{00000000-0005-0000-0000-0000BB100000}"/>
    <cellStyle name="Cálculo 3 3 4 5 8" xfId="32131" xr:uid="{00000000-0005-0000-0000-0000BC100000}"/>
    <cellStyle name="Cálculo 3 3 4 5 9" xfId="35806" xr:uid="{00000000-0005-0000-0000-0000BD100000}"/>
    <cellStyle name="Cálculo 3 3 4 6" xfId="5038" xr:uid="{00000000-0005-0000-0000-0000BE100000}"/>
    <cellStyle name="Cálculo 3 3 4 6 2" xfId="5470" xr:uid="{00000000-0005-0000-0000-0000BF100000}"/>
    <cellStyle name="Cálculo 3 3 4 6 2 2" xfId="14624" xr:uid="{00000000-0005-0000-0000-0000C0100000}"/>
    <cellStyle name="Cálculo 3 3 4 6 2 3" xfId="21620" xr:uid="{00000000-0005-0000-0000-0000C1100000}"/>
    <cellStyle name="Cálculo 3 3 4 6 2 4" xfId="26966" xr:uid="{00000000-0005-0000-0000-0000C2100000}"/>
    <cellStyle name="Cálculo 3 3 4 6 2 5" xfId="32515" xr:uid="{00000000-0005-0000-0000-0000C3100000}"/>
    <cellStyle name="Cálculo 3 3 4 6 2 6" xfId="36190" xr:uid="{00000000-0005-0000-0000-0000C4100000}"/>
    <cellStyle name="Cálculo 3 3 4 6 2 7" xfId="38916" xr:uid="{00000000-0005-0000-0000-0000C5100000}"/>
    <cellStyle name="Cálculo 3 3 4 6 3" xfId="14192" xr:uid="{00000000-0005-0000-0000-0000C6100000}"/>
    <cellStyle name="Cálculo 3 3 4 6 4" xfId="21190" xr:uid="{00000000-0005-0000-0000-0000C7100000}"/>
    <cellStyle name="Cálculo 3 3 4 6 5" xfId="27320" xr:uid="{00000000-0005-0000-0000-0000C8100000}"/>
    <cellStyle name="Cálculo 3 3 4 6 6" xfId="9376" xr:uid="{00000000-0005-0000-0000-0000C9100000}"/>
    <cellStyle name="Cálculo 3 3 4 6 7" xfId="32084" xr:uid="{00000000-0005-0000-0000-0000CA100000}"/>
    <cellStyle name="Cálculo 3 3 4 6 8" xfId="35762" xr:uid="{00000000-0005-0000-0000-0000CB100000}"/>
    <cellStyle name="Cálculo 3 3 4 6 9" xfId="38673" xr:uid="{00000000-0005-0000-0000-0000CC100000}"/>
    <cellStyle name="Cálculo 3 3 4 7" xfId="5465" xr:uid="{00000000-0005-0000-0000-0000CD100000}"/>
    <cellStyle name="Cálculo 3 3 4 7 2" xfId="14619" xr:uid="{00000000-0005-0000-0000-0000CE100000}"/>
    <cellStyle name="Cálculo 3 3 4 7 3" xfId="21615" xr:uid="{00000000-0005-0000-0000-0000CF100000}"/>
    <cellStyle name="Cálculo 3 3 4 7 4" xfId="26956" xr:uid="{00000000-0005-0000-0000-0000D0100000}"/>
    <cellStyle name="Cálculo 3 3 4 7 5" xfId="32510" xr:uid="{00000000-0005-0000-0000-0000D1100000}"/>
    <cellStyle name="Cálculo 3 3 4 7 6" xfId="36185" xr:uid="{00000000-0005-0000-0000-0000D2100000}"/>
    <cellStyle name="Cálculo 3 3 4 7 7" xfId="38911" xr:uid="{00000000-0005-0000-0000-0000D3100000}"/>
    <cellStyle name="Cálculo 3 3 4 8" xfId="11572" xr:uid="{00000000-0005-0000-0000-0000D4100000}"/>
    <cellStyle name="Cálculo 3 3 4 9" xfId="18575" xr:uid="{00000000-0005-0000-0000-0000D5100000}"/>
    <cellStyle name="Cálculo 3 3 5" xfId="2620" xr:uid="{00000000-0005-0000-0000-0000D6100000}"/>
    <cellStyle name="Cálculo 3 3 5 10" xfId="26279" xr:uid="{00000000-0005-0000-0000-0000D7100000}"/>
    <cellStyle name="Cálculo 3 3 5 11" xfId="25923" xr:uid="{00000000-0005-0000-0000-0000D8100000}"/>
    <cellStyle name="Cálculo 3 3 5 12" xfId="17170" xr:uid="{00000000-0005-0000-0000-0000D9100000}"/>
    <cellStyle name="Cálculo 3 3 5 13" xfId="34195" xr:uid="{00000000-0005-0000-0000-0000DA100000}"/>
    <cellStyle name="Cálculo 3 3 5 2" xfId="3913" xr:uid="{00000000-0005-0000-0000-0000DB100000}"/>
    <cellStyle name="Cálculo 3 3 5 2 2" xfId="5472" xr:uid="{00000000-0005-0000-0000-0000DC100000}"/>
    <cellStyle name="Cálculo 3 3 5 2 2 2" xfId="14626" xr:uid="{00000000-0005-0000-0000-0000DD100000}"/>
    <cellStyle name="Cálculo 3 3 5 2 2 3" xfId="21622" xr:uid="{00000000-0005-0000-0000-0000DE100000}"/>
    <cellStyle name="Cálculo 3 3 5 2 2 4" xfId="26967" xr:uid="{00000000-0005-0000-0000-0000DF100000}"/>
    <cellStyle name="Cálculo 3 3 5 2 2 5" xfId="32517" xr:uid="{00000000-0005-0000-0000-0000E0100000}"/>
    <cellStyle name="Cálculo 3 3 5 2 2 6" xfId="36192" xr:uid="{00000000-0005-0000-0000-0000E1100000}"/>
    <cellStyle name="Cálculo 3 3 5 2 2 7" xfId="38918" xr:uid="{00000000-0005-0000-0000-0000E2100000}"/>
    <cellStyle name="Cálculo 3 3 5 2 3" xfId="13067" xr:uid="{00000000-0005-0000-0000-0000E3100000}"/>
    <cellStyle name="Cálculo 3 3 5 2 4" xfId="20065" xr:uid="{00000000-0005-0000-0000-0000E4100000}"/>
    <cellStyle name="Cálculo 3 3 5 2 5" xfId="27868" xr:uid="{00000000-0005-0000-0000-0000E5100000}"/>
    <cellStyle name="Cálculo 3 3 5 2 6" xfId="26615" xr:uid="{00000000-0005-0000-0000-0000E6100000}"/>
    <cellStyle name="Cálculo 3 3 5 2 7" xfId="26480" xr:uid="{00000000-0005-0000-0000-0000E7100000}"/>
    <cellStyle name="Cálculo 3 3 5 2 8" xfId="29008" xr:uid="{00000000-0005-0000-0000-0000E8100000}"/>
    <cellStyle name="Cálculo 3 3 5 2 9" xfId="35578" xr:uid="{00000000-0005-0000-0000-0000E9100000}"/>
    <cellStyle name="Cálculo 3 3 5 3" xfId="4352" xr:uid="{00000000-0005-0000-0000-0000EA100000}"/>
    <cellStyle name="Cálculo 3 3 5 3 2" xfId="5473" xr:uid="{00000000-0005-0000-0000-0000EB100000}"/>
    <cellStyle name="Cálculo 3 3 5 3 2 2" xfId="14627" xr:uid="{00000000-0005-0000-0000-0000EC100000}"/>
    <cellStyle name="Cálculo 3 3 5 3 2 3" xfId="21623" xr:uid="{00000000-0005-0000-0000-0000ED100000}"/>
    <cellStyle name="Cálculo 3 3 5 3 2 4" xfId="24065" xr:uid="{00000000-0005-0000-0000-0000EE100000}"/>
    <cellStyle name="Cálculo 3 3 5 3 2 5" xfId="32518" xr:uid="{00000000-0005-0000-0000-0000EF100000}"/>
    <cellStyle name="Cálculo 3 3 5 3 2 6" xfId="36193" xr:uid="{00000000-0005-0000-0000-0000F0100000}"/>
    <cellStyle name="Cálculo 3 3 5 3 2 7" xfId="38919" xr:uid="{00000000-0005-0000-0000-0000F1100000}"/>
    <cellStyle name="Cálculo 3 3 5 3 3" xfId="13506" xr:uid="{00000000-0005-0000-0000-0000F2100000}"/>
    <cellStyle name="Cálculo 3 3 5 3 4" xfId="20504" xr:uid="{00000000-0005-0000-0000-0000F3100000}"/>
    <cellStyle name="Cálculo 3 3 5 3 5" xfId="9295" xr:uid="{00000000-0005-0000-0000-0000F4100000}"/>
    <cellStyle name="Cálculo 3 3 5 3 6" xfId="26692" xr:uid="{00000000-0005-0000-0000-0000F5100000}"/>
    <cellStyle name="Cálculo 3 3 5 3 7" xfId="24837" xr:uid="{00000000-0005-0000-0000-0000F6100000}"/>
    <cellStyle name="Cálculo 3 3 5 3 8" xfId="31718" xr:uid="{00000000-0005-0000-0000-0000F7100000}"/>
    <cellStyle name="Cálculo 3 3 5 3 9" xfId="35398" xr:uid="{00000000-0005-0000-0000-0000F8100000}"/>
    <cellStyle name="Cálculo 3 3 5 4" xfId="4606" xr:uid="{00000000-0005-0000-0000-0000F9100000}"/>
    <cellStyle name="Cálculo 3 3 5 4 2" xfId="5474" xr:uid="{00000000-0005-0000-0000-0000FA100000}"/>
    <cellStyle name="Cálculo 3 3 5 4 2 2" xfId="14628" xr:uid="{00000000-0005-0000-0000-0000FB100000}"/>
    <cellStyle name="Cálculo 3 3 5 4 2 3" xfId="21624" xr:uid="{00000000-0005-0000-0000-0000FC100000}"/>
    <cellStyle name="Cálculo 3 3 5 4 2 4" xfId="26968" xr:uid="{00000000-0005-0000-0000-0000FD100000}"/>
    <cellStyle name="Cálculo 3 3 5 4 2 5" xfId="32519" xr:uid="{00000000-0005-0000-0000-0000FE100000}"/>
    <cellStyle name="Cálculo 3 3 5 4 2 6" xfId="36194" xr:uid="{00000000-0005-0000-0000-0000FF100000}"/>
    <cellStyle name="Cálculo 3 3 5 4 2 7" xfId="38920" xr:uid="{00000000-0005-0000-0000-000000110000}"/>
    <cellStyle name="Cálculo 3 3 5 4 3" xfId="13760" xr:uid="{00000000-0005-0000-0000-000001110000}"/>
    <cellStyle name="Cálculo 3 3 5 4 4" xfId="20758" xr:uid="{00000000-0005-0000-0000-000002110000}"/>
    <cellStyle name="Cálculo 3 3 5 4 5" xfId="27530" xr:uid="{00000000-0005-0000-0000-000003110000}"/>
    <cellStyle name="Cálculo 3 3 5 4 6" xfId="9703" xr:uid="{00000000-0005-0000-0000-000004110000}"/>
    <cellStyle name="Cálculo 3 3 5 4 7" xfId="29002" xr:uid="{00000000-0005-0000-0000-000005110000}"/>
    <cellStyle name="Cálculo 3 3 5 4 8" xfId="31177" xr:uid="{00000000-0005-0000-0000-000006110000}"/>
    <cellStyle name="Cálculo 3 3 5 4 9" xfId="25543" xr:uid="{00000000-0005-0000-0000-000007110000}"/>
    <cellStyle name="Cálculo 3 3 5 5" xfId="4852" xr:uid="{00000000-0005-0000-0000-000008110000}"/>
    <cellStyle name="Cálculo 3 3 5 5 2" xfId="5475" xr:uid="{00000000-0005-0000-0000-000009110000}"/>
    <cellStyle name="Cálculo 3 3 5 5 2 2" xfId="14629" xr:uid="{00000000-0005-0000-0000-00000A110000}"/>
    <cellStyle name="Cálculo 3 3 5 5 2 3" xfId="21625" xr:uid="{00000000-0005-0000-0000-00000B110000}"/>
    <cellStyle name="Cálculo 3 3 5 5 2 4" xfId="20051" xr:uid="{00000000-0005-0000-0000-00000C110000}"/>
    <cellStyle name="Cálculo 3 3 5 5 2 5" xfId="32520" xr:uid="{00000000-0005-0000-0000-00000D110000}"/>
    <cellStyle name="Cálculo 3 3 5 5 2 6" xfId="36195" xr:uid="{00000000-0005-0000-0000-00000E110000}"/>
    <cellStyle name="Cálculo 3 3 5 5 2 7" xfId="38921" xr:uid="{00000000-0005-0000-0000-00000F110000}"/>
    <cellStyle name="Cálculo 3 3 5 5 3" xfId="14006" xr:uid="{00000000-0005-0000-0000-000010110000}"/>
    <cellStyle name="Cálculo 3 3 5 5 4" xfId="21004" xr:uid="{00000000-0005-0000-0000-000011110000}"/>
    <cellStyle name="Cálculo 3 3 5 5 5" xfId="24263" xr:uid="{00000000-0005-0000-0000-000012110000}"/>
    <cellStyle name="Cálculo 3 3 5 5 6" xfId="26768" xr:uid="{00000000-0005-0000-0000-000013110000}"/>
    <cellStyle name="Cálculo 3 3 5 5 7" xfId="27880" xr:uid="{00000000-0005-0000-0000-000014110000}"/>
    <cellStyle name="Cálculo 3 3 5 5 8" xfId="30978" xr:uid="{00000000-0005-0000-0000-000015110000}"/>
    <cellStyle name="Cálculo 3 3 5 5 9" xfId="30845" xr:uid="{00000000-0005-0000-0000-000016110000}"/>
    <cellStyle name="Cálculo 3 3 5 6" xfId="5471" xr:uid="{00000000-0005-0000-0000-000017110000}"/>
    <cellStyle name="Cálculo 3 3 5 6 2" xfId="14625" xr:uid="{00000000-0005-0000-0000-000018110000}"/>
    <cellStyle name="Cálculo 3 3 5 6 3" xfId="21621" xr:uid="{00000000-0005-0000-0000-000019110000}"/>
    <cellStyle name="Cálculo 3 3 5 6 4" xfId="17406" xr:uid="{00000000-0005-0000-0000-00001A110000}"/>
    <cellStyle name="Cálculo 3 3 5 6 5" xfId="32516" xr:uid="{00000000-0005-0000-0000-00001B110000}"/>
    <cellStyle name="Cálculo 3 3 5 6 6" xfId="36191" xr:uid="{00000000-0005-0000-0000-00001C110000}"/>
    <cellStyle name="Cálculo 3 3 5 6 7" xfId="38917" xr:uid="{00000000-0005-0000-0000-00001D110000}"/>
    <cellStyle name="Cálculo 3 3 5 7" xfId="11774" xr:uid="{00000000-0005-0000-0000-00001E110000}"/>
    <cellStyle name="Cálculo 3 3 5 8" xfId="18777" xr:uid="{00000000-0005-0000-0000-00001F110000}"/>
    <cellStyle name="Cálculo 3 3 5 9" xfId="22477" xr:uid="{00000000-0005-0000-0000-000020110000}"/>
    <cellStyle name="Cálculo 3 3 6" xfId="2219" xr:uid="{00000000-0005-0000-0000-000021110000}"/>
    <cellStyle name="Cálculo 3 3 6 2" xfId="5476" xr:uid="{00000000-0005-0000-0000-000022110000}"/>
    <cellStyle name="Cálculo 3 3 6 2 2" xfId="14630" xr:uid="{00000000-0005-0000-0000-000023110000}"/>
    <cellStyle name="Cálculo 3 3 6 2 3" xfId="21626" xr:uid="{00000000-0005-0000-0000-000024110000}"/>
    <cellStyle name="Cálculo 3 3 6 2 4" xfId="22599" xr:uid="{00000000-0005-0000-0000-000025110000}"/>
    <cellStyle name="Cálculo 3 3 6 2 5" xfId="32521" xr:uid="{00000000-0005-0000-0000-000026110000}"/>
    <cellStyle name="Cálculo 3 3 6 2 6" xfId="36196" xr:uid="{00000000-0005-0000-0000-000027110000}"/>
    <cellStyle name="Cálculo 3 3 6 2 7" xfId="38922" xr:uid="{00000000-0005-0000-0000-000028110000}"/>
    <cellStyle name="Cálculo 3 3 6 3" xfId="11373" xr:uid="{00000000-0005-0000-0000-000029110000}"/>
    <cellStyle name="Cálculo 3 3 6 4" xfId="18376" xr:uid="{00000000-0005-0000-0000-00002A110000}"/>
    <cellStyle name="Cálculo 3 3 6 5" xfId="21304" xr:uid="{00000000-0005-0000-0000-00002B110000}"/>
    <cellStyle name="Cálculo 3 3 6 6" xfId="10061" xr:uid="{00000000-0005-0000-0000-00002C110000}"/>
    <cellStyle name="Cálculo 3 3 6 7" xfId="10035" xr:uid="{00000000-0005-0000-0000-00002D110000}"/>
    <cellStyle name="Cálculo 3 3 6 8" xfId="34194" xr:uid="{00000000-0005-0000-0000-00002E110000}"/>
    <cellStyle name="Cálculo 3 3 6 9" xfId="37755" xr:uid="{00000000-0005-0000-0000-00002F110000}"/>
    <cellStyle name="Cálculo 3 3 7" xfId="10292" xr:uid="{00000000-0005-0000-0000-000030110000}"/>
    <cellStyle name="Cálculo 3 3 8" xfId="10097" xr:uid="{00000000-0005-0000-0000-000031110000}"/>
    <cellStyle name="Cálculo 3 3 9" xfId="25853" xr:uid="{00000000-0005-0000-0000-000032110000}"/>
    <cellStyle name="Cálculo 3 4" xfId="1139" xr:uid="{00000000-0005-0000-0000-000033110000}"/>
    <cellStyle name="Cálculo 3 4 10" xfId="4146" xr:uid="{00000000-0005-0000-0000-000034110000}"/>
    <cellStyle name="Cálculo 3 4 10 2" xfId="5477" xr:uid="{00000000-0005-0000-0000-000035110000}"/>
    <cellStyle name="Cálculo 3 4 10 2 2" xfId="14631" xr:uid="{00000000-0005-0000-0000-000036110000}"/>
    <cellStyle name="Cálculo 3 4 10 2 3" xfId="21627" xr:uid="{00000000-0005-0000-0000-000037110000}"/>
    <cellStyle name="Cálculo 3 4 10 2 4" xfId="26969" xr:uid="{00000000-0005-0000-0000-000038110000}"/>
    <cellStyle name="Cálculo 3 4 10 2 5" xfId="32522" xr:uid="{00000000-0005-0000-0000-000039110000}"/>
    <cellStyle name="Cálculo 3 4 10 2 6" xfId="36197" xr:uid="{00000000-0005-0000-0000-00003A110000}"/>
    <cellStyle name="Cálculo 3 4 10 2 7" xfId="38923" xr:uid="{00000000-0005-0000-0000-00003B110000}"/>
    <cellStyle name="Cálculo 3 4 10 3" xfId="13300" xr:uid="{00000000-0005-0000-0000-00003C110000}"/>
    <cellStyle name="Cálculo 3 4 10 4" xfId="20298" xr:uid="{00000000-0005-0000-0000-00003D110000}"/>
    <cellStyle name="Cálculo 3 4 10 5" xfId="27759" xr:uid="{00000000-0005-0000-0000-00003E110000}"/>
    <cellStyle name="Cálculo 3 4 10 6" xfId="23162" xr:uid="{00000000-0005-0000-0000-00003F110000}"/>
    <cellStyle name="Cálculo 3 4 10 7" xfId="24580" xr:uid="{00000000-0005-0000-0000-000040110000}"/>
    <cellStyle name="Cálculo 3 4 10 8" xfId="33393" xr:uid="{00000000-0005-0000-0000-000041110000}"/>
    <cellStyle name="Cálculo 3 4 10 9" xfId="37068" xr:uid="{00000000-0005-0000-0000-000042110000}"/>
    <cellStyle name="Cálculo 3 4 11" xfId="2231" xr:uid="{00000000-0005-0000-0000-000043110000}"/>
    <cellStyle name="Cálculo 3 4 11 2" xfId="5478" xr:uid="{00000000-0005-0000-0000-000044110000}"/>
    <cellStyle name="Cálculo 3 4 11 2 2" xfId="14632" xr:uid="{00000000-0005-0000-0000-000045110000}"/>
    <cellStyle name="Cálculo 3 4 11 2 3" xfId="21628" xr:uid="{00000000-0005-0000-0000-000046110000}"/>
    <cellStyle name="Cálculo 3 4 11 2 4" xfId="19734" xr:uid="{00000000-0005-0000-0000-000047110000}"/>
    <cellStyle name="Cálculo 3 4 11 2 5" xfId="32523" xr:uid="{00000000-0005-0000-0000-000048110000}"/>
    <cellStyle name="Cálculo 3 4 11 2 6" xfId="36198" xr:uid="{00000000-0005-0000-0000-000049110000}"/>
    <cellStyle name="Cálculo 3 4 11 2 7" xfId="38924" xr:uid="{00000000-0005-0000-0000-00004A110000}"/>
    <cellStyle name="Cálculo 3 4 11 3" xfId="11385" xr:uid="{00000000-0005-0000-0000-00004B110000}"/>
    <cellStyle name="Cálculo 3 4 11 4" xfId="18388" xr:uid="{00000000-0005-0000-0000-00004C110000}"/>
    <cellStyle name="Cálculo 3 4 11 5" xfId="21291" xr:uid="{00000000-0005-0000-0000-00004D110000}"/>
    <cellStyle name="Cálculo 3 4 11 6" xfId="22892" xr:uid="{00000000-0005-0000-0000-00004E110000}"/>
    <cellStyle name="Cálculo 3 4 11 7" xfId="30212" xr:uid="{00000000-0005-0000-0000-00004F110000}"/>
    <cellStyle name="Cálculo 3 4 11 8" xfId="34188" xr:uid="{00000000-0005-0000-0000-000050110000}"/>
    <cellStyle name="Cálculo 3 4 11 9" xfId="37750" xr:uid="{00000000-0005-0000-0000-000051110000}"/>
    <cellStyle name="Cálculo 3 4 12" xfId="10293" xr:uid="{00000000-0005-0000-0000-000052110000}"/>
    <cellStyle name="Cálculo 3 4 13" xfId="10096" xr:uid="{00000000-0005-0000-0000-000053110000}"/>
    <cellStyle name="Cálculo 3 4 14" xfId="25852" xr:uid="{00000000-0005-0000-0000-000054110000}"/>
    <cellStyle name="Cálculo 3 4 15" xfId="31220" xr:uid="{00000000-0005-0000-0000-000055110000}"/>
    <cellStyle name="Cálculo 3 4 16" xfId="35086" xr:uid="{00000000-0005-0000-0000-000056110000}"/>
    <cellStyle name="Cálculo 3 4 17" xfId="38415" xr:uid="{00000000-0005-0000-0000-000057110000}"/>
    <cellStyle name="Cálculo 3 4 2" xfId="2354" xr:uid="{00000000-0005-0000-0000-000058110000}"/>
    <cellStyle name="Cálculo 3 4 2 10" xfId="10246" xr:uid="{00000000-0005-0000-0000-000059110000}"/>
    <cellStyle name="Cálculo 3 4 2 11" xfId="26148" xr:uid="{00000000-0005-0000-0000-00005A110000}"/>
    <cellStyle name="Cálculo 3 4 2 12" xfId="25669" xr:uid="{00000000-0005-0000-0000-00005B110000}"/>
    <cellStyle name="Cálculo 3 4 2 13" xfId="31477" xr:uid="{00000000-0005-0000-0000-00005C110000}"/>
    <cellStyle name="Cálculo 3 4 2 14" xfId="35187" xr:uid="{00000000-0005-0000-0000-00005D110000}"/>
    <cellStyle name="Cálculo 3 4 2 2" xfId="2754" xr:uid="{00000000-0005-0000-0000-00005E110000}"/>
    <cellStyle name="Cálculo 3 4 2 2 2" xfId="5480" xr:uid="{00000000-0005-0000-0000-00005F110000}"/>
    <cellStyle name="Cálculo 3 4 2 2 2 2" xfId="14634" xr:uid="{00000000-0005-0000-0000-000060110000}"/>
    <cellStyle name="Cálculo 3 4 2 2 2 3" xfId="21630" xr:uid="{00000000-0005-0000-0000-000061110000}"/>
    <cellStyle name="Cálculo 3 4 2 2 2 4" xfId="26973" xr:uid="{00000000-0005-0000-0000-000062110000}"/>
    <cellStyle name="Cálculo 3 4 2 2 2 5" xfId="32525" xr:uid="{00000000-0005-0000-0000-000063110000}"/>
    <cellStyle name="Cálculo 3 4 2 2 2 6" xfId="36200" xr:uid="{00000000-0005-0000-0000-000064110000}"/>
    <cellStyle name="Cálculo 3 4 2 2 2 7" xfId="38926" xr:uid="{00000000-0005-0000-0000-000065110000}"/>
    <cellStyle name="Cálculo 3 4 2 2 3" xfId="11908" xr:uid="{00000000-0005-0000-0000-000066110000}"/>
    <cellStyle name="Cálculo 3 4 2 2 4" xfId="18911" xr:uid="{00000000-0005-0000-0000-000067110000}"/>
    <cellStyle name="Cálculo 3 4 2 2 5" xfId="28398" xr:uid="{00000000-0005-0000-0000-000068110000}"/>
    <cellStyle name="Cálculo 3 4 2 2 6" xfId="26338" xr:uid="{00000000-0005-0000-0000-000069110000}"/>
    <cellStyle name="Cálculo 3 4 2 2 7" xfId="17235" xr:uid="{00000000-0005-0000-0000-00006A110000}"/>
    <cellStyle name="Cálculo 3 4 2 2 8" xfId="33933" xr:uid="{00000000-0005-0000-0000-00006B110000}"/>
    <cellStyle name="Cálculo 3 4 2 2 9" xfId="37495" xr:uid="{00000000-0005-0000-0000-00006C110000}"/>
    <cellStyle name="Cálculo 3 4 2 3" xfId="4036" xr:uid="{00000000-0005-0000-0000-00006D110000}"/>
    <cellStyle name="Cálculo 3 4 2 3 2" xfId="5481" xr:uid="{00000000-0005-0000-0000-00006E110000}"/>
    <cellStyle name="Cálculo 3 4 2 3 2 2" xfId="14635" xr:uid="{00000000-0005-0000-0000-00006F110000}"/>
    <cellStyle name="Cálculo 3 4 2 3 2 3" xfId="21631" xr:uid="{00000000-0005-0000-0000-000070110000}"/>
    <cellStyle name="Cálculo 3 4 2 3 2 4" xfId="26955" xr:uid="{00000000-0005-0000-0000-000071110000}"/>
    <cellStyle name="Cálculo 3 4 2 3 2 5" xfId="32526" xr:uid="{00000000-0005-0000-0000-000072110000}"/>
    <cellStyle name="Cálculo 3 4 2 3 2 6" xfId="36201" xr:uid="{00000000-0005-0000-0000-000073110000}"/>
    <cellStyle name="Cálculo 3 4 2 3 2 7" xfId="38927" xr:uid="{00000000-0005-0000-0000-000074110000}"/>
    <cellStyle name="Cálculo 3 4 2 3 3" xfId="13190" xr:uid="{00000000-0005-0000-0000-000075110000}"/>
    <cellStyle name="Cálculo 3 4 2 3 4" xfId="20188" xr:uid="{00000000-0005-0000-0000-000076110000}"/>
    <cellStyle name="Cálculo 3 4 2 3 5" xfId="27813" xr:uid="{00000000-0005-0000-0000-000077110000}"/>
    <cellStyle name="Cálculo 3 4 2 3 6" xfId="17880" xr:uid="{00000000-0005-0000-0000-000078110000}"/>
    <cellStyle name="Cálculo 3 4 2 3 7" xfId="28945" xr:uid="{00000000-0005-0000-0000-000079110000}"/>
    <cellStyle name="Cálculo 3 4 2 3 8" xfId="9611" xr:uid="{00000000-0005-0000-0000-00007A110000}"/>
    <cellStyle name="Cálculo 3 4 2 3 9" xfId="21381" xr:uid="{00000000-0005-0000-0000-00007B110000}"/>
    <cellStyle name="Cálculo 3 4 2 4" xfId="4474" xr:uid="{00000000-0005-0000-0000-00007C110000}"/>
    <cellStyle name="Cálculo 3 4 2 4 2" xfId="5482" xr:uid="{00000000-0005-0000-0000-00007D110000}"/>
    <cellStyle name="Cálculo 3 4 2 4 2 2" xfId="14636" xr:uid="{00000000-0005-0000-0000-00007E110000}"/>
    <cellStyle name="Cálculo 3 4 2 4 2 3" xfId="21632" xr:uid="{00000000-0005-0000-0000-00007F110000}"/>
    <cellStyle name="Cálculo 3 4 2 4 2 4" xfId="24931" xr:uid="{00000000-0005-0000-0000-000080110000}"/>
    <cellStyle name="Cálculo 3 4 2 4 2 5" xfId="32527" xr:uid="{00000000-0005-0000-0000-000081110000}"/>
    <cellStyle name="Cálculo 3 4 2 4 2 6" xfId="36202" xr:uid="{00000000-0005-0000-0000-000082110000}"/>
    <cellStyle name="Cálculo 3 4 2 4 2 7" xfId="38928" xr:uid="{00000000-0005-0000-0000-000083110000}"/>
    <cellStyle name="Cálculo 3 4 2 4 3" xfId="13628" xr:uid="{00000000-0005-0000-0000-000084110000}"/>
    <cellStyle name="Cálculo 3 4 2 4 4" xfId="20626" xr:uid="{00000000-0005-0000-0000-000085110000}"/>
    <cellStyle name="Cálculo 3 4 2 4 5" xfId="22759" xr:uid="{00000000-0005-0000-0000-000086110000}"/>
    <cellStyle name="Cálculo 3 4 2 4 6" xfId="17748" xr:uid="{00000000-0005-0000-0000-000087110000}"/>
    <cellStyle name="Cálculo 3 4 2 4 7" xfId="23064" xr:uid="{00000000-0005-0000-0000-000088110000}"/>
    <cellStyle name="Cálculo 3 4 2 4 8" xfId="31172" xr:uid="{00000000-0005-0000-0000-000089110000}"/>
    <cellStyle name="Cálculo 3 4 2 4 9" xfId="35041" xr:uid="{00000000-0005-0000-0000-00008A110000}"/>
    <cellStyle name="Cálculo 3 4 2 5" xfId="4728" xr:uid="{00000000-0005-0000-0000-00008B110000}"/>
    <cellStyle name="Cálculo 3 4 2 5 2" xfId="5483" xr:uid="{00000000-0005-0000-0000-00008C110000}"/>
    <cellStyle name="Cálculo 3 4 2 5 2 2" xfId="14637" xr:uid="{00000000-0005-0000-0000-00008D110000}"/>
    <cellStyle name="Cálculo 3 4 2 5 2 3" xfId="21633" xr:uid="{00000000-0005-0000-0000-00008E110000}"/>
    <cellStyle name="Cálculo 3 4 2 5 2 4" xfId="24930" xr:uid="{00000000-0005-0000-0000-00008F110000}"/>
    <cellStyle name="Cálculo 3 4 2 5 2 5" xfId="32528" xr:uid="{00000000-0005-0000-0000-000090110000}"/>
    <cellStyle name="Cálculo 3 4 2 5 2 6" xfId="36203" xr:uid="{00000000-0005-0000-0000-000091110000}"/>
    <cellStyle name="Cálculo 3 4 2 5 2 7" xfId="38929" xr:uid="{00000000-0005-0000-0000-000092110000}"/>
    <cellStyle name="Cálculo 3 4 2 5 3" xfId="13882" xr:uid="{00000000-0005-0000-0000-000093110000}"/>
    <cellStyle name="Cálculo 3 4 2 5 4" xfId="20880" xr:uid="{00000000-0005-0000-0000-000094110000}"/>
    <cellStyle name="Cálculo 3 4 2 5 5" xfId="27473" xr:uid="{00000000-0005-0000-0000-000095110000}"/>
    <cellStyle name="Cálculo 3 4 2 5 6" xfId="9462" xr:uid="{00000000-0005-0000-0000-000096110000}"/>
    <cellStyle name="Cálculo 3 4 2 5 7" xfId="17565" xr:uid="{00000000-0005-0000-0000-000097110000}"/>
    <cellStyle name="Cálculo 3 4 2 5 8" xfId="32158" xr:uid="{00000000-0005-0000-0000-000098110000}"/>
    <cellStyle name="Cálculo 3 4 2 5 9" xfId="35833" xr:uid="{00000000-0005-0000-0000-000099110000}"/>
    <cellStyle name="Cálculo 3 4 2 6" xfId="4974" xr:uid="{00000000-0005-0000-0000-00009A110000}"/>
    <cellStyle name="Cálculo 3 4 2 6 2" xfId="5484" xr:uid="{00000000-0005-0000-0000-00009B110000}"/>
    <cellStyle name="Cálculo 3 4 2 6 2 2" xfId="14638" xr:uid="{00000000-0005-0000-0000-00009C110000}"/>
    <cellStyle name="Cálculo 3 4 2 6 2 3" xfId="21634" xr:uid="{00000000-0005-0000-0000-00009D110000}"/>
    <cellStyle name="Cálculo 3 4 2 6 2 4" xfId="24063" xr:uid="{00000000-0005-0000-0000-00009E110000}"/>
    <cellStyle name="Cálculo 3 4 2 6 2 5" xfId="32529" xr:uid="{00000000-0005-0000-0000-00009F110000}"/>
    <cellStyle name="Cálculo 3 4 2 6 2 6" xfId="36204" xr:uid="{00000000-0005-0000-0000-0000A0110000}"/>
    <cellStyle name="Cálculo 3 4 2 6 2 7" xfId="38930" xr:uid="{00000000-0005-0000-0000-0000A1110000}"/>
    <cellStyle name="Cálculo 3 4 2 6 3" xfId="14128" xr:uid="{00000000-0005-0000-0000-0000A2110000}"/>
    <cellStyle name="Cálculo 3 4 2 6 4" xfId="21126" xr:uid="{00000000-0005-0000-0000-0000A3110000}"/>
    <cellStyle name="Cálculo 3 4 2 6 5" xfId="27352" xr:uid="{00000000-0005-0000-0000-0000A4110000}"/>
    <cellStyle name="Cálculo 3 4 2 6 6" xfId="17449" xr:uid="{00000000-0005-0000-0000-0000A5110000}"/>
    <cellStyle name="Cálculo 3 4 2 6 7" xfId="32020" xr:uid="{00000000-0005-0000-0000-0000A6110000}"/>
    <cellStyle name="Cálculo 3 4 2 6 8" xfId="35698" xr:uid="{00000000-0005-0000-0000-0000A7110000}"/>
    <cellStyle name="Cálculo 3 4 2 6 9" xfId="38609" xr:uid="{00000000-0005-0000-0000-0000A8110000}"/>
    <cellStyle name="Cálculo 3 4 2 7" xfId="5479" xr:uid="{00000000-0005-0000-0000-0000A9110000}"/>
    <cellStyle name="Cálculo 3 4 2 7 2" xfId="14633" xr:uid="{00000000-0005-0000-0000-0000AA110000}"/>
    <cellStyle name="Cálculo 3 4 2 7 3" xfId="21629" xr:uid="{00000000-0005-0000-0000-0000AB110000}"/>
    <cellStyle name="Cálculo 3 4 2 7 4" xfId="26970" xr:uid="{00000000-0005-0000-0000-0000AC110000}"/>
    <cellStyle name="Cálculo 3 4 2 7 5" xfId="32524" xr:uid="{00000000-0005-0000-0000-0000AD110000}"/>
    <cellStyle name="Cálculo 3 4 2 7 6" xfId="36199" xr:uid="{00000000-0005-0000-0000-0000AE110000}"/>
    <cellStyle name="Cálculo 3 4 2 7 7" xfId="38925" xr:uid="{00000000-0005-0000-0000-0000AF110000}"/>
    <cellStyle name="Cálculo 3 4 2 8" xfId="11508" xr:uid="{00000000-0005-0000-0000-0000B0110000}"/>
    <cellStyle name="Cálculo 3 4 2 9" xfId="18511" xr:uid="{00000000-0005-0000-0000-0000B1110000}"/>
    <cellStyle name="Cálculo 3 4 3" xfId="2382" xr:uid="{00000000-0005-0000-0000-0000B2110000}"/>
    <cellStyle name="Cálculo 3 4 3 10" xfId="17646" xr:uid="{00000000-0005-0000-0000-0000B3110000}"/>
    <cellStyle name="Cálculo 3 4 3 11" xfId="26162" xr:uid="{00000000-0005-0000-0000-0000B4110000}"/>
    <cellStyle name="Cálculo 3 4 3 12" xfId="9643" xr:uid="{00000000-0005-0000-0000-0000B5110000}"/>
    <cellStyle name="Cálculo 3 4 3 13" xfId="29627" xr:uid="{00000000-0005-0000-0000-0000B6110000}"/>
    <cellStyle name="Cálculo 3 4 3 14" xfId="33613" xr:uid="{00000000-0005-0000-0000-0000B7110000}"/>
    <cellStyle name="Cálculo 3 4 3 2" xfId="2782" xr:uid="{00000000-0005-0000-0000-0000B8110000}"/>
    <cellStyle name="Cálculo 3 4 3 2 2" xfId="5486" xr:uid="{00000000-0005-0000-0000-0000B9110000}"/>
    <cellStyle name="Cálculo 3 4 3 2 2 2" xfId="14640" xr:uid="{00000000-0005-0000-0000-0000BA110000}"/>
    <cellStyle name="Cálculo 3 4 3 2 2 3" xfId="21636" xr:uid="{00000000-0005-0000-0000-0000BB110000}"/>
    <cellStyle name="Cálculo 3 4 3 2 2 4" xfId="10236" xr:uid="{00000000-0005-0000-0000-0000BC110000}"/>
    <cellStyle name="Cálculo 3 4 3 2 2 5" xfId="32531" xr:uid="{00000000-0005-0000-0000-0000BD110000}"/>
    <cellStyle name="Cálculo 3 4 3 2 2 6" xfId="36206" xr:uid="{00000000-0005-0000-0000-0000BE110000}"/>
    <cellStyle name="Cálculo 3 4 3 2 2 7" xfId="38932" xr:uid="{00000000-0005-0000-0000-0000BF110000}"/>
    <cellStyle name="Cálculo 3 4 3 2 3" xfId="11936" xr:uid="{00000000-0005-0000-0000-0000C0110000}"/>
    <cellStyle name="Cálculo 3 4 3 2 4" xfId="18939" xr:uid="{00000000-0005-0000-0000-0000C1110000}"/>
    <cellStyle name="Cálculo 3 4 3 2 5" xfId="18114" xr:uid="{00000000-0005-0000-0000-0000C2110000}"/>
    <cellStyle name="Cálculo 3 4 3 2 6" xfId="26346" xr:uid="{00000000-0005-0000-0000-0000C3110000}"/>
    <cellStyle name="Cálculo 3 4 3 2 7" xfId="29943" xr:uid="{00000000-0005-0000-0000-0000C4110000}"/>
    <cellStyle name="Cálculo 3 4 3 2 8" xfId="25708" xr:uid="{00000000-0005-0000-0000-0000C5110000}"/>
    <cellStyle name="Cálculo 3 4 3 2 9" xfId="31427" xr:uid="{00000000-0005-0000-0000-0000C6110000}"/>
    <cellStyle name="Cálculo 3 4 3 3" xfId="4064" xr:uid="{00000000-0005-0000-0000-0000C7110000}"/>
    <cellStyle name="Cálculo 3 4 3 3 2" xfId="5487" xr:uid="{00000000-0005-0000-0000-0000C8110000}"/>
    <cellStyle name="Cálculo 3 4 3 3 2 2" xfId="14641" xr:uid="{00000000-0005-0000-0000-0000C9110000}"/>
    <cellStyle name="Cálculo 3 4 3 3 2 3" xfId="21637" xr:uid="{00000000-0005-0000-0000-0000CA110000}"/>
    <cellStyle name="Cálculo 3 4 3 3 2 4" xfId="26974" xr:uid="{00000000-0005-0000-0000-0000CB110000}"/>
    <cellStyle name="Cálculo 3 4 3 3 2 5" xfId="32532" xr:uid="{00000000-0005-0000-0000-0000CC110000}"/>
    <cellStyle name="Cálculo 3 4 3 3 2 6" xfId="36207" xr:uid="{00000000-0005-0000-0000-0000CD110000}"/>
    <cellStyle name="Cálculo 3 4 3 3 2 7" xfId="38933" xr:uid="{00000000-0005-0000-0000-0000CE110000}"/>
    <cellStyle name="Cálculo 3 4 3 3 3" xfId="13218" xr:uid="{00000000-0005-0000-0000-0000CF110000}"/>
    <cellStyle name="Cálculo 3 4 3 3 4" xfId="20216" xr:uid="{00000000-0005-0000-0000-0000D0110000}"/>
    <cellStyle name="Cálculo 3 4 3 3 5" xfId="17082" xr:uid="{00000000-0005-0000-0000-0000D1110000}"/>
    <cellStyle name="Cálculo 3 4 3 3 6" xfId="26643" xr:uid="{00000000-0005-0000-0000-0000D2110000}"/>
    <cellStyle name="Cálculo 3 4 3 3 7" xfId="24533" xr:uid="{00000000-0005-0000-0000-0000D3110000}"/>
    <cellStyle name="Cálculo 3 4 3 3 8" xfId="25910" xr:uid="{00000000-0005-0000-0000-0000D4110000}"/>
    <cellStyle name="Cálculo 3 4 3 3 9" xfId="33669" xr:uid="{00000000-0005-0000-0000-0000D5110000}"/>
    <cellStyle name="Cálculo 3 4 3 4" xfId="4502" xr:uid="{00000000-0005-0000-0000-0000D6110000}"/>
    <cellStyle name="Cálculo 3 4 3 4 2" xfId="5488" xr:uid="{00000000-0005-0000-0000-0000D7110000}"/>
    <cellStyle name="Cálculo 3 4 3 4 2 2" xfId="14642" xr:uid="{00000000-0005-0000-0000-0000D8110000}"/>
    <cellStyle name="Cálculo 3 4 3 4 2 3" xfId="21638" xr:uid="{00000000-0005-0000-0000-0000D9110000}"/>
    <cellStyle name="Cálculo 3 4 3 4 2 4" xfId="9334" xr:uid="{00000000-0005-0000-0000-0000DA110000}"/>
    <cellStyle name="Cálculo 3 4 3 4 2 5" xfId="32533" xr:uid="{00000000-0005-0000-0000-0000DB110000}"/>
    <cellStyle name="Cálculo 3 4 3 4 2 6" xfId="36208" xr:uid="{00000000-0005-0000-0000-0000DC110000}"/>
    <cellStyle name="Cálculo 3 4 3 4 2 7" xfId="38934" xr:uid="{00000000-0005-0000-0000-0000DD110000}"/>
    <cellStyle name="Cálculo 3 4 3 4 3" xfId="13656" xr:uid="{00000000-0005-0000-0000-0000DE110000}"/>
    <cellStyle name="Cálculo 3 4 3 4 4" xfId="20654" xr:uid="{00000000-0005-0000-0000-0000DF110000}"/>
    <cellStyle name="Cálculo 3 4 3 4 5" xfId="27584" xr:uid="{00000000-0005-0000-0000-0000E0110000}"/>
    <cellStyle name="Cálculo 3 4 3 4 6" xfId="25021" xr:uid="{00000000-0005-0000-0000-0000E1110000}"/>
    <cellStyle name="Cálculo 3 4 3 4 7" xfId="26846" xr:uid="{00000000-0005-0000-0000-0000E2110000}"/>
    <cellStyle name="Cálculo 3 4 3 4 8" xfId="32264" xr:uid="{00000000-0005-0000-0000-0000E3110000}"/>
    <cellStyle name="Cálculo 3 4 3 4 9" xfId="35939" xr:uid="{00000000-0005-0000-0000-0000E4110000}"/>
    <cellStyle name="Cálculo 3 4 3 5" xfId="4756" xr:uid="{00000000-0005-0000-0000-0000E5110000}"/>
    <cellStyle name="Cálculo 3 4 3 5 2" xfId="5489" xr:uid="{00000000-0005-0000-0000-0000E6110000}"/>
    <cellStyle name="Cálculo 3 4 3 5 2 2" xfId="14643" xr:uid="{00000000-0005-0000-0000-0000E7110000}"/>
    <cellStyle name="Cálculo 3 4 3 5 2 3" xfId="21639" xr:uid="{00000000-0005-0000-0000-0000E8110000}"/>
    <cellStyle name="Cálculo 3 4 3 5 2 4" xfId="26975" xr:uid="{00000000-0005-0000-0000-0000E9110000}"/>
    <cellStyle name="Cálculo 3 4 3 5 2 5" xfId="32534" xr:uid="{00000000-0005-0000-0000-0000EA110000}"/>
    <cellStyle name="Cálculo 3 4 3 5 2 6" xfId="36209" xr:uid="{00000000-0005-0000-0000-0000EB110000}"/>
    <cellStyle name="Cálculo 3 4 3 5 2 7" xfId="38935" xr:uid="{00000000-0005-0000-0000-0000EC110000}"/>
    <cellStyle name="Cálculo 3 4 3 5 3" xfId="13910" xr:uid="{00000000-0005-0000-0000-0000ED110000}"/>
    <cellStyle name="Cálculo 3 4 3 5 4" xfId="20908" xr:uid="{00000000-0005-0000-0000-0000EE110000}"/>
    <cellStyle name="Cálculo 3 4 3 5 5" xfId="24787" xr:uid="{00000000-0005-0000-0000-0000EF110000}"/>
    <cellStyle name="Cálculo 3 4 3 5 6" xfId="17193" xr:uid="{00000000-0005-0000-0000-0000F0110000}"/>
    <cellStyle name="Cálculo 3 4 3 5 7" xfId="18122" xr:uid="{00000000-0005-0000-0000-0000F1110000}"/>
    <cellStyle name="Cálculo 3 4 3 5 8" xfId="26489" xr:uid="{00000000-0005-0000-0000-0000F2110000}"/>
    <cellStyle name="Cálculo 3 4 3 5 9" xfId="33707" xr:uid="{00000000-0005-0000-0000-0000F3110000}"/>
    <cellStyle name="Cálculo 3 4 3 6" xfId="5002" xr:uid="{00000000-0005-0000-0000-0000F4110000}"/>
    <cellStyle name="Cálculo 3 4 3 6 2" xfId="5490" xr:uid="{00000000-0005-0000-0000-0000F5110000}"/>
    <cellStyle name="Cálculo 3 4 3 6 2 2" xfId="14644" xr:uid="{00000000-0005-0000-0000-0000F6110000}"/>
    <cellStyle name="Cálculo 3 4 3 6 2 3" xfId="21640" xr:uid="{00000000-0005-0000-0000-0000F7110000}"/>
    <cellStyle name="Cálculo 3 4 3 6 2 4" xfId="26972" xr:uid="{00000000-0005-0000-0000-0000F8110000}"/>
    <cellStyle name="Cálculo 3 4 3 6 2 5" xfId="32535" xr:uid="{00000000-0005-0000-0000-0000F9110000}"/>
    <cellStyle name="Cálculo 3 4 3 6 2 6" xfId="36210" xr:uid="{00000000-0005-0000-0000-0000FA110000}"/>
    <cellStyle name="Cálculo 3 4 3 6 2 7" xfId="38936" xr:uid="{00000000-0005-0000-0000-0000FB110000}"/>
    <cellStyle name="Cálculo 3 4 3 6 3" xfId="14156" xr:uid="{00000000-0005-0000-0000-0000FC110000}"/>
    <cellStyle name="Cálculo 3 4 3 6 4" xfId="21154" xr:uid="{00000000-0005-0000-0000-0000FD110000}"/>
    <cellStyle name="Cálculo 3 4 3 6 5" xfId="27338" xr:uid="{00000000-0005-0000-0000-0000FE110000}"/>
    <cellStyle name="Cálculo 3 4 3 6 6" xfId="25508" xr:uid="{00000000-0005-0000-0000-0000FF110000}"/>
    <cellStyle name="Cálculo 3 4 3 6 7" xfId="32048" xr:uid="{00000000-0005-0000-0000-000000120000}"/>
    <cellStyle name="Cálculo 3 4 3 6 8" xfId="35726" xr:uid="{00000000-0005-0000-0000-000001120000}"/>
    <cellStyle name="Cálculo 3 4 3 6 9" xfId="38637" xr:uid="{00000000-0005-0000-0000-000002120000}"/>
    <cellStyle name="Cálculo 3 4 3 7" xfId="5485" xr:uid="{00000000-0005-0000-0000-000003120000}"/>
    <cellStyle name="Cálculo 3 4 3 7 2" xfId="14639" xr:uid="{00000000-0005-0000-0000-000004120000}"/>
    <cellStyle name="Cálculo 3 4 3 7 3" xfId="21635" xr:uid="{00000000-0005-0000-0000-000005120000}"/>
    <cellStyle name="Cálculo 3 4 3 7 4" xfId="10347" xr:uid="{00000000-0005-0000-0000-000006120000}"/>
    <cellStyle name="Cálculo 3 4 3 7 5" xfId="32530" xr:uid="{00000000-0005-0000-0000-000007120000}"/>
    <cellStyle name="Cálculo 3 4 3 7 6" xfId="36205" xr:uid="{00000000-0005-0000-0000-000008120000}"/>
    <cellStyle name="Cálculo 3 4 3 7 7" xfId="38931" xr:uid="{00000000-0005-0000-0000-000009120000}"/>
    <cellStyle name="Cálculo 3 4 3 8" xfId="11536" xr:uid="{00000000-0005-0000-0000-00000A120000}"/>
    <cellStyle name="Cálculo 3 4 3 9" xfId="18539" xr:uid="{00000000-0005-0000-0000-00000B120000}"/>
    <cellStyle name="Cálculo 3 4 4" xfId="2406" xr:uid="{00000000-0005-0000-0000-00000C120000}"/>
    <cellStyle name="Cálculo 3 4 4 10" xfId="10255" xr:uid="{00000000-0005-0000-0000-00000D120000}"/>
    <cellStyle name="Cálculo 3 4 4 11" xfId="25058" xr:uid="{00000000-0005-0000-0000-00000E120000}"/>
    <cellStyle name="Cálculo 3 4 4 12" xfId="30127" xr:uid="{00000000-0005-0000-0000-00000F120000}"/>
    <cellStyle name="Cálculo 3 4 4 13" xfId="31076" xr:uid="{00000000-0005-0000-0000-000010120000}"/>
    <cellStyle name="Cálculo 3 4 4 14" xfId="34964" xr:uid="{00000000-0005-0000-0000-000011120000}"/>
    <cellStyle name="Cálculo 3 4 4 2" xfId="2806" xr:uid="{00000000-0005-0000-0000-000012120000}"/>
    <cellStyle name="Cálculo 3 4 4 2 2" xfId="5492" xr:uid="{00000000-0005-0000-0000-000013120000}"/>
    <cellStyle name="Cálculo 3 4 4 2 2 2" xfId="14646" xr:uid="{00000000-0005-0000-0000-000014120000}"/>
    <cellStyle name="Cálculo 3 4 4 2 2 3" xfId="21642" xr:uid="{00000000-0005-0000-0000-000015120000}"/>
    <cellStyle name="Cálculo 3 4 4 2 2 4" xfId="26976" xr:uid="{00000000-0005-0000-0000-000016120000}"/>
    <cellStyle name="Cálculo 3 4 4 2 2 5" xfId="32537" xr:uid="{00000000-0005-0000-0000-000017120000}"/>
    <cellStyle name="Cálculo 3 4 4 2 2 6" xfId="36212" xr:uid="{00000000-0005-0000-0000-000018120000}"/>
    <cellStyle name="Cálculo 3 4 4 2 2 7" xfId="38938" xr:uid="{00000000-0005-0000-0000-000019120000}"/>
    <cellStyle name="Cálculo 3 4 4 2 3" xfId="11960" xr:uid="{00000000-0005-0000-0000-00001A120000}"/>
    <cellStyle name="Cálculo 3 4 4 2 4" xfId="18963" xr:uid="{00000000-0005-0000-0000-00001B120000}"/>
    <cellStyle name="Cálculo 3 4 4 2 5" xfId="28380" xr:uid="{00000000-0005-0000-0000-00001C120000}"/>
    <cellStyle name="Cálculo 3 4 4 2 6" xfId="27893" xr:uid="{00000000-0005-0000-0000-00001D120000}"/>
    <cellStyle name="Cálculo 3 4 4 2 7" xfId="29923" xr:uid="{00000000-0005-0000-0000-00001E120000}"/>
    <cellStyle name="Cálculo 3 4 4 2 8" xfId="31537" xr:uid="{00000000-0005-0000-0000-00001F120000}"/>
    <cellStyle name="Cálculo 3 4 4 2 9" xfId="35241" xr:uid="{00000000-0005-0000-0000-000020120000}"/>
    <cellStyle name="Cálculo 3 4 4 3" xfId="4088" xr:uid="{00000000-0005-0000-0000-000021120000}"/>
    <cellStyle name="Cálculo 3 4 4 3 2" xfId="5493" xr:uid="{00000000-0005-0000-0000-000022120000}"/>
    <cellStyle name="Cálculo 3 4 4 3 2 2" xfId="14647" xr:uid="{00000000-0005-0000-0000-000023120000}"/>
    <cellStyle name="Cálculo 3 4 4 3 2 3" xfId="21643" xr:uid="{00000000-0005-0000-0000-000024120000}"/>
    <cellStyle name="Cálculo 3 4 4 3 2 4" xfId="17720" xr:uid="{00000000-0005-0000-0000-000025120000}"/>
    <cellStyle name="Cálculo 3 4 4 3 2 5" xfId="32538" xr:uid="{00000000-0005-0000-0000-000026120000}"/>
    <cellStyle name="Cálculo 3 4 4 3 2 6" xfId="36213" xr:uid="{00000000-0005-0000-0000-000027120000}"/>
    <cellStyle name="Cálculo 3 4 4 3 2 7" xfId="38939" xr:uid="{00000000-0005-0000-0000-000028120000}"/>
    <cellStyle name="Cálculo 3 4 4 3 3" xfId="13242" xr:uid="{00000000-0005-0000-0000-000029120000}"/>
    <cellStyle name="Cálculo 3 4 4 3 4" xfId="20240" xr:uid="{00000000-0005-0000-0000-00002A120000}"/>
    <cellStyle name="Cálculo 3 4 4 3 5" xfId="23341" xr:uid="{00000000-0005-0000-0000-00002B120000}"/>
    <cellStyle name="Cálculo 3 4 4 3 6" xfId="26649" xr:uid="{00000000-0005-0000-0000-00002C120000}"/>
    <cellStyle name="Cálculo 3 4 4 3 7" xfId="24358" xr:uid="{00000000-0005-0000-0000-00002D120000}"/>
    <cellStyle name="Cálculo 3 4 4 3 8" xfId="17765" xr:uid="{00000000-0005-0000-0000-00002E120000}"/>
    <cellStyle name="Cálculo 3 4 4 3 9" xfId="35080" xr:uid="{00000000-0005-0000-0000-00002F120000}"/>
    <cellStyle name="Cálculo 3 4 4 4" xfId="4526" xr:uid="{00000000-0005-0000-0000-000030120000}"/>
    <cellStyle name="Cálculo 3 4 4 4 2" xfId="5494" xr:uid="{00000000-0005-0000-0000-000031120000}"/>
    <cellStyle name="Cálculo 3 4 4 4 2 2" xfId="14648" xr:uid="{00000000-0005-0000-0000-000032120000}"/>
    <cellStyle name="Cálculo 3 4 4 4 2 3" xfId="21644" xr:uid="{00000000-0005-0000-0000-000033120000}"/>
    <cellStyle name="Cálculo 3 4 4 4 2 4" xfId="26977" xr:uid="{00000000-0005-0000-0000-000034120000}"/>
    <cellStyle name="Cálculo 3 4 4 4 2 5" xfId="32539" xr:uid="{00000000-0005-0000-0000-000035120000}"/>
    <cellStyle name="Cálculo 3 4 4 4 2 6" xfId="36214" xr:uid="{00000000-0005-0000-0000-000036120000}"/>
    <cellStyle name="Cálculo 3 4 4 4 2 7" xfId="38940" xr:uid="{00000000-0005-0000-0000-000037120000}"/>
    <cellStyle name="Cálculo 3 4 4 4 3" xfId="13680" xr:uid="{00000000-0005-0000-0000-000038120000}"/>
    <cellStyle name="Cálculo 3 4 4 4 4" xfId="20678" xr:uid="{00000000-0005-0000-0000-000039120000}"/>
    <cellStyle name="Cálculo 3 4 4 4 5" xfId="24243" xr:uid="{00000000-0005-0000-0000-00003A120000}"/>
    <cellStyle name="Cálculo 3 4 4 4 6" xfId="24343" xr:uid="{00000000-0005-0000-0000-00003B120000}"/>
    <cellStyle name="Cálculo 3 4 4 4 7" xfId="17245" xr:uid="{00000000-0005-0000-0000-00003C120000}"/>
    <cellStyle name="Cálculo 3 4 4 4 8" xfId="32250" xr:uid="{00000000-0005-0000-0000-00003D120000}"/>
    <cellStyle name="Cálculo 3 4 4 4 9" xfId="35925" xr:uid="{00000000-0005-0000-0000-00003E120000}"/>
    <cellStyle name="Cálculo 3 4 4 5" xfId="4780" xr:uid="{00000000-0005-0000-0000-00003F120000}"/>
    <cellStyle name="Cálculo 3 4 4 5 2" xfId="5495" xr:uid="{00000000-0005-0000-0000-000040120000}"/>
    <cellStyle name="Cálculo 3 4 4 5 2 2" xfId="14649" xr:uid="{00000000-0005-0000-0000-000041120000}"/>
    <cellStyle name="Cálculo 3 4 4 5 2 3" xfId="21645" xr:uid="{00000000-0005-0000-0000-000042120000}"/>
    <cellStyle name="Cálculo 3 4 4 5 2 4" xfId="17405" xr:uid="{00000000-0005-0000-0000-000043120000}"/>
    <cellStyle name="Cálculo 3 4 4 5 2 5" xfId="32540" xr:uid="{00000000-0005-0000-0000-000044120000}"/>
    <cellStyle name="Cálculo 3 4 4 5 2 6" xfId="36215" xr:uid="{00000000-0005-0000-0000-000045120000}"/>
    <cellStyle name="Cálculo 3 4 4 5 2 7" xfId="38941" xr:uid="{00000000-0005-0000-0000-000046120000}"/>
    <cellStyle name="Cálculo 3 4 4 5 3" xfId="13934" xr:uid="{00000000-0005-0000-0000-000047120000}"/>
    <cellStyle name="Cálculo 3 4 4 5 4" xfId="20932" xr:uid="{00000000-0005-0000-0000-000048120000}"/>
    <cellStyle name="Cálculo 3 4 4 5 5" xfId="27448" xr:uid="{00000000-0005-0000-0000-000049120000}"/>
    <cellStyle name="Cálculo 3 4 4 5 6" xfId="28865" xr:uid="{00000000-0005-0000-0000-00004A120000}"/>
    <cellStyle name="Cálculo 3 4 4 5 7" xfId="17353" xr:uid="{00000000-0005-0000-0000-00004B120000}"/>
    <cellStyle name="Cálculo 3 4 4 5 8" xfId="32137" xr:uid="{00000000-0005-0000-0000-00004C120000}"/>
    <cellStyle name="Cálculo 3 4 4 5 9" xfId="35812" xr:uid="{00000000-0005-0000-0000-00004D120000}"/>
    <cellStyle name="Cálculo 3 4 4 6" xfId="5026" xr:uid="{00000000-0005-0000-0000-00004E120000}"/>
    <cellStyle name="Cálculo 3 4 4 6 2" xfId="5496" xr:uid="{00000000-0005-0000-0000-00004F120000}"/>
    <cellStyle name="Cálculo 3 4 4 6 2 2" xfId="14650" xr:uid="{00000000-0005-0000-0000-000050120000}"/>
    <cellStyle name="Cálculo 3 4 4 6 2 3" xfId="21646" xr:uid="{00000000-0005-0000-0000-000051120000}"/>
    <cellStyle name="Cálculo 3 4 4 6 2 4" xfId="26978" xr:uid="{00000000-0005-0000-0000-000052120000}"/>
    <cellStyle name="Cálculo 3 4 4 6 2 5" xfId="32541" xr:uid="{00000000-0005-0000-0000-000053120000}"/>
    <cellStyle name="Cálculo 3 4 4 6 2 6" xfId="36216" xr:uid="{00000000-0005-0000-0000-000054120000}"/>
    <cellStyle name="Cálculo 3 4 4 6 2 7" xfId="38942" xr:uid="{00000000-0005-0000-0000-000055120000}"/>
    <cellStyle name="Cálculo 3 4 4 6 3" xfId="14180" xr:uid="{00000000-0005-0000-0000-000056120000}"/>
    <cellStyle name="Cálculo 3 4 4 6 4" xfId="21178" xr:uid="{00000000-0005-0000-0000-000057120000}"/>
    <cellStyle name="Cálculo 3 4 4 6 5" xfId="27325" xr:uid="{00000000-0005-0000-0000-000058120000}"/>
    <cellStyle name="Cálculo 3 4 4 6 6" xfId="24330" xr:uid="{00000000-0005-0000-0000-000059120000}"/>
    <cellStyle name="Cálculo 3 4 4 6 7" xfId="32072" xr:uid="{00000000-0005-0000-0000-00005A120000}"/>
    <cellStyle name="Cálculo 3 4 4 6 8" xfId="35750" xr:uid="{00000000-0005-0000-0000-00005B120000}"/>
    <cellStyle name="Cálculo 3 4 4 6 9" xfId="38661" xr:uid="{00000000-0005-0000-0000-00005C120000}"/>
    <cellStyle name="Cálculo 3 4 4 7" xfId="5491" xr:uid="{00000000-0005-0000-0000-00005D120000}"/>
    <cellStyle name="Cálculo 3 4 4 7 2" xfId="14645" xr:uid="{00000000-0005-0000-0000-00005E120000}"/>
    <cellStyle name="Cálculo 3 4 4 7 3" xfId="21641" xr:uid="{00000000-0005-0000-0000-00005F120000}"/>
    <cellStyle name="Cálculo 3 4 4 7 4" xfId="26971" xr:uid="{00000000-0005-0000-0000-000060120000}"/>
    <cellStyle name="Cálculo 3 4 4 7 5" xfId="32536" xr:uid="{00000000-0005-0000-0000-000061120000}"/>
    <cellStyle name="Cálculo 3 4 4 7 6" xfId="36211" xr:uid="{00000000-0005-0000-0000-000062120000}"/>
    <cellStyle name="Cálculo 3 4 4 7 7" xfId="38937" xr:uid="{00000000-0005-0000-0000-000063120000}"/>
    <cellStyle name="Cálculo 3 4 4 8" xfId="11560" xr:uid="{00000000-0005-0000-0000-000064120000}"/>
    <cellStyle name="Cálculo 3 4 4 9" xfId="18563" xr:uid="{00000000-0005-0000-0000-000065120000}"/>
    <cellStyle name="Cálculo 3 4 5" xfId="2430" xr:uid="{00000000-0005-0000-0000-000066120000}"/>
    <cellStyle name="Cálculo 3 4 5 10" xfId="25356" xr:uid="{00000000-0005-0000-0000-000067120000}"/>
    <cellStyle name="Cálculo 3 4 5 11" xfId="17968" xr:uid="{00000000-0005-0000-0000-000068120000}"/>
    <cellStyle name="Cálculo 3 4 5 12" xfId="26517" xr:uid="{00000000-0005-0000-0000-000069120000}"/>
    <cellStyle name="Cálculo 3 4 5 13" xfId="34092" xr:uid="{00000000-0005-0000-0000-00006A120000}"/>
    <cellStyle name="Cálculo 3 4 5 14" xfId="37654" xr:uid="{00000000-0005-0000-0000-00006B120000}"/>
    <cellStyle name="Cálculo 3 4 5 2" xfId="2830" xr:uid="{00000000-0005-0000-0000-00006C120000}"/>
    <cellStyle name="Cálculo 3 4 5 2 2" xfId="5498" xr:uid="{00000000-0005-0000-0000-00006D120000}"/>
    <cellStyle name="Cálculo 3 4 5 2 2 2" xfId="14652" xr:uid="{00000000-0005-0000-0000-00006E120000}"/>
    <cellStyle name="Cálculo 3 4 5 2 2 3" xfId="21648" xr:uid="{00000000-0005-0000-0000-00006F120000}"/>
    <cellStyle name="Cálculo 3 4 5 2 2 4" xfId="24929" xr:uid="{00000000-0005-0000-0000-000070120000}"/>
    <cellStyle name="Cálculo 3 4 5 2 2 5" xfId="32543" xr:uid="{00000000-0005-0000-0000-000071120000}"/>
    <cellStyle name="Cálculo 3 4 5 2 2 6" xfId="36218" xr:uid="{00000000-0005-0000-0000-000072120000}"/>
    <cellStyle name="Cálculo 3 4 5 2 2 7" xfId="38944" xr:uid="{00000000-0005-0000-0000-000073120000}"/>
    <cellStyle name="Cálculo 3 4 5 2 3" xfId="11984" xr:uid="{00000000-0005-0000-0000-000074120000}"/>
    <cellStyle name="Cálculo 3 4 5 2 4" xfId="18987" xr:uid="{00000000-0005-0000-0000-000075120000}"/>
    <cellStyle name="Cálculo 3 4 5 2 5" xfId="28369" xr:uid="{00000000-0005-0000-0000-000076120000}"/>
    <cellStyle name="Cálculo 3 4 5 2 6" xfId="28490" xr:uid="{00000000-0005-0000-0000-000077120000}"/>
    <cellStyle name="Cálculo 3 4 5 2 7" xfId="17324" xr:uid="{00000000-0005-0000-0000-000078120000}"/>
    <cellStyle name="Cálculo 3 4 5 2 8" xfId="33895" xr:uid="{00000000-0005-0000-0000-000079120000}"/>
    <cellStyle name="Cálculo 3 4 5 2 9" xfId="37457" xr:uid="{00000000-0005-0000-0000-00007A120000}"/>
    <cellStyle name="Cálculo 3 4 5 3" xfId="4112" xr:uid="{00000000-0005-0000-0000-00007B120000}"/>
    <cellStyle name="Cálculo 3 4 5 3 2" xfId="5499" xr:uid="{00000000-0005-0000-0000-00007C120000}"/>
    <cellStyle name="Cálculo 3 4 5 3 2 2" xfId="14653" xr:uid="{00000000-0005-0000-0000-00007D120000}"/>
    <cellStyle name="Cálculo 3 4 5 3 2 3" xfId="21649" xr:uid="{00000000-0005-0000-0000-00007E120000}"/>
    <cellStyle name="Cálculo 3 4 5 3 2 4" xfId="19698" xr:uid="{00000000-0005-0000-0000-00007F120000}"/>
    <cellStyle name="Cálculo 3 4 5 3 2 5" xfId="32544" xr:uid="{00000000-0005-0000-0000-000080120000}"/>
    <cellStyle name="Cálculo 3 4 5 3 2 6" xfId="36219" xr:uid="{00000000-0005-0000-0000-000081120000}"/>
    <cellStyle name="Cálculo 3 4 5 3 2 7" xfId="38945" xr:uid="{00000000-0005-0000-0000-000082120000}"/>
    <cellStyle name="Cálculo 3 4 5 3 3" xfId="13266" xr:uid="{00000000-0005-0000-0000-000083120000}"/>
    <cellStyle name="Cálculo 3 4 5 3 4" xfId="20264" xr:uid="{00000000-0005-0000-0000-000084120000}"/>
    <cellStyle name="Cálculo 3 4 5 3 5" xfId="24732" xr:uid="{00000000-0005-0000-0000-000085120000}"/>
    <cellStyle name="Cálculo 3 4 5 3 6" xfId="9317" xr:uid="{00000000-0005-0000-0000-000086120000}"/>
    <cellStyle name="Cálculo 3 4 5 3 7" xfId="27273" xr:uid="{00000000-0005-0000-0000-000087120000}"/>
    <cellStyle name="Cálculo 3 4 5 3 8" xfId="22675" xr:uid="{00000000-0005-0000-0000-000088120000}"/>
    <cellStyle name="Cálculo 3 4 5 3 9" xfId="30972" xr:uid="{00000000-0005-0000-0000-000089120000}"/>
    <cellStyle name="Cálculo 3 4 5 4" xfId="4550" xr:uid="{00000000-0005-0000-0000-00008A120000}"/>
    <cellStyle name="Cálculo 3 4 5 4 2" xfId="5500" xr:uid="{00000000-0005-0000-0000-00008B120000}"/>
    <cellStyle name="Cálculo 3 4 5 4 2 2" xfId="14654" xr:uid="{00000000-0005-0000-0000-00008C120000}"/>
    <cellStyle name="Cálculo 3 4 5 4 2 3" xfId="21650" xr:uid="{00000000-0005-0000-0000-00008D120000}"/>
    <cellStyle name="Cálculo 3 4 5 4 2 4" xfId="26980" xr:uid="{00000000-0005-0000-0000-00008E120000}"/>
    <cellStyle name="Cálculo 3 4 5 4 2 5" xfId="32545" xr:uid="{00000000-0005-0000-0000-00008F120000}"/>
    <cellStyle name="Cálculo 3 4 5 4 2 6" xfId="36220" xr:uid="{00000000-0005-0000-0000-000090120000}"/>
    <cellStyle name="Cálculo 3 4 5 4 2 7" xfId="38946" xr:uid="{00000000-0005-0000-0000-000091120000}"/>
    <cellStyle name="Cálculo 3 4 5 4 3" xfId="13704" xr:uid="{00000000-0005-0000-0000-000092120000}"/>
    <cellStyle name="Cálculo 3 4 5 4 4" xfId="20702" xr:uid="{00000000-0005-0000-0000-000093120000}"/>
    <cellStyle name="Cálculo 3 4 5 4 5" xfId="27554" xr:uid="{00000000-0005-0000-0000-000094120000}"/>
    <cellStyle name="Cálculo 3 4 5 4 6" xfId="24101" xr:uid="{00000000-0005-0000-0000-000095120000}"/>
    <cellStyle name="Cálculo 3 4 5 4 7" xfId="25437" xr:uid="{00000000-0005-0000-0000-000096120000}"/>
    <cellStyle name="Cálculo 3 4 5 4 8" xfId="30961" xr:uid="{00000000-0005-0000-0000-000097120000}"/>
    <cellStyle name="Cálculo 3 4 5 4 9" xfId="30846" xr:uid="{00000000-0005-0000-0000-000098120000}"/>
    <cellStyle name="Cálculo 3 4 5 5" xfId="4804" xr:uid="{00000000-0005-0000-0000-000099120000}"/>
    <cellStyle name="Cálculo 3 4 5 5 2" xfId="5501" xr:uid="{00000000-0005-0000-0000-00009A120000}"/>
    <cellStyle name="Cálculo 3 4 5 5 2 2" xfId="14655" xr:uid="{00000000-0005-0000-0000-00009B120000}"/>
    <cellStyle name="Cálculo 3 4 5 5 2 3" xfId="21651" xr:uid="{00000000-0005-0000-0000-00009C120000}"/>
    <cellStyle name="Cálculo 3 4 5 5 2 4" xfId="17721" xr:uid="{00000000-0005-0000-0000-00009D120000}"/>
    <cellStyle name="Cálculo 3 4 5 5 2 5" xfId="32546" xr:uid="{00000000-0005-0000-0000-00009E120000}"/>
    <cellStyle name="Cálculo 3 4 5 5 2 6" xfId="36221" xr:uid="{00000000-0005-0000-0000-00009F120000}"/>
    <cellStyle name="Cálculo 3 4 5 5 2 7" xfId="38947" xr:uid="{00000000-0005-0000-0000-0000A0120000}"/>
    <cellStyle name="Cálculo 3 4 5 5 3" xfId="13958" xr:uid="{00000000-0005-0000-0000-0000A1120000}"/>
    <cellStyle name="Cálculo 3 4 5 5 4" xfId="20956" xr:uid="{00000000-0005-0000-0000-0000A2120000}"/>
    <cellStyle name="Cálculo 3 4 5 5 5" xfId="24029" xr:uid="{00000000-0005-0000-0000-0000A3120000}"/>
    <cellStyle name="Cálculo 3 4 5 5 6" xfId="26754" xr:uid="{00000000-0005-0000-0000-0000A4120000}"/>
    <cellStyle name="Cálculo 3 4 5 5 7" xfId="17343" xr:uid="{00000000-0005-0000-0000-0000A5120000}"/>
    <cellStyle name="Cálculo 3 4 5 5 8" xfId="32122" xr:uid="{00000000-0005-0000-0000-0000A6120000}"/>
    <cellStyle name="Cálculo 3 4 5 5 9" xfId="35797" xr:uid="{00000000-0005-0000-0000-0000A7120000}"/>
    <cellStyle name="Cálculo 3 4 5 6" xfId="5050" xr:uid="{00000000-0005-0000-0000-0000A8120000}"/>
    <cellStyle name="Cálculo 3 4 5 6 2" xfId="5502" xr:uid="{00000000-0005-0000-0000-0000A9120000}"/>
    <cellStyle name="Cálculo 3 4 5 6 2 2" xfId="14656" xr:uid="{00000000-0005-0000-0000-0000AA120000}"/>
    <cellStyle name="Cálculo 3 4 5 6 2 3" xfId="21652" xr:uid="{00000000-0005-0000-0000-0000AB120000}"/>
    <cellStyle name="Cálculo 3 4 5 6 2 4" xfId="26981" xr:uid="{00000000-0005-0000-0000-0000AC120000}"/>
    <cellStyle name="Cálculo 3 4 5 6 2 5" xfId="32547" xr:uid="{00000000-0005-0000-0000-0000AD120000}"/>
    <cellStyle name="Cálculo 3 4 5 6 2 6" xfId="36222" xr:uid="{00000000-0005-0000-0000-0000AE120000}"/>
    <cellStyle name="Cálculo 3 4 5 6 2 7" xfId="38948" xr:uid="{00000000-0005-0000-0000-0000AF120000}"/>
    <cellStyle name="Cálculo 3 4 5 6 3" xfId="14204" xr:uid="{00000000-0005-0000-0000-0000B0120000}"/>
    <cellStyle name="Cálculo 3 4 5 6 4" xfId="21202" xr:uid="{00000000-0005-0000-0000-0000B1120000}"/>
    <cellStyle name="Cálculo 3 4 5 6 5" xfId="27311" xr:uid="{00000000-0005-0000-0000-0000B2120000}"/>
    <cellStyle name="Cálculo 3 4 5 6 6" xfId="25004" xr:uid="{00000000-0005-0000-0000-0000B3120000}"/>
    <cellStyle name="Cálculo 3 4 5 6 7" xfId="32096" xr:uid="{00000000-0005-0000-0000-0000B4120000}"/>
    <cellStyle name="Cálculo 3 4 5 6 8" xfId="35774" xr:uid="{00000000-0005-0000-0000-0000B5120000}"/>
    <cellStyle name="Cálculo 3 4 5 6 9" xfId="38685" xr:uid="{00000000-0005-0000-0000-0000B6120000}"/>
    <cellStyle name="Cálculo 3 4 5 7" xfId="5497" xr:uid="{00000000-0005-0000-0000-0000B7120000}"/>
    <cellStyle name="Cálculo 3 4 5 7 2" xfId="14651" xr:uid="{00000000-0005-0000-0000-0000B8120000}"/>
    <cellStyle name="Cálculo 3 4 5 7 3" xfId="21647" xr:uid="{00000000-0005-0000-0000-0000B9120000}"/>
    <cellStyle name="Cálculo 3 4 5 7 4" xfId="24294" xr:uid="{00000000-0005-0000-0000-0000BA120000}"/>
    <cellStyle name="Cálculo 3 4 5 7 5" xfId="32542" xr:uid="{00000000-0005-0000-0000-0000BB120000}"/>
    <cellStyle name="Cálculo 3 4 5 7 6" xfId="36217" xr:uid="{00000000-0005-0000-0000-0000BC120000}"/>
    <cellStyle name="Cálculo 3 4 5 7 7" xfId="38943" xr:uid="{00000000-0005-0000-0000-0000BD120000}"/>
    <cellStyle name="Cálculo 3 4 5 8" xfId="11584" xr:uid="{00000000-0005-0000-0000-0000BE120000}"/>
    <cellStyle name="Cálculo 3 4 5 9" xfId="18587" xr:uid="{00000000-0005-0000-0000-0000BF120000}"/>
    <cellStyle name="Cálculo 3 4 6" xfId="2632" xr:uid="{00000000-0005-0000-0000-0000C0120000}"/>
    <cellStyle name="Cálculo 3 4 6 2" xfId="5503" xr:uid="{00000000-0005-0000-0000-0000C1120000}"/>
    <cellStyle name="Cálculo 3 4 6 2 2" xfId="14657" xr:uid="{00000000-0005-0000-0000-0000C2120000}"/>
    <cellStyle name="Cálculo 3 4 6 2 3" xfId="21653" xr:uid="{00000000-0005-0000-0000-0000C3120000}"/>
    <cellStyle name="Cálculo 3 4 6 2 4" xfId="15479" xr:uid="{00000000-0005-0000-0000-0000C4120000}"/>
    <cellStyle name="Cálculo 3 4 6 2 5" xfId="32548" xr:uid="{00000000-0005-0000-0000-0000C5120000}"/>
    <cellStyle name="Cálculo 3 4 6 2 6" xfId="36223" xr:uid="{00000000-0005-0000-0000-0000C6120000}"/>
    <cellStyle name="Cálculo 3 4 6 2 7" xfId="38949" xr:uid="{00000000-0005-0000-0000-0000C7120000}"/>
    <cellStyle name="Cálculo 3 4 6 3" xfId="11786" xr:uid="{00000000-0005-0000-0000-0000C8120000}"/>
    <cellStyle name="Cálculo 3 4 6 4" xfId="18789" xr:uid="{00000000-0005-0000-0000-0000C9120000}"/>
    <cellStyle name="Cálculo 3 4 6 5" xfId="21274" xr:uid="{00000000-0005-0000-0000-0000CA120000}"/>
    <cellStyle name="Cálculo 3 4 6 6" xfId="17910" xr:uid="{00000000-0005-0000-0000-0000CB120000}"/>
    <cellStyle name="Cálculo 3 4 6 7" xfId="24387" xr:uid="{00000000-0005-0000-0000-0000CC120000}"/>
    <cellStyle name="Cálculo 3 4 6 8" xfId="31516" xr:uid="{00000000-0005-0000-0000-0000CD120000}"/>
    <cellStyle name="Cálculo 3 4 6 9" xfId="35226" xr:uid="{00000000-0005-0000-0000-0000CE120000}"/>
    <cellStyle name="Cálculo 3 4 7" xfId="3200" xr:uid="{00000000-0005-0000-0000-0000CF120000}"/>
    <cellStyle name="Cálculo 3 4 7 2" xfId="5504" xr:uid="{00000000-0005-0000-0000-0000D0120000}"/>
    <cellStyle name="Cálculo 3 4 7 2 2" xfId="14658" xr:uid="{00000000-0005-0000-0000-0000D1120000}"/>
    <cellStyle name="Cálculo 3 4 7 2 3" xfId="21654" xr:uid="{00000000-0005-0000-0000-0000D2120000}"/>
    <cellStyle name="Cálculo 3 4 7 2 4" xfId="26982" xr:uid="{00000000-0005-0000-0000-0000D3120000}"/>
    <cellStyle name="Cálculo 3 4 7 2 5" xfId="32549" xr:uid="{00000000-0005-0000-0000-0000D4120000}"/>
    <cellStyle name="Cálculo 3 4 7 2 6" xfId="36224" xr:uid="{00000000-0005-0000-0000-0000D5120000}"/>
    <cellStyle name="Cálculo 3 4 7 2 7" xfId="38950" xr:uid="{00000000-0005-0000-0000-0000D6120000}"/>
    <cellStyle name="Cálculo 3 4 7 3" xfId="12354" xr:uid="{00000000-0005-0000-0000-0000D7120000}"/>
    <cellStyle name="Cálculo 3 4 7 4" xfId="19357" xr:uid="{00000000-0005-0000-0000-0000D8120000}"/>
    <cellStyle name="Cálculo 3 4 7 5" xfId="9747" xr:uid="{00000000-0005-0000-0000-0000D9120000}"/>
    <cellStyle name="Cálculo 3 4 7 6" xfId="28096" xr:uid="{00000000-0005-0000-0000-0000DA120000}"/>
    <cellStyle name="Cálculo 3 4 7 7" xfId="29733" xr:uid="{00000000-0005-0000-0000-0000DB120000}"/>
    <cellStyle name="Cálculo 3 4 7 8" xfId="31588" xr:uid="{00000000-0005-0000-0000-0000DC120000}"/>
    <cellStyle name="Cálculo 3 4 7 9" xfId="35297" xr:uid="{00000000-0005-0000-0000-0000DD120000}"/>
    <cellStyle name="Cálculo 3 4 8" xfId="3705" xr:uid="{00000000-0005-0000-0000-0000DE120000}"/>
    <cellStyle name="Cálculo 3 4 8 2" xfId="5505" xr:uid="{00000000-0005-0000-0000-0000DF120000}"/>
    <cellStyle name="Cálculo 3 4 8 2 2" xfId="14659" xr:uid="{00000000-0005-0000-0000-0000E0120000}"/>
    <cellStyle name="Cálculo 3 4 8 2 3" xfId="21655" xr:uid="{00000000-0005-0000-0000-0000E1120000}"/>
    <cellStyle name="Cálculo 3 4 8 2 4" xfId="26979" xr:uid="{00000000-0005-0000-0000-0000E2120000}"/>
    <cellStyle name="Cálculo 3 4 8 2 5" xfId="32550" xr:uid="{00000000-0005-0000-0000-0000E3120000}"/>
    <cellStyle name="Cálculo 3 4 8 2 6" xfId="36225" xr:uid="{00000000-0005-0000-0000-0000E4120000}"/>
    <cellStyle name="Cálculo 3 4 8 2 7" xfId="38951" xr:uid="{00000000-0005-0000-0000-0000E5120000}"/>
    <cellStyle name="Cálculo 3 4 8 3" xfId="12859" xr:uid="{00000000-0005-0000-0000-0000E6120000}"/>
    <cellStyle name="Cálculo 3 4 8 4" xfId="19858" xr:uid="{00000000-0005-0000-0000-0000E7120000}"/>
    <cellStyle name="Cálculo 3 4 8 5" xfId="27977" xr:uid="{00000000-0005-0000-0000-0000E8120000}"/>
    <cellStyle name="Cálculo 3 4 8 6" xfId="28812" xr:uid="{00000000-0005-0000-0000-0000E9120000}"/>
    <cellStyle name="Cálculo 3 4 8 7" xfId="26010" xr:uid="{00000000-0005-0000-0000-0000EA120000}"/>
    <cellStyle name="Cálculo 3 4 8 8" xfId="23032" xr:uid="{00000000-0005-0000-0000-0000EB120000}"/>
    <cellStyle name="Cálculo 3 4 8 9" xfId="34842" xr:uid="{00000000-0005-0000-0000-0000EC120000}"/>
    <cellStyle name="Cálculo 3 4 9" xfId="3861" xr:uid="{00000000-0005-0000-0000-0000ED120000}"/>
    <cellStyle name="Cálculo 3 4 9 2" xfId="5506" xr:uid="{00000000-0005-0000-0000-0000EE120000}"/>
    <cellStyle name="Cálculo 3 4 9 2 2" xfId="14660" xr:uid="{00000000-0005-0000-0000-0000EF120000}"/>
    <cellStyle name="Cálculo 3 4 9 2 3" xfId="21656" xr:uid="{00000000-0005-0000-0000-0000F0120000}"/>
    <cellStyle name="Cálculo 3 4 9 2 4" xfId="24922" xr:uid="{00000000-0005-0000-0000-0000F1120000}"/>
    <cellStyle name="Cálculo 3 4 9 2 5" xfId="32551" xr:uid="{00000000-0005-0000-0000-0000F2120000}"/>
    <cellStyle name="Cálculo 3 4 9 2 6" xfId="36226" xr:uid="{00000000-0005-0000-0000-0000F3120000}"/>
    <cellStyle name="Cálculo 3 4 9 2 7" xfId="38952" xr:uid="{00000000-0005-0000-0000-0000F4120000}"/>
    <cellStyle name="Cálculo 3 4 9 3" xfId="13015" xr:uid="{00000000-0005-0000-0000-0000F5120000}"/>
    <cellStyle name="Cálculo 3 4 9 4" xfId="20014" xr:uid="{00000000-0005-0000-0000-0000F6120000}"/>
    <cellStyle name="Cálculo 3 4 9 5" xfId="27894" xr:uid="{00000000-0005-0000-0000-0000F7120000}"/>
    <cellStyle name="Cálculo 3 4 9 6" xfId="26596" xr:uid="{00000000-0005-0000-0000-0000F8120000}"/>
    <cellStyle name="Cálculo 3 4 9 7" xfId="28036" xr:uid="{00000000-0005-0000-0000-0000F9120000}"/>
    <cellStyle name="Cálculo 3 4 9 8" xfId="33487" xr:uid="{00000000-0005-0000-0000-0000FA120000}"/>
    <cellStyle name="Cálculo 3 4 9 9" xfId="37155" xr:uid="{00000000-0005-0000-0000-0000FB120000}"/>
    <cellStyle name="Cálculo 3 5" xfId="1683" xr:uid="{00000000-0005-0000-0000-0000FC120000}"/>
    <cellStyle name="Cálculo 3 5 10" xfId="28659" xr:uid="{00000000-0005-0000-0000-0000FD120000}"/>
    <cellStyle name="Cálculo 3 5 11" xfId="17764" xr:uid="{00000000-0005-0000-0000-0000FE120000}"/>
    <cellStyle name="Cálculo 3 5 12" xfId="23185" xr:uid="{00000000-0005-0000-0000-0000FF120000}"/>
    <cellStyle name="Cálculo 3 5 13" xfId="34911" xr:uid="{00000000-0005-0000-0000-000000130000}"/>
    <cellStyle name="Cálculo 3 5 14" xfId="38374" xr:uid="{00000000-0005-0000-0000-000001130000}"/>
    <cellStyle name="Cálculo 3 5 2" xfId="2510" xr:uid="{00000000-0005-0000-0000-000002130000}"/>
    <cellStyle name="Cálculo 3 5 2 2" xfId="5508" xr:uid="{00000000-0005-0000-0000-000003130000}"/>
    <cellStyle name="Cálculo 3 5 2 2 2" xfId="14662" xr:uid="{00000000-0005-0000-0000-000004130000}"/>
    <cellStyle name="Cálculo 3 5 2 2 3" xfId="21658" xr:uid="{00000000-0005-0000-0000-000005130000}"/>
    <cellStyle name="Cálculo 3 5 2 2 4" xfId="26983" xr:uid="{00000000-0005-0000-0000-000006130000}"/>
    <cellStyle name="Cálculo 3 5 2 2 5" xfId="32553" xr:uid="{00000000-0005-0000-0000-000007130000}"/>
    <cellStyle name="Cálculo 3 5 2 2 6" xfId="36228" xr:uid="{00000000-0005-0000-0000-000008130000}"/>
    <cellStyle name="Cálculo 3 5 2 2 7" xfId="38954" xr:uid="{00000000-0005-0000-0000-000009130000}"/>
    <cellStyle name="Cálculo 3 5 2 3" xfId="11664" xr:uid="{00000000-0005-0000-0000-00000A130000}"/>
    <cellStyle name="Cálculo 3 5 2 4" xfId="18667" xr:uid="{00000000-0005-0000-0000-00000B130000}"/>
    <cellStyle name="Cálculo 3 5 2 5" xfId="17912" xr:uid="{00000000-0005-0000-0000-00000C130000}"/>
    <cellStyle name="Cálculo 3 5 2 6" xfId="26225" xr:uid="{00000000-0005-0000-0000-00000D130000}"/>
    <cellStyle name="Cálculo 3 5 2 7" xfId="29012" xr:uid="{00000000-0005-0000-0000-00000E130000}"/>
    <cellStyle name="Cálculo 3 5 2 8" xfId="25773" xr:uid="{00000000-0005-0000-0000-00000F130000}"/>
    <cellStyle name="Cálculo 3 5 2 9" xfId="34969" xr:uid="{00000000-0005-0000-0000-000010130000}"/>
    <cellStyle name="Cálculo 3 5 3" xfId="3660" xr:uid="{00000000-0005-0000-0000-000011130000}"/>
    <cellStyle name="Cálculo 3 5 3 2" xfId="5509" xr:uid="{00000000-0005-0000-0000-000012130000}"/>
    <cellStyle name="Cálculo 3 5 3 2 2" xfId="14663" xr:uid="{00000000-0005-0000-0000-000013130000}"/>
    <cellStyle name="Cálculo 3 5 3 2 3" xfId="21659" xr:uid="{00000000-0005-0000-0000-000014130000}"/>
    <cellStyle name="Cálculo 3 5 3 2 4" xfId="26985" xr:uid="{00000000-0005-0000-0000-000015130000}"/>
    <cellStyle name="Cálculo 3 5 3 2 5" xfId="32554" xr:uid="{00000000-0005-0000-0000-000016130000}"/>
    <cellStyle name="Cálculo 3 5 3 2 6" xfId="36229" xr:uid="{00000000-0005-0000-0000-000017130000}"/>
    <cellStyle name="Cálculo 3 5 3 2 7" xfId="38955" xr:uid="{00000000-0005-0000-0000-000018130000}"/>
    <cellStyle name="Cálculo 3 5 3 3" xfId="12814" xr:uid="{00000000-0005-0000-0000-000019130000}"/>
    <cellStyle name="Cálculo 3 5 3 4" xfId="19813" xr:uid="{00000000-0005-0000-0000-00001A130000}"/>
    <cellStyle name="Cálculo 3 5 3 5" xfId="27999" xr:uid="{00000000-0005-0000-0000-00001B130000}"/>
    <cellStyle name="Cálculo 3 5 3 6" xfId="17834" xr:uid="{00000000-0005-0000-0000-00001C130000}"/>
    <cellStyle name="Cálculo 3 5 3 7" xfId="29560" xr:uid="{00000000-0005-0000-0000-00001D130000}"/>
    <cellStyle name="Cálculo 3 5 3 8" xfId="31627" xr:uid="{00000000-0005-0000-0000-00001E130000}"/>
    <cellStyle name="Cálculo 3 5 3 9" xfId="35306" xr:uid="{00000000-0005-0000-0000-00001F130000}"/>
    <cellStyle name="Cálculo 3 5 4" xfId="4169" xr:uid="{00000000-0005-0000-0000-000020130000}"/>
    <cellStyle name="Cálculo 3 5 4 2" xfId="5510" xr:uid="{00000000-0005-0000-0000-000021130000}"/>
    <cellStyle name="Cálculo 3 5 4 2 2" xfId="14664" xr:uid="{00000000-0005-0000-0000-000022130000}"/>
    <cellStyle name="Cálculo 3 5 4 2 3" xfId="21660" xr:uid="{00000000-0005-0000-0000-000023130000}"/>
    <cellStyle name="Cálculo 3 5 4 2 4" xfId="26984" xr:uid="{00000000-0005-0000-0000-000024130000}"/>
    <cellStyle name="Cálculo 3 5 4 2 5" xfId="32555" xr:uid="{00000000-0005-0000-0000-000025130000}"/>
    <cellStyle name="Cálculo 3 5 4 2 6" xfId="36230" xr:uid="{00000000-0005-0000-0000-000026130000}"/>
    <cellStyle name="Cálculo 3 5 4 2 7" xfId="38956" xr:uid="{00000000-0005-0000-0000-000027130000}"/>
    <cellStyle name="Cálculo 3 5 4 3" xfId="13323" xr:uid="{00000000-0005-0000-0000-000028130000}"/>
    <cellStyle name="Cálculo 3 5 4 4" xfId="20321" xr:uid="{00000000-0005-0000-0000-000029130000}"/>
    <cellStyle name="Cálculo 3 5 4 5" xfId="21311" xr:uid="{00000000-0005-0000-0000-00002A130000}"/>
    <cellStyle name="Cálculo 3 5 4 6" xfId="18326" xr:uid="{00000000-0005-0000-0000-00002B130000}"/>
    <cellStyle name="Cálculo 3 5 4 7" xfId="22797" xr:uid="{00000000-0005-0000-0000-00002C130000}"/>
    <cellStyle name="Cálculo 3 5 4 8" xfId="23023" xr:uid="{00000000-0005-0000-0000-00002D130000}"/>
    <cellStyle name="Cálculo 3 5 4 9" xfId="30325" xr:uid="{00000000-0005-0000-0000-00002E130000}"/>
    <cellStyle name="Cálculo 3 5 5" xfId="3078" xr:uid="{00000000-0005-0000-0000-00002F130000}"/>
    <cellStyle name="Cálculo 3 5 5 2" xfId="5511" xr:uid="{00000000-0005-0000-0000-000030130000}"/>
    <cellStyle name="Cálculo 3 5 5 2 2" xfId="14665" xr:uid="{00000000-0005-0000-0000-000031130000}"/>
    <cellStyle name="Cálculo 3 5 5 2 3" xfId="21661" xr:uid="{00000000-0005-0000-0000-000032130000}"/>
    <cellStyle name="Cálculo 3 5 5 2 4" xfId="9433" xr:uid="{00000000-0005-0000-0000-000033130000}"/>
    <cellStyle name="Cálculo 3 5 5 2 5" xfId="32556" xr:uid="{00000000-0005-0000-0000-000034130000}"/>
    <cellStyle name="Cálculo 3 5 5 2 6" xfId="36231" xr:uid="{00000000-0005-0000-0000-000035130000}"/>
    <cellStyle name="Cálculo 3 5 5 2 7" xfId="38957" xr:uid="{00000000-0005-0000-0000-000036130000}"/>
    <cellStyle name="Cálculo 3 5 5 3" xfId="12232" xr:uid="{00000000-0005-0000-0000-000037130000}"/>
    <cellStyle name="Cálculo 3 5 5 4" xfId="19235" xr:uid="{00000000-0005-0000-0000-000038130000}"/>
    <cellStyle name="Cálculo 3 5 5 5" xfId="28281" xr:uid="{00000000-0005-0000-0000-000039130000}"/>
    <cellStyle name="Cálculo 3 5 5 6" xfId="17137" xr:uid="{00000000-0005-0000-0000-00003A130000}"/>
    <cellStyle name="Cálculo 3 5 5 7" xfId="22857" xr:uid="{00000000-0005-0000-0000-00003B130000}"/>
    <cellStyle name="Cálculo 3 5 5 8" xfId="31575" xr:uid="{00000000-0005-0000-0000-00003C130000}"/>
    <cellStyle name="Cálculo 3 5 5 9" xfId="35279" xr:uid="{00000000-0005-0000-0000-00003D130000}"/>
    <cellStyle name="Cálculo 3 5 6" xfId="3761" xr:uid="{00000000-0005-0000-0000-00003E130000}"/>
    <cellStyle name="Cálculo 3 5 6 2" xfId="5512" xr:uid="{00000000-0005-0000-0000-00003F130000}"/>
    <cellStyle name="Cálculo 3 5 6 2 2" xfId="14666" xr:uid="{00000000-0005-0000-0000-000040130000}"/>
    <cellStyle name="Cálculo 3 5 6 2 3" xfId="21662" xr:uid="{00000000-0005-0000-0000-000041130000}"/>
    <cellStyle name="Cálculo 3 5 6 2 4" xfId="24927" xr:uid="{00000000-0005-0000-0000-000042130000}"/>
    <cellStyle name="Cálculo 3 5 6 2 5" xfId="32557" xr:uid="{00000000-0005-0000-0000-000043130000}"/>
    <cellStyle name="Cálculo 3 5 6 2 6" xfId="36232" xr:uid="{00000000-0005-0000-0000-000044130000}"/>
    <cellStyle name="Cálculo 3 5 6 2 7" xfId="38958" xr:uid="{00000000-0005-0000-0000-000045130000}"/>
    <cellStyle name="Cálculo 3 5 6 3" xfId="12915" xr:uid="{00000000-0005-0000-0000-000046130000}"/>
    <cellStyle name="Cálculo 3 5 6 4" xfId="19914" xr:uid="{00000000-0005-0000-0000-000047130000}"/>
    <cellStyle name="Cálculo 3 5 6 5" xfId="17147" xr:uid="{00000000-0005-0000-0000-000048130000}"/>
    <cellStyle name="Cálculo 3 5 6 6" xfId="26580" xr:uid="{00000000-0005-0000-0000-000049130000}"/>
    <cellStyle name="Cálculo 3 5 6 7" xfId="26013" xr:uid="{00000000-0005-0000-0000-00004A130000}"/>
    <cellStyle name="Cálculo 3 5 6 8" xfId="17866" xr:uid="{00000000-0005-0000-0000-00004B130000}"/>
    <cellStyle name="Cálculo 3 5 6 9" xfId="29593" xr:uid="{00000000-0005-0000-0000-00004C130000}"/>
    <cellStyle name="Cálculo 3 5 7" xfId="5507" xr:uid="{00000000-0005-0000-0000-00004D130000}"/>
    <cellStyle name="Cálculo 3 5 7 2" xfId="14661" xr:uid="{00000000-0005-0000-0000-00004E130000}"/>
    <cellStyle name="Cálculo 3 5 7 3" xfId="21657" xr:uid="{00000000-0005-0000-0000-00004F130000}"/>
    <cellStyle name="Cálculo 3 5 7 4" xfId="24052" xr:uid="{00000000-0005-0000-0000-000050130000}"/>
    <cellStyle name="Cálculo 3 5 7 5" xfId="32552" xr:uid="{00000000-0005-0000-0000-000051130000}"/>
    <cellStyle name="Cálculo 3 5 7 6" xfId="36227" xr:uid="{00000000-0005-0000-0000-000052130000}"/>
    <cellStyle name="Cálculo 3 5 7 7" xfId="38953" xr:uid="{00000000-0005-0000-0000-000053130000}"/>
    <cellStyle name="Cálculo 3 5 8" xfId="10837" xr:uid="{00000000-0005-0000-0000-000054130000}"/>
    <cellStyle name="Cálculo 3 5 9" xfId="10280" xr:uid="{00000000-0005-0000-0000-000055130000}"/>
    <cellStyle name="Cálculo 3 6" xfId="2281" xr:uid="{00000000-0005-0000-0000-000056130000}"/>
    <cellStyle name="Cálculo 3 6 10" xfId="25315" xr:uid="{00000000-0005-0000-0000-000057130000}"/>
    <cellStyle name="Cálculo 3 6 11" xfId="23172" xr:uid="{00000000-0005-0000-0000-000058130000}"/>
    <cellStyle name="Cálculo 3 6 12" xfId="19415" xr:uid="{00000000-0005-0000-0000-000059130000}"/>
    <cellStyle name="Cálculo 3 6 13" xfId="15437" xr:uid="{00000000-0005-0000-0000-00005A130000}"/>
    <cellStyle name="Cálculo 3 6 14" xfId="35563" xr:uid="{00000000-0005-0000-0000-00005B130000}"/>
    <cellStyle name="Cálculo 3 6 2" xfId="2681" xr:uid="{00000000-0005-0000-0000-00005C130000}"/>
    <cellStyle name="Cálculo 3 6 2 2" xfId="5514" xr:uid="{00000000-0005-0000-0000-00005D130000}"/>
    <cellStyle name="Cálculo 3 6 2 2 2" xfId="14668" xr:uid="{00000000-0005-0000-0000-00005E130000}"/>
    <cellStyle name="Cálculo 3 6 2 2 3" xfId="21664" xr:uid="{00000000-0005-0000-0000-00005F130000}"/>
    <cellStyle name="Cálculo 3 6 2 2 4" xfId="24921" xr:uid="{00000000-0005-0000-0000-000060130000}"/>
    <cellStyle name="Cálculo 3 6 2 2 5" xfId="32559" xr:uid="{00000000-0005-0000-0000-000061130000}"/>
    <cellStyle name="Cálculo 3 6 2 2 6" xfId="36234" xr:uid="{00000000-0005-0000-0000-000062130000}"/>
    <cellStyle name="Cálculo 3 6 2 2 7" xfId="38960" xr:uid="{00000000-0005-0000-0000-000063130000}"/>
    <cellStyle name="Cálculo 3 6 2 3" xfId="11835" xr:uid="{00000000-0005-0000-0000-000064130000}"/>
    <cellStyle name="Cálculo 3 6 2 4" xfId="18838" xr:uid="{00000000-0005-0000-0000-000065130000}"/>
    <cellStyle name="Cálculo 3 6 2 5" xfId="22730" xr:uid="{00000000-0005-0000-0000-000066130000}"/>
    <cellStyle name="Cálculo 3 6 2 6" xfId="28758" xr:uid="{00000000-0005-0000-0000-000067130000}"/>
    <cellStyle name="Cálculo 3 6 2 7" xfId="19650" xr:uid="{00000000-0005-0000-0000-000068130000}"/>
    <cellStyle name="Cálculo 3 6 2 8" xfId="33953" xr:uid="{00000000-0005-0000-0000-000069130000}"/>
    <cellStyle name="Cálculo 3 6 2 9" xfId="37515" xr:uid="{00000000-0005-0000-0000-00006A130000}"/>
    <cellStyle name="Cálculo 3 6 3" xfId="3963" xr:uid="{00000000-0005-0000-0000-00006B130000}"/>
    <cellStyle name="Cálculo 3 6 3 2" xfId="5515" xr:uid="{00000000-0005-0000-0000-00006C130000}"/>
    <cellStyle name="Cálculo 3 6 3 2 2" xfId="14669" xr:uid="{00000000-0005-0000-0000-00006D130000}"/>
    <cellStyle name="Cálculo 3 6 3 2 3" xfId="21665" xr:uid="{00000000-0005-0000-0000-00006E130000}"/>
    <cellStyle name="Cálculo 3 6 3 2 4" xfId="24925" xr:uid="{00000000-0005-0000-0000-00006F130000}"/>
    <cellStyle name="Cálculo 3 6 3 2 5" xfId="32560" xr:uid="{00000000-0005-0000-0000-000070130000}"/>
    <cellStyle name="Cálculo 3 6 3 2 6" xfId="36235" xr:uid="{00000000-0005-0000-0000-000071130000}"/>
    <cellStyle name="Cálculo 3 6 3 2 7" xfId="38961" xr:uid="{00000000-0005-0000-0000-000072130000}"/>
    <cellStyle name="Cálculo 3 6 3 3" xfId="13117" xr:uid="{00000000-0005-0000-0000-000073130000}"/>
    <cellStyle name="Cálculo 3 6 3 4" xfId="20115" xr:uid="{00000000-0005-0000-0000-000074130000}"/>
    <cellStyle name="Cálculo 3 6 3 5" xfId="24730" xr:uid="{00000000-0005-0000-0000-000075130000}"/>
    <cellStyle name="Cálculo 3 6 3 6" xfId="17836" xr:uid="{00000000-0005-0000-0000-000076130000}"/>
    <cellStyle name="Cálculo 3 6 3 7" xfId="27285" xr:uid="{00000000-0005-0000-0000-000077130000}"/>
    <cellStyle name="Cálculo 3 6 3 8" xfId="28985" xr:uid="{00000000-0005-0000-0000-000078130000}"/>
    <cellStyle name="Cálculo 3 6 3 9" xfId="31230" xr:uid="{00000000-0005-0000-0000-000079130000}"/>
    <cellStyle name="Cálculo 3 6 4" xfId="4401" xr:uid="{00000000-0005-0000-0000-00007A130000}"/>
    <cellStyle name="Cálculo 3 6 4 2" xfId="5516" xr:uid="{00000000-0005-0000-0000-00007B130000}"/>
    <cellStyle name="Cálculo 3 6 4 2 2" xfId="14670" xr:uid="{00000000-0005-0000-0000-00007C130000}"/>
    <cellStyle name="Cálculo 3 6 4 2 3" xfId="21666" xr:uid="{00000000-0005-0000-0000-00007D130000}"/>
    <cellStyle name="Cálculo 3 6 4 2 4" xfId="24924" xr:uid="{00000000-0005-0000-0000-00007E130000}"/>
    <cellStyle name="Cálculo 3 6 4 2 5" xfId="32561" xr:uid="{00000000-0005-0000-0000-00007F130000}"/>
    <cellStyle name="Cálculo 3 6 4 2 6" xfId="36236" xr:uid="{00000000-0005-0000-0000-000080130000}"/>
    <cellStyle name="Cálculo 3 6 4 2 7" xfId="38962" xr:uid="{00000000-0005-0000-0000-000081130000}"/>
    <cellStyle name="Cálculo 3 6 4 3" xfId="13555" xr:uid="{00000000-0005-0000-0000-000082130000}"/>
    <cellStyle name="Cálculo 3 6 4 4" xfId="20553" xr:uid="{00000000-0005-0000-0000-000083130000}"/>
    <cellStyle name="Cálculo 3 6 4 5" xfId="24017" xr:uid="{00000000-0005-0000-0000-000084130000}"/>
    <cellStyle name="Cálculo 3 6 4 6" xfId="25015" xr:uid="{00000000-0005-0000-0000-000085130000}"/>
    <cellStyle name="Cálculo 3 6 4 7" xfId="31897" xr:uid="{00000000-0005-0000-0000-000086130000}"/>
    <cellStyle name="Cálculo 3 6 4 8" xfId="25956" xr:uid="{00000000-0005-0000-0000-000087130000}"/>
    <cellStyle name="Cálculo 3 6 4 9" xfId="23041" xr:uid="{00000000-0005-0000-0000-000088130000}"/>
    <cellStyle name="Cálculo 3 6 5" xfId="4655" xr:uid="{00000000-0005-0000-0000-000089130000}"/>
    <cellStyle name="Cálculo 3 6 5 2" xfId="5517" xr:uid="{00000000-0005-0000-0000-00008A130000}"/>
    <cellStyle name="Cálculo 3 6 5 2 2" xfId="14671" xr:uid="{00000000-0005-0000-0000-00008B130000}"/>
    <cellStyle name="Cálculo 3 6 5 2 3" xfId="21667" xr:uid="{00000000-0005-0000-0000-00008C130000}"/>
    <cellStyle name="Cálculo 3 6 5 2 4" xfId="24923" xr:uid="{00000000-0005-0000-0000-00008D130000}"/>
    <cellStyle name="Cálculo 3 6 5 2 5" xfId="32562" xr:uid="{00000000-0005-0000-0000-00008E130000}"/>
    <cellStyle name="Cálculo 3 6 5 2 6" xfId="36237" xr:uid="{00000000-0005-0000-0000-00008F130000}"/>
    <cellStyle name="Cálculo 3 6 5 2 7" xfId="38963" xr:uid="{00000000-0005-0000-0000-000090130000}"/>
    <cellStyle name="Cálculo 3 6 5 3" xfId="13809" xr:uid="{00000000-0005-0000-0000-000091130000}"/>
    <cellStyle name="Cálculo 3 6 5 4" xfId="20807" xr:uid="{00000000-0005-0000-0000-000092130000}"/>
    <cellStyle name="Cálculo 3 6 5 5" xfId="27510" xr:uid="{00000000-0005-0000-0000-000093130000}"/>
    <cellStyle name="Cálculo 3 6 5 6" xfId="24198" xr:uid="{00000000-0005-0000-0000-000094130000}"/>
    <cellStyle name="Cálculo 3 6 5 7" xfId="24369" xr:uid="{00000000-0005-0000-0000-000095130000}"/>
    <cellStyle name="Cálculo 3 6 5 8" xfId="31780" xr:uid="{00000000-0005-0000-0000-000096130000}"/>
    <cellStyle name="Cálculo 3 6 5 9" xfId="35460" xr:uid="{00000000-0005-0000-0000-000097130000}"/>
    <cellStyle name="Cálculo 3 6 6" xfId="4901" xr:uid="{00000000-0005-0000-0000-000098130000}"/>
    <cellStyle name="Cálculo 3 6 6 2" xfId="5518" xr:uid="{00000000-0005-0000-0000-000099130000}"/>
    <cellStyle name="Cálculo 3 6 6 2 2" xfId="14672" xr:uid="{00000000-0005-0000-0000-00009A130000}"/>
    <cellStyle name="Cálculo 3 6 6 2 3" xfId="21668" xr:uid="{00000000-0005-0000-0000-00009B130000}"/>
    <cellStyle name="Cálculo 3 6 6 2 4" xfId="24919" xr:uid="{00000000-0005-0000-0000-00009C130000}"/>
    <cellStyle name="Cálculo 3 6 6 2 5" xfId="32563" xr:uid="{00000000-0005-0000-0000-00009D130000}"/>
    <cellStyle name="Cálculo 3 6 6 2 6" xfId="36238" xr:uid="{00000000-0005-0000-0000-00009E130000}"/>
    <cellStyle name="Cálculo 3 6 6 2 7" xfId="38964" xr:uid="{00000000-0005-0000-0000-00009F130000}"/>
    <cellStyle name="Cálculo 3 6 6 3" xfId="14055" xr:uid="{00000000-0005-0000-0000-0000A0130000}"/>
    <cellStyle name="Cálculo 3 6 6 4" xfId="21053" xr:uid="{00000000-0005-0000-0000-0000A1130000}"/>
    <cellStyle name="Cálculo 3 6 6 5" xfId="27388" xr:uid="{00000000-0005-0000-0000-0000A2130000}"/>
    <cellStyle name="Cálculo 3 6 6 6" xfId="29286" xr:uid="{00000000-0005-0000-0000-0000A3130000}"/>
    <cellStyle name="Cálculo 3 6 6 7" xfId="31947" xr:uid="{00000000-0005-0000-0000-0000A4130000}"/>
    <cellStyle name="Cálculo 3 6 6 8" xfId="35625" xr:uid="{00000000-0005-0000-0000-0000A5130000}"/>
    <cellStyle name="Cálculo 3 6 6 9" xfId="38536" xr:uid="{00000000-0005-0000-0000-0000A6130000}"/>
    <cellStyle name="Cálculo 3 6 7" xfId="5513" xr:uid="{00000000-0005-0000-0000-0000A7130000}"/>
    <cellStyle name="Cálculo 3 6 7 2" xfId="14667" xr:uid="{00000000-0005-0000-0000-0000A8130000}"/>
    <cellStyle name="Cálculo 3 6 7 3" xfId="21663" xr:uid="{00000000-0005-0000-0000-0000A9130000}"/>
    <cellStyle name="Cálculo 3 6 7 4" xfId="24926" xr:uid="{00000000-0005-0000-0000-0000AA130000}"/>
    <cellStyle name="Cálculo 3 6 7 5" xfId="32558" xr:uid="{00000000-0005-0000-0000-0000AB130000}"/>
    <cellStyle name="Cálculo 3 6 7 6" xfId="36233" xr:uid="{00000000-0005-0000-0000-0000AC130000}"/>
    <cellStyle name="Cálculo 3 6 7 7" xfId="38959" xr:uid="{00000000-0005-0000-0000-0000AD130000}"/>
    <cellStyle name="Cálculo 3 6 8" xfId="11435" xr:uid="{00000000-0005-0000-0000-0000AE130000}"/>
    <cellStyle name="Cálculo 3 6 9" xfId="18438" xr:uid="{00000000-0005-0000-0000-0000AF130000}"/>
    <cellStyle name="Cálculo 3 7" xfId="1805" xr:uid="{00000000-0005-0000-0000-0000B0130000}"/>
    <cellStyle name="Cálculo 3 7 10" xfId="28599" xr:uid="{00000000-0005-0000-0000-0000B1130000}"/>
    <cellStyle name="Cálculo 3 7 11" xfId="28742" xr:uid="{00000000-0005-0000-0000-0000B2130000}"/>
    <cellStyle name="Cálculo 3 7 12" xfId="30925" xr:uid="{00000000-0005-0000-0000-0000B3130000}"/>
    <cellStyle name="Cálculo 3 7 13" xfId="34856" xr:uid="{00000000-0005-0000-0000-0000B4130000}"/>
    <cellStyle name="Cálculo 3 7 14" xfId="38353" xr:uid="{00000000-0005-0000-0000-0000B5130000}"/>
    <cellStyle name="Cálculo 3 7 2" xfId="2549" xr:uid="{00000000-0005-0000-0000-0000B6130000}"/>
    <cellStyle name="Cálculo 3 7 2 2" xfId="5520" xr:uid="{00000000-0005-0000-0000-0000B7130000}"/>
    <cellStyle name="Cálculo 3 7 2 2 2" xfId="14674" xr:uid="{00000000-0005-0000-0000-0000B8130000}"/>
    <cellStyle name="Cálculo 3 7 2 2 3" xfId="21670" xr:uid="{00000000-0005-0000-0000-0000B9130000}"/>
    <cellStyle name="Cálculo 3 7 2 2 4" xfId="19696" xr:uid="{00000000-0005-0000-0000-0000BA130000}"/>
    <cellStyle name="Cálculo 3 7 2 2 5" xfId="32565" xr:uid="{00000000-0005-0000-0000-0000BB130000}"/>
    <cellStyle name="Cálculo 3 7 2 2 6" xfId="36240" xr:uid="{00000000-0005-0000-0000-0000BC130000}"/>
    <cellStyle name="Cálculo 3 7 2 2 7" xfId="38966" xr:uid="{00000000-0005-0000-0000-0000BD130000}"/>
    <cellStyle name="Cálculo 3 7 2 3" xfId="11703" xr:uid="{00000000-0005-0000-0000-0000BE130000}"/>
    <cellStyle name="Cálculo 3 7 2 4" xfId="18706" xr:uid="{00000000-0005-0000-0000-0000BF130000}"/>
    <cellStyle name="Cálculo 3 7 2 5" xfId="17693" xr:uid="{00000000-0005-0000-0000-0000C0130000}"/>
    <cellStyle name="Cálculo 3 7 2 6" xfId="20053" xr:uid="{00000000-0005-0000-0000-0000C1130000}"/>
    <cellStyle name="Cálculo 3 7 2 7" xfId="29014" xr:uid="{00000000-0005-0000-0000-0000C2130000}"/>
    <cellStyle name="Cálculo 3 7 2 8" xfId="34002" xr:uid="{00000000-0005-0000-0000-0000C3130000}"/>
    <cellStyle name="Cálculo 3 7 2 9" xfId="37564" xr:uid="{00000000-0005-0000-0000-0000C4130000}"/>
    <cellStyle name="Cálculo 3 7 3" xfId="3723" xr:uid="{00000000-0005-0000-0000-0000C5130000}"/>
    <cellStyle name="Cálculo 3 7 3 2" xfId="5521" xr:uid="{00000000-0005-0000-0000-0000C6130000}"/>
    <cellStyle name="Cálculo 3 7 3 2 2" xfId="14675" xr:uid="{00000000-0005-0000-0000-0000C7130000}"/>
    <cellStyle name="Cálculo 3 7 3 2 3" xfId="21671" xr:uid="{00000000-0005-0000-0000-0000C8130000}"/>
    <cellStyle name="Cálculo 3 7 3 2 4" xfId="26989" xr:uid="{00000000-0005-0000-0000-0000C9130000}"/>
    <cellStyle name="Cálculo 3 7 3 2 5" xfId="32566" xr:uid="{00000000-0005-0000-0000-0000CA130000}"/>
    <cellStyle name="Cálculo 3 7 3 2 6" xfId="36241" xr:uid="{00000000-0005-0000-0000-0000CB130000}"/>
    <cellStyle name="Cálculo 3 7 3 2 7" xfId="38967" xr:uid="{00000000-0005-0000-0000-0000CC130000}"/>
    <cellStyle name="Cálculo 3 7 3 3" xfId="12877" xr:uid="{00000000-0005-0000-0000-0000CD130000}"/>
    <cellStyle name="Cálculo 3 7 3 4" xfId="19876" xr:uid="{00000000-0005-0000-0000-0000CE130000}"/>
    <cellStyle name="Cálculo 3 7 3 5" xfId="27968" xr:uid="{00000000-0005-0000-0000-0000CF130000}"/>
    <cellStyle name="Cálculo 3 7 3 6" xfId="26570" xr:uid="{00000000-0005-0000-0000-0000D0130000}"/>
    <cellStyle name="Cálculo 3 7 3 7" xfId="28897" xr:uid="{00000000-0005-0000-0000-0000D1130000}"/>
    <cellStyle name="Cálculo 3 7 3 8" xfId="33545" xr:uid="{00000000-0005-0000-0000-0000D2130000}"/>
    <cellStyle name="Cálculo 3 7 3 9" xfId="37213" xr:uid="{00000000-0005-0000-0000-0000D3130000}"/>
    <cellStyle name="Cálculo 3 7 4" xfId="4227" xr:uid="{00000000-0005-0000-0000-0000D4130000}"/>
    <cellStyle name="Cálculo 3 7 4 2" xfId="5522" xr:uid="{00000000-0005-0000-0000-0000D5130000}"/>
    <cellStyle name="Cálculo 3 7 4 2 2" xfId="14676" xr:uid="{00000000-0005-0000-0000-0000D6130000}"/>
    <cellStyle name="Cálculo 3 7 4 2 3" xfId="21672" xr:uid="{00000000-0005-0000-0000-0000D7130000}"/>
    <cellStyle name="Cálculo 3 7 4 2 4" xfId="10237" xr:uid="{00000000-0005-0000-0000-0000D8130000}"/>
    <cellStyle name="Cálculo 3 7 4 2 5" xfId="32567" xr:uid="{00000000-0005-0000-0000-0000D9130000}"/>
    <cellStyle name="Cálculo 3 7 4 2 6" xfId="36242" xr:uid="{00000000-0005-0000-0000-0000DA130000}"/>
    <cellStyle name="Cálculo 3 7 4 2 7" xfId="38968" xr:uid="{00000000-0005-0000-0000-0000DB130000}"/>
    <cellStyle name="Cálculo 3 7 4 3" xfId="13381" xr:uid="{00000000-0005-0000-0000-0000DC130000}"/>
    <cellStyle name="Cálculo 3 7 4 4" xfId="20379" xr:uid="{00000000-0005-0000-0000-0000DD130000}"/>
    <cellStyle name="Cálculo 3 7 4 5" xfId="25390" xr:uid="{00000000-0005-0000-0000-0000DE130000}"/>
    <cellStyle name="Cálculo 3 7 4 6" xfId="17551" xr:uid="{00000000-0005-0000-0000-0000DF130000}"/>
    <cellStyle name="Cálculo 3 7 4 7" xfId="23354" xr:uid="{00000000-0005-0000-0000-0000E0130000}"/>
    <cellStyle name="Cálculo 3 7 4 8" xfId="31164" xr:uid="{00000000-0005-0000-0000-0000E1130000}"/>
    <cellStyle name="Cálculo 3 7 4 9" xfId="35037" xr:uid="{00000000-0005-0000-0000-0000E2130000}"/>
    <cellStyle name="Cálculo 3 7 5" xfId="2957" xr:uid="{00000000-0005-0000-0000-0000E3130000}"/>
    <cellStyle name="Cálculo 3 7 5 2" xfId="5523" xr:uid="{00000000-0005-0000-0000-0000E4130000}"/>
    <cellStyle name="Cálculo 3 7 5 2 2" xfId="14677" xr:uid="{00000000-0005-0000-0000-0000E5130000}"/>
    <cellStyle name="Cálculo 3 7 5 2 3" xfId="21673" xr:uid="{00000000-0005-0000-0000-0000E6130000}"/>
    <cellStyle name="Cálculo 3 7 5 2 4" xfId="26990" xr:uid="{00000000-0005-0000-0000-0000E7130000}"/>
    <cellStyle name="Cálculo 3 7 5 2 5" xfId="32568" xr:uid="{00000000-0005-0000-0000-0000E8130000}"/>
    <cellStyle name="Cálculo 3 7 5 2 6" xfId="36243" xr:uid="{00000000-0005-0000-0000-0000E9130000}"/>
    <cellStyle name="Cálculo 3 7 5 2 7" xfId="38969" xr:uid="{00000000-0005-0000-0000-0000EA130000}"/>
    <cellStyle name="Cálculo 3 7 5 3" xfId="12111" xr:uid="{00000000-0005-0000-0000-0000EB130000}"/>
    <cellStyle name="Cálculo 3 7 5 4" xfId="19114" xr:uid="{00000000-0005-0000-0000-0000EC130000}"/>
    <cellStyle name="Cálculo 3 7 5 5" xfId="24667" xr:uid="{00000000-0005-0000-0000-0000ED130000}"/>
    <cellStyle name="Cálculo 3 7 5 6" xfId="23283" xr:uid="{00000000-0005-0000-0000-0000EE130000}"/>
    <cellStyle name="Cálculo 3 7 5 7" xfId="25659" xr:uid="{00000000-0005-0000-0000-0000EF130000}"/>
    <cellStyle name="Cálculo 3 7 5 8" xfId="28997" xr:uid="{00000000-0005-0000-0000-0000F0130000}"/>
    <cellStyle name="Cálculo 3 7 5 9" xfId="31410" xr:uid="{00000000-0005-0000-0000-0000F1130000}"/>
    <cellStyle name="Cálculo 3 7 6" xfId="2912" xr:uid="{00000000-0005-0000-0000-0000F2130000}"/>
    <cellStyle name="Cálculo 3 7 6 2" xfId="5524" xr:uid="{00000000-0005-0000-0000-0000F3130000}"/>
    <cellStyle name="Cálculo 3 7 6 2 2" xfId="14678" xr:uid="{00000000-0005-0000-0000-0000F4130000}"/>
    <cellStyle name="Cálculo 3 7 6 2 3" xfId="21674" xr:uid="{00000000-0005-0000-0000-0000F5130000}"/>
    <cellStyle name="Cálculo 3 7 6 2 4" xfId="24312" xr:uid="{00000000-0005-0000-0000-0000F6130000}"/>
    <cellStyle name="Cálculo 3 7 6 2 5" xfId="32569" xr:uid="{00000000-0005-0000-0000-0000F7130000}"/>
    <cellStyle name="Cálculo 3 7 6 2 6" xfId="36244" xr:uid="{00000000-0005-0000-0000-0000F8130000}"/>
    <cellStyle name="Cálculo 3 7 6 2 7" xfId="38970" xr:uid="{00000000-0005-0000-0000-0000F9130000}"/>
    <cellStyle name="Cálculo 3 7 6 3" xfId="12066" xr:uid="{00000000-0005-0000-0000-0000FA130000}"/>
    <cellStyle name="Cálculo 3 7 6 4" xfId="19069" xr:uid="{00000000-0005-0000-0000-0000FB130000}"/>
    <cellStyle name="Cálculo 3 7 6 5" xfId="28333" xr:uid="{00000000-0005-0000-0000-0000FC130000}"/>
    <cellStyle name="Cálculo 3 7 6 6" xfId="26377" xr:uid="{00000000-0005-0000-0000-0000FD130000}"/>
    <cellStyle name="Cálculo 3 7 6 7" xfId="29878" xr:uid="{00000000-0005-0000-0000-0000FE130000}"/>
    <cellStyle name="Cálculo 3 7 6 8" xfId="31551" xr:uid="{00000000-0005-0000-0000-0000FF130000}"/>
    <cellStyle name="Cálculo 3 7 6 9" xfId="35262" xr:uid="{00000000-0005-0000-0000-000000140000}"/>
    <cellStyle name="Cálculo 3 7 7" xfId="5519" xr:uid="{00000000-0005-0000-0000-000001140000}"/>
    <cellStyle name="Cálculo 3 7 7 2" xfId="14673" xr:uid="{00000000-0005-0000-0000-000002140000}"/>
    <cellStyle name="Cálculo 3 7 7 3" xfId="21669" xr:uid="{00000000-0005-0000-0000-000003140000}"/>
    <cellStyle name="Cálculo 3 7 7 4" xfId="26991" xr:uid="{00000000-0005-0000-0000-000004140000}"/>
    <cellStyle name="Cálculo 3 7 7 5" xfId="32564" xr:uid="{00000000-0005-0000-0000-000005140000}"/>
    <cellStyle name="Cálculo 3 7 7 6" xfId="36239" xr:uid="{00000000-0005-0000-0000-000006140000}"/>
    <cellStyle name="Cálculo 3 7 7 7" xfId="38965" xr:uid="{00000000-0005-0000-0000-000007140000}"/>
    <cellStyle name="Cálculo 3 7 8" xfId="10959" xr:uid="{00000000-0005-0000-0000-000008140000}"/>
    <cellStyle name="Cálculo 3 7 9" xfId="9225" xr:uid="{00000000-0005-0000-0000-000009140000}"/>
    <cellStyle name="Cálculo 3 8" xfId="2243" xr:uid="{00000000-0005-0000-0000-00000A140000}"/>
    <cellStyle name="Cálculo 3 8 10" xfId="10029" xr:uid="{00000000-0005-0000-0000-00000B140000}"/>
    <cellStyle name="Cálculo 3 8 11" xfId="18328" xr:uid="{00000000-0005-0000-0000-00000C140000}"/>
    <cellStyle name="Cálculo 3 8 12" xfId="26041" xr:uid="{00000000-0005-0000-0000-00000D140000}"/>
    <cellStyle name="Cálculo 3 8 13" xfId="30864" xr:uid="{00000000-0005-0000-0000-00000E140000}"/>
    <cellStyle name="Cálculo 3 8 14" xfId="34804" xr:uid="{00000000-0005-0000-0000-00000F140000}"/>
    <cellStyle name="Cálculo 3 8 2" xfId="2643" xr:uid="{00000000-0005-0000-0000-000010140000}"/>
    <cellStyle name="Cálculo 3 8 2 2" xfId="5526" xr:uid="{00000000-0005-0000-0000-000011140000}"/>
    <cellStyle name="Cálculo 3 8 2 2 2" xfId="14680" xr:uid="{00000000-0005-0000-0000-000012140000}"/>
    <cellStyle name="Cálculo 3 8 2 2 3" xfId="21676" xr:uid="{00000000-0005-0000-0000-000013140000}"/>
    <cellStyle name="Cálculo 3 8 2 2 4" xfId="26988" xr:uid="{00000000-0005-0000-0000-000014140000}"/>
    <cellStyle name="Cálculo 3 8 2 2 5" xfId="32571" xr:uid="{00000000-0005-0000-0000-000015140000}"/>
    <cellStyle name="Cálculo 3 8 2 2 6" xfId="36246" xr:uid="{00000000-0005-0000-0000-000016140000}"/>
    <cellStyle name="Cálculo 3 8 2 2 7" xfId="38972" xr:uid="{00000000-0005-0000-0000-000017140000}"/>
    <cellStyle name="Cálculo 3 8 2 3" xfId="11797" xr:uid="{00000000-0005-0000-0000-000018140000}"/>
    <cellStyle name="Cálculo 3 8 2 4" xfId="18800" xr:uid="{00000000-0005-0000-0000-000019140000}"/>
    <cellStyle name="Cálculo 3 8 2 5" xfId="25337" xr:uid="{00000000-0005-0000-0000-00001A140000}"/>
    <cellStyle name="Cálculo 3 8 2 6" xfId="18126" xr:uid="{00000000-0005-0000-0000-00001B140000}"/>
    <cellStyle name="Cálculo 3 8 2 7" xfId="30011" xr:uid="{00000000-0005-0000-0000-00001C140000}"/>
    <cellStyle name="Cálculo 3 8 2 8" xfId="33988" xr:uid="{00000000-0005-0000-0000-00001D140000}"/>
    <cellStyle name="Cálculo 3 8 2 9" xfId="37550" xr:uid="{00000000-0005-0000-0000-00001E140000}"/>
    <cellStyle name="Cálculo 3 8 3" xfId="3925" xr:uid="{00000000-0005-0000-0000-00001F140000}"/>
    <cellStyle name="Cálculo 3 8 3 2" xfId="5527" xr:uid="{00000000-0005-0000-0000-000020140000}"/>
    <cellStyle name="Cálculo 3 8 3 2 2" xfId="14681" xr:uid="{00000000-0005-0000-0000-000021140000}"/>
    <cellStyle name="Cálculo 3 8 3 2 3" xfId="21677" xr:uid="{00000000-0005-0000-0000-000022140000}"/>
    <cellStyle name="Cálculo 3 8 3 2 4" xfId="24059" xr:uid="{00000000-0005-0000-0000-000023140000}"/>
    <cellStyle name="Cálculo 3 8 3 2 5" xfId="32572" xr:uid="{00000000-0005-0000-0000-000024140000}"/>
    <cellStyle name="Cálculo 3 8 3 2 6" xfId="36247" xr:uid="{00000000-0005-0000-0000-000025140000}"/>
    <cellStyle name="Cálculo 3 8 3 2 7" xfId="38973" xr:uid="{00000000-0005-0000-0000-000026140000}"/>
    <cellStyle name="Cálculo 3 8 3 3" xfId="13079" xr:uid="{00000000-0005-0000-0000-000027140000}"/>
    <cellStyle name="Cálculo 3 8 3 4" xfId="20077" xr:uid="{00000000-0005-0000-0000-000028140000}"/>
    <cellStyle name="Cálculo 3 8 3 5" xfId="27862" xr:uid="{00000000-0005-0000-0000-000029140000}"/>
    <cellStyle name="Cálculo 3 8 3 6" xfId="26611" xr:uid="{00000000-0005-0000-0000-00002A140000}"/>
    <cellStyle name="Cálculo 3 8 3 7" xfId="22795" xr:uid="{00000000-0005-0000-0000-00002B140000}"/>
    <cellStyle name="Cálculo 3 8 3 8" xfId="33448" xr:uid="{00000000-0005-0000-0000-00002C140000}"/>
    <cellStyle name="Cálculo 3 8 3 9" xfId="37122" xr:uid="{00000000-0005-0000-0000-00002D140000}"/>
    <cellStyle name="Cálculo 3 8 4" xfId="4363" xr:uid="{00000000-0005-0000-0000-00002E140000}"/>
    <cellStyle name="Cálculo 3 8 4 2" xfId="5528" xr:uid="{00000000-0005-0000-0000-00002F140000}"/>
    <cellStyle name="Cálculo 3 8 4 2 2" xfId="14682" xr:uid="{00000000-0005-0000-0000-000030140000}"/>
    <cellStyle name="Cálculo 3 8 4 2 3" xfId="21678" xr:uid="{00000000-0005-0000-0000-000031140000}"/>
    <cellStyle name="Cálculo 3 8 4 2 4" xfId="26992" xr:uid="{00000000-0005-0000-0000-000032140000}"/>
    <cellStyle name="Cálculo 3 8 4 2 5" xfId="32573" xr:uid="{00000000-0005-0000-0000-000033140000}"/>
    <cellStyle name="Cálculo 3 8 4 2 6" xfId="36248" xr:uid="{00000000-0005-0000-0000-000034140000}"/>
    <cellStyle name="Cálculo 3 8 4 2 7" xfId="38974" xr:uid="{00000000-0005-0000-0000-000035140000}"/>
    <cellStyle name="Cálculo 3 8 4 3" xfId="13517" xr:uid="{00000000-0005-0000-0000-000036140000}"/>
    <cellStyle name="Cálculo 3 8 4 4" xfId="20515" xr:uid="{00000000-0005-0000-0000-000037140000}"/>
    <cellStyle name="Cálculo 3 8 4 5" xfId="17432" xr:uid="{00000000-0005-0000-0000-000038140000}"/>
    <cellStyle name="Cálculo 3 8 4 6" xfId="17231" xr:uid="{00000000-0005-0000-0000-000039140000}"/>
    <cellStyle name="Cálculo 3 8 4 7" xfId="28020" xr:uid="{00000000-0005-0000-0000-00003A140000}"/>
    <cellStyle name="Cálculo 3 8 4 8" xfId="31709" xr:uid="{00000000-0005-0000-0000-00003B140000}"/>
    <cellStyle name="Cálculo 3 8 4 9" xfId="35389" xr:uid="{00000000-0005-0000-0000-00003C140000}"/>
    <cellStyle name="Cálculo 3 8 5" xfId="4617" xr:uid="{00000000-0005-0000-0000-00003D140000}"/>
    <cellStyle name="Cálculo 3 8 5 2" xfId="5529" xr:uid="{00000000-0005-0000-0000-00003E140000}"/>
    <cellStyle name="Cálculo 3 8 5 2 2" xfId="14683" xr:uid="{00000000-0005-0000-0000-00003F140000}"/>
    <cellStyle name="Cálculo 3 8 5 2 3" xfId="21679" xr:uid="{00000000-0005-0000-0000-000040140000}"/>
    <cellStyle name="Cálculo 3 8 5 2 4" xfId="17716" xr:uid="{00000000-0005-0000-0000-000041140000}"/>
    <cellStyle name="Cálculo 3 8 5 2 5" xfId="32574" xr:uid="{00000000-0005-0000-0000-000042140000}"/>
    <cellStyle name="Cálculo 3 8 5 2 6" xfId="36249" xr:uid="{00000000-0005-0000-0000-000043140000}"/>
    <cellStyle name="Cálculo 3 8 5 2 7" xfId="38975" xr:uid="{00000000-0005-0000-0000-000044140000}"/>
    <cellStyle name="Cálculo 3 8 5 3" xfId="13771" xr:uid="{00000000-0005-0000-0000-000045140000}"/>
    <cellStyle name="Cálculo 3 8 5 4" xfId="20769" xr:uid="{00000000-0005-0000-0000-000046140000}"/>
    <cellStyle name="Cálculo 3 8 5 5" xfId="27528" xr:uid="{00000000-0005-0000-0000-000047140000}"/>
    <cellStyle name="Cálculo 3 8 5 6" xfId="29254" xr:uid="{00000000-0005-0000-0000-000048140000}"/>
    <cellStyle name="Cálculo 3 8 5 7" xfId="17062" xr:uid="{00000000-0005-0000-0000-000049140000}"/>
    <cellStyle name="Cálculo 3 8 5 8" xfId="32211" xr:uid="{00000000-0005-0000-0000-00004A140000}"/>
    <cellStyle name="Cálculo 3 8 5 9" xfId="35886" xr:uid="{00000000-0005-0000-0000-00004B140000}"/>
    <cellStyle name="Cálculo 3 8 6" xfId="4863" xr:uid="{00000000-0005-0000-0000-00004C140000}"/>
    <cellStyle name="Cálculo 3 8 6 2" xfId="5530" xr:uid="{00000000-0005-0000-0000-00004D140000}"/>
    <cellStyle name="Cálculo 3 8 6 2 2" xfId="14684" xr:uid="{00000000-0005-0000-0000-00004E140000}"/>
    <cellStyle name="Cálculo 3 8 6 2 3" xfId="21680" xr:uid="{00000000-0005-0000-0000-00004F140000}"/>
    <cellStyle name="Cálculo 3 8 6 2 4" xfId="26993" xr:uid="{00000000-0005-0000-0000-000050140000}"/>
    <cellStyle name="Cálculo 3 8 6 2 5" xfId="32575" xr:uid="{00000000-0005-0000-0000-000051140000}"/>
    <cellStyle name="Cálculo 3 8 6 2 6" xfId="36250" xr:uid="{00000000-0005-0000-0000-000052140000}"/>
    <cellStyle name="Cálculo 3 8 6 2 7" xfId="38976" xr:uid="{00000000-0005-0000-0000-000053140000}"/>
    <cellStyle name="Cálculo 3 8 6 3" xfId="14017" xr:uid="{00000000-0005-0000-0000-000054140000}"/>
    <cellStyle name="Cálculo 3 8 6 4" xfId="21015" xr:uid="{00000000-0005-0000-0000-000055140000}"/>
    <cellStyle name="Cálculo 3 8 6 5" xfId="22783" xr:uid="{00000000-0005-0000-0000-000056140000}"/>
    <cellStyle name="Cálculo 3 8 6 6" xfId="24408" xr:uid="{00000000-0005-0000-0000-000057140000}"/>
    <cellStyle name="Cálculo 3 8 6 7" xfId="25002" xr:uid="{00000000-0005-0000-0000-000058140000}"/>
    <cellStyle name="Cálculo 3 8 6 8" xfId="35587" xr:uid="{00000000-0005-0000-0000-000059140000}"/>
    <cellStyle name="Cálculo 3 8 6 9" xfId="38498" xr:uid="{00000000-0005-0000-0000-00005A140000}"/>
    <cellStyle name="Cálculo 3 8 7" xfId="5525" xr:uid="{00000000-0005-0000-0000-00005B140000}"/>
    <cellStyle name="Cálculo 3 8 7 2" xfId="14679" xr:uid="{00000000-0005-0000-0000-00005C140000}"/>
    <cellStyle name="Cálculo 3 8 7 3" xfId="21675" xr:uid="{00000000-0005-0000-0000-00005D140000}"/>
    <cellStyle name="Cálculo 3 8 7 4" xfId="9933" xr:uid="{00000000-0005-0000-0000-00005E140000}"/>
    <cellStyle name="Cálculo 3 8 7 5" xfId="32570" xr:uid="{00000000-0005-0000-0000-00005F140000}"/>
    <cellStyle name="Cálculo 3 8 7 6" xfId="36245" xr:uid="{00000000-0005-0000-0000-000060140000}"/>
    <cellStyle name="Cálculo 3 8 7 7" xfId="38971" xr:uid="{00000000-0005-0000-0000-000061140000}"/>
    <cellStyle name="Cálculo 3 8 8" xfId="11397" xr:uid="{00000000-0005-0000-0000-000062140000}"/>
    <cellStyle name="Cálculo 3 8 9" xfId="18400" xr:uid="{00000000-0005-0000-0000-000063140000}"/>
    <cellStyle name="Cálculo 3 9" xfId="1616" xr:uid="{00000000-0005-0000-0000-000064140000}"/>
    <cellStyle name="Cálculo 3 9 2" xfId="5531" xr:uid="{00000000-0005-0000-0000-000065140000}"/>
    <cellStyle name="Cálculo 3 9 2 2" xfId="14685" xr:uid="{00000000-0005-0000-0000-000066140000}"/>
    <cellStyle name="Cálculo 3 9 2 3" xfId="21681" xr:uid="{00000000-0005-0000-0000-000067140000}"/>
    <cellStyle name="Cálculo 3 9 2 4" xfId="17723" xr:uid="{00000000-0005-0000-0000-000068140000}"/>
    <cellStyle name="Cálculo 3 9 2 5" xfId="32576" xr:uid="{00000000-0005-0000-0000-000069140000}"/>
    <cellStyle name="Cálculo 3 9 2 6" xfId="36251" xr:uid="{00000000-0005-0000-0000-00006A140000}"/>
    <cellStyle name="Cálculo 3 9 2 7" xfId="38977" xr:uid="{00000000-0005-0000-0000-00006B140000}"/>
    <cellStyle name="Cálculo 3 9 3" xfId="10770" xr:uid="{00000000-0005-0000-0000-00006C140000}"/>
    <cellStyle name="Cálculo 3 9 4" xfId="9161" xr:uid="{00000000-0005-0000-0000-00006D140000}"/>
    <cellStyle name="Cálculo 3 9 5" xfId="28692" xr:uid="{00000000-0005-0000-0000-00006E140000}"/>
    <cellStyle name="Cálculo 3 9 6" xfId="19455" xr:uid="{00000000-0005-0000-0000-00006F140000}"/>
    <cellStyle name="Cálculo 3 9 7" xfId="19815" xr:uid="{00000000-0005-0000-0000-000070140000}"/>
    <cellStyle name="Cálculo 3 9 8" xfId="30841" xr:uid="{00000000-0005-0000-0000-000071140000}"/>
    <cellStyle name="Cálculo 3 9 9" xfId="9189" xr:uid="{00000000-0005-0000-0000-000072140000}"/>
    <cellStyle name="Cálculo 4" xfId="321" xr:uid="{00000000-0005-0000-0000-000073140000}"/>
    <cellStyle name="Cálculo 4 10" xfId="3107" xr:uid="{00000000-0005-0000-0000-000074140000}"/>
    <cellStyle name="Cálculo 4 10 2" xfId="5533" xr:uid="{00000000-0005-0000-0000-000075140000}"/>
    <cellStyle name="Cálculo 4 10 2 2" xfId="14687" xr:uid="{00000000-0005-0000-0000-000076140000}"/>
    <cellStyle name="Cálculo 4 10 2 3" xfId="21683" xr:uid="{00000000-0005-0000-0000-000077140000}"/>
    <cellStyle name="Cálculo 4 10 2 4" xfId="26987" xr:uid="{00000000-0005-0000-0000-000078140000}"/>
    <cellStyle name="Cálculo 4 10 2 5" xfId="32578" xr:uid="{00000000-0005-0000-0000-000079140000}"/>
    <cellStyle name="Cálculo 4 10 2 6" xfId="36253" xr:uid="{00000000-0005-0000-0000-00007A140000}"/>
    <cellStyle name="Cálculo 4 10 2 7" xfId="38979" xr:uid="{00000000-0005-0000-0000-00007B140000}"/>
    <cellStyle name="Cálculo 4 10 3" xfId="12261" xr:uid="{00000000-0005-0000-0000-00007C140000}"/>
    <cellStyle name="Cálculo 4 10 4" xfId="19264" xr:uid="{00000000-0005-0000-0000-00007D140000}"/>
    <cellStyle name="Cálculo 4 10 5" xfId="17191" xr:uid="{00000000-0005-0000-0000-00007E140000}"/>
    <cellStyle name="Cálculo 4 10 6" xfId="29143" xr:uid="{00000000-0005-0000-0000-00007F140000}"/>
    <cellStyle name="Cálculo 4 10 7" xfId="29786" xr:uid="{00000000-0005-0000-0000-000080140000}"/>
    <cellStyle name="Cálculo 4 10 8" xfId="31123" xr:uid="{00000000-0005-0000-0000-000081140000}"/>
    <cellStyle name="Cálculo 4 10 9" xfId="26046" xr:uid="{00000000-0005-0000-0000-000082140000}"/>
    <cellStyle name="Cálculo 4 11" xfId="2885" xr:uid="{00000000-0005-0000-0000-000083140000}"/>
    <cellStyle name="Cálculo 4 11 2" xfId="5534" xr:uid="{00000000-0005-0000-0000-000084140000}"/>
    <cellStyle name="Cálculo 4 11 2 2" xfId="14688" xr:uid="{00000000-0005-0000-0000-000085140000}"/>
    <cellStyle name="Cálculo 4 11 2 3" xfId="21684" xr:uid="{00000000-0005-0000-0000-000086140000}"/>
    <cellStyle name="Cálculo 4 11 2 4" xfId="24920" xr:uid="{00000000-0005-0000-0000-000087140000}"/>
    <cellStyle name="Cálculo 4 11 2 5" xfId="32579" xr:uid="{00000000-0005-0000-0000-000088140000}"/>
    <cellStyle name="Cálculo 4 11 2 6" xfId="36254" xr:uid="{00000000-0005-0000-0000-000089140000}"/>
    <cellStyle name="Cálculo 4 11 2 7" xfId="38980" xr:uid="{00000000-0005-0000-0000-00008A140000}"/>
    <cellStyle name="Cálculo 4 11 3" xfId="12039" xr:uid="{00000000-0005-0000-0000-00008B140000}"/>
    <cellStyle name="Cálculo 4 11 4" xfId="19042" xr:uid="{00000000-0005-0000-0000-00008C140000}"/>
    <cellStyle name="Cálculo 4 11 5" xfId="17305" xr:uid="{00000000-0005-0000-0000-00008D140000}"/>
    <cellStyle name="Cálculo 4 11 6" xfId="26370" xr:uid="{00000000-0005-0000-0000-00008E140000}"/>
    <cellStyle name="Cálculo 4 11 7" xfId="23011" xr:uid="{00000000-0005-0000-0000-00008F140000}"/>
    <cellStyle name="Cálculo 4 11 8" xfId="26021" xr:uid="{00000000-0005-0000-0000-000090140000}"/>
    <cellStyle name="Cálculo 4 11 9" xfId="33644" xr:uid="{00000000-0005-0000-0000-000091140000}"/>
    <cellStyle name="Cálculo 4 12" xfId="2982" xr:uid="{00000000-0005-0000-0000-000092140000}"/>
    <cellStyle name="Cálculo 4 12 2" xfId="5535" xr:uid="{00000000-0005-0000-0000-000093140000}"/>
    <cellStyle name="Cálculo 4 12 2 2" xfId="14689" xr:uid="{00000000-0005-0000-0000-000094140000}"/>
    <cellStyle name="Cálculo 4 12 2 3" xfId="21685" xr:uid="{00000000-0005-0000-0000-000095140000}"/>
    <cellStyle name="Cálculo 4 12 2 4" xfId="24058" xr:uid="{00000000-0005-0000-0000-000096140000}"/>
    <cellStyle name="Cálculo 4 12 2 5" xfId="32580" xr:uid="{00000000-0005-0000-0000-000097140000}"/>
    <cellStyle name="Cálculo 4 12 2 6" xfId="36255" xr:uid="{00000000-0005-0000-0000-000098140000}"/>
    <cellStyle name="Cálculo 4 12 2 7" xfId="38981" xr:uid="{00000000-0005-0000-0000-000099140000}"/>
    <cellStyle name="Cálculo 4 12 3" xfId="12136" xr:uid="{00000000-0005-0000-0000-00009A140000}"/>
    <cellStyle name="Cálculo 4 12 4" xfId="19139" xr:uid="{00000000-0005-0000-0000-00009B140000}"/>
    <cellStyle name="Cálculo 4 12 5" xfId="29516" xr:uid="{00000000-0005-0000-0000-00009C140000}"/>
    <cellStyle name="Cálculo 4 12 6" xfId="23079" xr:uid="{00000000-0005-0000-0000-00009D140000}"/>
    <cellStyle name="Cálculo 4 12 7" xfId="29844" xr:uid="{00000000-0005-0000-0000-00009E140000}"/>
    <cellStyle name="Cálculo 4 12 8" xfId="25386" xr:uid="{00000000-0005-0000-0000-00009F140000}"/>
    <cellStyle name="Cálculo 4 12 9" xfId="31881" xr:uid="{00000000-0005-0000-0000-0000A0140000}"/>
    <cellStyle name="Cálculo 4 13" xfId="5532" xr:uid="{00000000-0005-0000-0000-0000A1140000}"/>
    <cellStyle name="Cálculo 4 13 2" xfId="14686" xr:uid="{00000000-0005-0000-0000-0000A2140000}"/>
    <cellStyle name="Cálculo 4 13 3" xfId="21682" xr:uid="{00000000-0005-0000-0000-0000A3140000}"/>
    <cellStyle name="Cálculo 4 13 4" xfId="26994" xr:uid="{00000000-0005-0000-0000-0000A4140000}"/>
    <cellStyle name="Cálculo 4 13 5" xfId="32577" xr:uid="{00000000-0005-0000-0000-0000A5140000}"/>
    <cellStyle name="Cálculo 4 13 6" xfId="36252" xr:uid="{00000000-0005-0000-0000-0000A6140000}"/>
    <cellStyle name="Cálculo 4 13 7" xfId="38978" xr:uid="{00000000-0005-0000-0000-0000A7140000}"/>
    <cellStyle name="Cálculo 4 14" xfId="9479" xr:uid="{00000000-0005-0000-0000-0000A8140000}"/>
    <cellStyle name="Cálculo 4 15" xfId="17972" xr:uid="{00000000-0005-0000-0000-0000A9140000}"/>
    <cellStyle name="Cálculo 4 16" xfId="23370" xr:uid="{00000000-0005-0000-0000-0000AA140000}"/>
    <cellStyle name="Cálculo 4 17" xfId="17842" xr:uid="{00000000-0005-0000-0000-0000AB140000}"/>
    <cellStyle name="Cálculo 4 18" xfId="21260" xr:uid="{00000000-0005-0000-0000-0000AC140000}"/>
    <cellStyle name="Cálculo 4 19" xfId="30230" xr:uid="{00000000-0005-0000-0000-0000AD140000}"/>
    <cellStyle name="Cálculo 4 2" xfId="322" xr:uid="{00000000-0005-0000-0000-0000AE140000}"/>
    <cellStyle name="Cálculo 4 2 10" xfId="3106" xr:uid="{00000000-0005-0000-0000-0000AF140000}"/>
    <cellStyle name="Cálculo 4 2 10 2" xfId="5537" xr:uid="{00000000-0005-0000-0000-0000B0140000}"/>
    <cellStyle name="Cálculo 4 2 10 2 2" xfId="14691" xr:uid="{00000000-0005-0000-0000-0000B1140000}"/>
    <cellStyle name="Cálculo 4 2 10 2 3" xfId="21687" xr:uid="{00000000-0005-0000-0000-0000B2140000}"/>
    <cellStyle name="Cálculo 4 2 10 2 4" xfId="24053" xr:uid="{00000000-0005-0000-0000-0000B3140000}"/>
    <cellStyle name="Cálculo 4 2 10 2 5" xfId="32582" xr:uid="{00000000-0005-0000-0000-0000B4140000}"/>
    <cellStyle name="Cálculo 4 2 10 2 6" xfId="36257" xr:uid="{00000000-0005-0000-0000-0000B5140000}"/>
    <cellStyle name="Cálculo 4 2 10 2 7" xfId="38983" xr:uid="{00000000-0005-0000-0000-0000B6140000}"/>
    <cellStyle name="Cálculo 4 2 10 3" xfId="12260" xr:uid="{00000000-0005-0000-0000-0000B7140000}"/>
    <cellStyle name="Cálculo 4 2 10 4" xfId="19263" xr:uid="{00000000-0005-0000-0000-0000B8140000}"/>
    <cellStyle name="Cálculo 4 2 10 5" xfId="28270" xr:uid="{00000000-0005-0000-0000-0000B9140000}"/>
    <cellStyle name="Cálculo 4 2 10 6" xfId="25363" xr:uid="{00000000-0005-0000-0000-0000BA140000}"/>
    <cellStyle name="Cálculo 4 2 10 7" xfId="25393" xr:uid="{00000000-0005-0000-0000-0000BB140000}"/>
    <cellStyle name="Cálculo 4 2 10 8" xfId="33763" xr:uid="{00000000-0005-0000-0000-0000BC140000}"/>
    <cellStyle name="Cálculo 4 2 10 9" xfId="37325" xr:uid="{00000000-0005-0000-0000-0000BD140000}"/>
    <cellStyle name="Cálculo 4 2 11" xfId="2993" xr:uid="{00000000-0005-0000-0000-0000BE140000}"/>
    <cellStyle name="Cálculo 4 2 11 2" xfId="5538" xr:uid="{00000000-0005-0000-0000-0000BF140000}"/>
    <cellStyle name="Cálculo 4 2 11 2 2" xfId="14692" xr:uid="{00000000-0005-0000-0000-0000C0140000}"/>
    <cellStyle name="Cálculo 4 2 11 2 3" xfId="21688" xr:uid="{00000000-0005-0000-0000-0000C1140000}"/>
    <cellStyle name="Cálculo 4 2 11 2 4" xfId="26997" xr:uid="{00000000-0005-0000-0000-0000C2140000}"/>
    <cellStyle name="Cálculo 4 2 11 2 5" xfId="32583" xr:uid="{00000000-0005-0000-0000-0000C3140000}"/>
    <cellStyle name="Cálculo 4 2 11 2 6" xfId="36258" xr:uid="{00000000-0005-0000-0000-0000C4140000}"/>
    <cellStyle name="Cálculo 4 2 11 2 7" xfId="38984" xr:uid="{00000000-0005-0000-0000-0000C5140000}"/>
    <cellStyle name="Cálculo 4 2 11 3" xfId="12147" xr:uid="{00000000-0005-0000-0000-0000C6140000}"/>
    <cellStyle name="Cálculo 4 2 11 4" xfId="19150" xr:uid="{00000000-0005-0000-0000-0000C7140000}"/>
    <cellStyle name="Cálculo 4 2 11 5" xfId="24676" xr:uid="{00000000-0005-0000-0000-0000C8140000}"/>
    <cellStyle name="Cálculo 4 2 11 6" xfId="24553" xr:uid="{00000000-0005-0000-0000-0000C9140000}"/>
    <cellStyle name="Cálculo 4 2 11 7" xfId="25920" xr:uid="{00000000-0005-0000-0000-0000CA140000}"/>
    <cellStyle name="Cálculo 4 2 11 8" xfId="24177" xr:uid="{00000000-0005-0000-0000-0000CB140000}"/>
    <cellStyle name="Cálculo 4 2 11 9" xfId="31299" xr:uid="{00000000-0005-0000-0000-0000CC140000}"/>
    <cellStyle name="Cálculo 4 2 12" xfId="4272" xr:uid="{00000000-0005-0000-0000-0000CD140000}"/>
    <cellStyle name="Cálculo 4 2 12 2" xfId="5539" xr:uid="{00000000-0005-0000-0000-0000CE140000}"/>
    <cellStyle name="Cálculo 4 2 12 2 2" xfId="14693" xr:uid="{00000000-0005-0000-0000-0000CF140000}"/>
    <cellStyle name="Cálculo 4 2 12 2 3" xfId="21689" xr:uid="{00000000-0005-0000-0000-0000D0140000}"/>
    <cellStyle name="Cálculo 4 2 12 2 4" xfId="19378" xr:uid="{00000000-0005-0000-0000-0000D1140000}"/>
    <cellStyle name="Cálculo 4 2 12 2 5" xfId="32584" xr:uid="{00000000-0005-0000-0000-0000D2140000}"/>
    <cellStyle name="Cálculo 4 2 12 2 6" xfId="36259" xr:uid="{00000000-0005-0000-0000-0000D3140000}"/>
    <cellStyle name="Cálculo 4 2 12 2 7" xfId="38985" xr:uid="{00000000-0005-0000-0000-0000D4140000}"/>
    <cellStyle name="Cálculo 4 2 12 3" xfId="13426" xr:uid="{00000000-0005-0000-0000-0000D5140000}"/>
    <cellStyle name="Cálculo 4 2 12 4" xfId="20424" xr:uid="{00000000-0005-0000-0000-0000D6140000}"/>
    <cellStyle name="Cálculo 4 2 12 5" xfId="27696" xr:uid="{00000000-0005-0000-0000-0000D7140000}"/>
    <cellStyle name="Cálculo 4 2 12 6" xfId="17955" xr:uid="{00000000-0005-0000-0000-0000D8140000}"/>
    <cellStyle name="Cálculo 4 2 12 7" xfId="25606" xr:uid="{00000000-0005-0000-0000-0000D9140000}"/>
    <cellStyle name="Cálculo 4 2 12 8" xfId="31706" xr:uid="{00000000-0005-0000-0000-0000DA140000}"/>
    <cellStyle name="Cálculo 4 2 12 9" xfId="35386" xr:uid="{00000000-0005-0000-0000-0000DB140000}"/>
    <cellStyle name="Cálculo 4 2 13" xfId="5536" xr:uid="{00000000-0005-0000-0000-0000DC140000}"/>
    <cellStyle name="Cálculo 4 2 13 2" xfId="14690" xr:uid="{00000000-0005-0000-0000-0000DD140000}"/>
    <cellStyle name="Cálculo 4 2 13 3" xfId="21686" xr:uid="{00000000-0005-0000-0000-0000DE140000}"/>
    <cellStyle name="Cálculo 4 2 13 4" xfId="26996" xr:uid="{00000000-0005-0000-0000-0000DF140000}"/>
    <cellStyle name="Cálculo 4 2 13 5" xfId="32581" xr:uid="{00000000-0005-0000-0000-0000E0140000}"/>
    <cellStyle name="Cálculo 4 2 13 6" xfId="36256" xr:uid="{00000000-0005-0000-0000-0000E1140000}"/>
    <cellStyle name="Cálculo 4 2 13 7" xfId="38982" xr:uid="{00000000-0005-0000-0000-0000E2140000}"/>
    <cellStyle name="Cálculo 4 2 14" xfId="9480" xr:uid="{00000000-0005-0000-0000-0000E3140000}"/>
    <cellStyle name="Cálculo 4 2 15" xfId="17971" xr:uid="{00000000-0005-0000-0000-0000E4140000}"/>
    <cellStyle name="Cálculo 4 2 16" xfId="29325" xr:uid="{00000000-0005-0000-0000-0000E5140000}"/>
    <cellStyle name="Cálculo 4 2 17" xfId="25578" xr:uid="{00000000-0005-0000-0000-0000E6140000}"/>
    <cellStyle name="Cálculo 4 2 18" xfId="31746" xr:uid="{00000000-0005-0000-0000-0000E7140000}"/>
    <cellStyle name="Cálculo 4 2 19" xfId="35426" xr:uid="{00000000-0005-0000-0000-0000E8140000}"/>
    <cellStyle name="Cálculo 4 2 2" xfId="323" xr:uid="{00000000-0005-0000-0000-0000E9140000}"/>
    <cellStyle name="Cálculo 4 2 2 10" xfId="2994" xr:uid="{00000000-0005-0000-0000-0000EA140000}"/>
    <cellStyle name="Cálculo 4 2 2 10 2" xfId="5541" xr:uid="{00000000-0005-0000-0000-0000EB140000}"/>
    <cellStyle name="Cálculo 4 2 2 10 2 2" xfId="14695" xr:uid="{00000000-0005-0000-0000-0000EC140000}"/>
    <cellStyle name="Cálculo 4 2 2 10 2 3" xfId="21691" xr:uid="{00000000-0005-0000-0000-0000ED140000}"/>
    <cellStyle name="Cálculo 4 2 2 10 2 4" xfId="26995" xr:uid="{00000000-0005-0000-0000-0000EE140000}"/>
    <cellStyle name="Cálculo 4 2 2 10 2 5" xfId="32586" xr:uid="{00000000-0005-0000-0000-0000EF140000}"/>
    <cellStyle name="Cálculo 4 2 2 10 2 6" xfId="36261" xr:uid="{00000000-0005-0000-0000-0000F0140000}"/>
    <cellStyle name="Cálculo 4 2 2 10 2 7" xfId="38987" xr:uid="{00000000-0005-0000-0000-0000F1140000}"/>
    <cellStyle name="Cálculo 4 2 2 10 3" xfId="12148" xr:uid="{00000000-0005-0000-0000-0000F2140000}"/>
    <cellStyle name="Cálculo 4 2 2 10 4" xfId="19151" xr:uid="{00000000-0005-0000-0000-0000F3140000}"/>
    <cellStyle name="Cálculo 4 2 2 10 5" xfId="18320" xr:uid="{00000000-0005-0000-0000-0000F4140000}"/>
    <cellStyle name="Cálculo 4 2 2 10 6" xfId="29135" xr:uid="{00000000-0005-0000-0000-0000F5140000}"/>
    <cellStyle name="Cálculo 4 2 2 10 7" xfId="29837" xr:uid="{00000000-0005-0000-0000-0000F6140000}"/>
    <cellStyle name="Cálculo 4 2 2 10 8" xfId="33814" xr:uid="{00000000-0005-0000-0000-0000F7140000}"/>
    <cellStyle name="Cálculo 4 2 2 10 9" xfId="37376" xr:uid="{00000000-0005-0000-0000-0000F8140000}"/>
    <cellStyle name="Cálculo 4 2 2 11" xfId="2892" xr:uid="{00000000-0005-0000-0000-0000F9140000}"/>
    <cellStyle name="Cálculo 4 2 2 11 2" xfId="5542" xr:uid="{00000000-0005-0000-0000-0000FA140000}"/>
    <cellStyle name="Cálculo 4 2 2 11 2 2" xfId="14696" xr:uid="{00000000-0005-0000-0000-0000FB140000}"/>
    <cellStyle name="Cálculo 4 2 2 11 2 3" xfId="21692" xr:uid="{00000000-0005-0000-0000-0000FC140000}"/>
    <cellStyle name="Cálculo 4 2 2 11 2 4" xfId="24918" xr:uid="{00000000-0005-0000-0000-0000FD140000}"/>
    <cellStyle name="Cálculo 4 2 2 11 2 5" xfId="32587" xr:uid="{00000000-0005-0000-0000-0000FE140000}"/>
    <cellStyle name="Cálculo 4 2 2 11 2 6" xfId="36262" xr:uid="{00000000-0005-0000-0000-0000FF140000}"/>
    <cellStyle name="Cálculo 4 2 2 11 2 7" xfId="38988" xr:uid="{00000000-0005-0000-0000-000000150000}"/>
    <cellStyle name="Cálculo 4 2 2 11 3" xfId="12046" xr:uid="{00000000-0005-0000-0000-000001150000}"/>
    <cellStyle name="Cálculo 4 2 2 11 4" xfId="19049" xr:uid="{00000000-0005-0000-0000-000002150000}"/>
    <cellStyle name="Cálculo 4 2 2 11 5" xfId="25155" xr:uid="{00000000-0005-0000-0000-000003150000}"/>
    <cellStyle name="Cálculo 4 2 2 11 6" xfId="22449" xr:uid="{00000000-0005-0000-0000-000004150000}"/>
    <cellStyle name="Cálculo 4 2 2 11 7" xfId="25119" xr:uid="{00000000-0005-0000-0000-000005150000}"/>
    <cellStyle name="Cálculo 4 2 2 11 8" xfId="26084" xr:uid="{00000000-0005-0000-0000-000006150000}"/>
    <cellStyle name="Cálculo 4 2 2 11 9" xfId="25960" xr:uid="{00000000-0005-0000-0000-000007150000}"/>
    <cellStyle name="Cálculo 4 2 2 12" xfId="5540" xr:uid="{00000000-0005-0000-0000-000008150000}"/>
    <cellStyle name="Cálculo 4 2 2 12 2" xfId="14694" xr:uid="{00000000-0005-0000-0000-000009150000}"/>
    <cellStyle name="Cálculo 4 2 2 12 3" xfId="21690" xr:uid="{00000000-0005-0000-0000-00000A150000}"/>
    <cellStyle name="Cálculo 4 2 2 12 4" xfId="26998" xr:uid="{00000000-0005-0000-0000-00000B150000}"/>
    <cellStyle name="Cálculo 4 2 2 12 5" xfId="32585" xr:uid="{00000000-0005-0000-0000-00000C150000}"/>
    <cellStyle name="Cálculo 4 2 2 12 6" xfId="36260" xr:uid="{00000000-0005-0000-0000-00000D150000}"/>
    <cellStyle name="Cálculo 4 2 2 12 7" xfId="38986" xr:uid="{00000000-0005-0000-0000-00000E150000}"/>
    <cellStyle name="Cálculo 4 2 2 13" xfId="9481" xr:uid="{00000000-0005-0000-0000-00000F150000}"/>
    <cellStyle name="Cálculo 4 2 2 14" xfId="17970" xr:uid="{00000000-0005-0000-0000-000010150000}"/>
    <cellStyle name="Cálculo 4 2 2 15" xfId="22581" xr:uid="{00000000-0005-0000-0000-000011150000}"/>
    <cellStyle name="Cálculo 4 2 2 16" xfId="15531" xr:uid="{00000000-0005-0000-0000-000012150000}"/>
    <cellStyle name="Cálculo 4 2 2 17" xfId="24513" xr:uid="{00000000-0005-0000-0000-000013150000}"/>
    <cellStyle name="Cálculo 4 2 2 18" xfId="28052" xr:uid="{00000000-0005-0000-0000-000014150000}"/>
    <cellStyle name="Cálculo 4 2 2 19" xfId="30923" xr:uid="{00000000-0005-0000-0000-000015150000}"/>
    <cellStyle name="Cálculo 4 2 2 2" xfId="1704" xr:uid="{00000000-0005-0000-0000-000016150000}"/>
    <cellStyle name="Cálculo 4 2 2 2 10" xfId="28650" xr:uid="{00000000-0005-0000-0000-000017150000}"/>
    <cellStyle name="Cálculo 4 2 2 2 11" xfId="22648" xr:uid="{00000000-0005-0000-0000-000018150000}"/>
    <cellStyle name="Cálculo 4 2 2 2 12" xfId="25329" xr:uid="{00000000-0005-0000-0000-000019150000}"/>
    <cellStyle name="Cálculo 4 2 2 2 13" xfId="34904" xr:uid="{00000000-0005-0000-0000-00001A150000}"/>
    <cellStyle name="Cálculo 4 2 2 2 14" xfId="38368" xr:uid="{00000000-0005-0000-0000-00001B150000}"/>
    <cellStyle name="Cálculo 4 2 2 2 2" xfId="2524" xr:uid="{00000000-0005-0000-0000-00001C150000}"/>
    <cellStyle name="Cálculo 4 2 2 2 2 2" xfId="5544" xr:uid="{00000000-0005-0000-0000-00001D150000}"/>
    <cellStyle name="Cálculo 4 2 2 2 2 2 2" xfId="14698" xr:uid="{00000000-0005-0000-0000-00001E150000}"/>
    <cellStyle name="Cálculo 4 2 2 2 2 2 3" xfId="21694" xr:uid="{00000000-0005-0000-0000-00001F150000}"/>
    <cellStyle name="Cálculo 4 2 2 2 2 2 4" xfId="18159" xr:uid="{00000000-0005-0000-0000-000020150000}"/>
    <cellStyle name="Cálculo 4 2 2 2 2 2 5" xfId="32589" xr:uid="{00000000-0005-0000-0000-000021150000}"/>
    <cellStyle name="Cálculo 4 2 2 2 2 2 6" xfId="36264" xr:uid="{00000000-0005-0000-0000-000022150000}"/>
    <cellStyle name="Cálculo 4 2 2 2 2 2 7" xfId="38990" xr:uid="{00000000-0005-0000-0000-000023150000}"/>
    <cellStyle name="Cálculo 4 2 2 2 2 3" xfId="11678" xr:uid="{00000000-0005-0000-0000-000024150000}"/>
    <cellStyle name="Cálculo 4 2 2 2 2 4" xfId="18681" xr:uid="{00000000-0005-0000-0000-000025150000}"/>
    <cellStyle name="Cálculo 4 2 2 2 2 5" xfId="9556" xr:uid="{00000000-0005-0000-0000-000026150000}"/>
    <cellStyle name="Cálculo 4 2 2 2 2 6" xfId="17840" xr:uid="{00000000-0005-0000-0000-000027150000}"/>
    <cellStyle name="Cálculo 4 2 2 2 2 7" xfId="30070" xr:uid="{00000000-0005-0000-0000-000028150000}"/>
    <cellStyle name="Cálculo 4 2 2 2 2 8" xfId="34043" xr:uid="{00000000-0005-0000-0000-000029150000}"/>
    <cellStyle name="Cálculo 4 2 2 2 2 9" xfId="37605" xr:uid="{00000000-0005-0000-0000-00002A150000}"/>
    <cellStyle name="Cálculo 4 2 2 2 3" xfId="3678" xr:uid="{00000000-0005-0000-0000-00002B150000}"/>
    <cellStyle name="Cálculo 4 2 2 2 3 2" xfId="5545" xr:uid="{00000000-0005-0000-0000-00002C150000}"/>
    <cellStyle name="Cálculo 4 2 2 2 3 2 2" xfId="14699" xr:uid="{00000000-0005-0000-0000-00002D150000}"/>
    <cellStyle name="Cálculo 4 2 2 2 3 2 3" xfId="21695" xr:uid="{00000000-0005-0000-0000-00002E150000}"/>
    <cellStyle name="Cálculo 4 2 2 2 3 2 4" xfId="27000" xr:uid="{00000000-0005-0000-0000-00002F150000}"/>
    <cellStyle name="Cálculo 4 2 2 2 3 2 5" xfId="32590" xr:uid="{00000000-0005-0000-0000-000030150000}"/>
    <cellStyle name="Cálculo 4 2 2 2 3 2 6" xfId="36265" xr:uid="{00000000-0005-0000-0000-000031150000}"/>
    <cellStyle name="Cálculo 4 2 2 2 3 2 7" xfId="38991" xr:uid="{00000000-0005-0000-0000-000032150000}"/>
    <cellStyle name="Cálculo 4 2 2 2 3 3" xfId="12832" xr:uid="{00000000-0005-0000-0000-000033150000}"/>
    <cellStyle name="Cálculo 4 2 2 2 3 4" xfId="19831" xr:uid="{00000000-0005-0000-0000-000034150000}"/>
    <cellStyle name="Cálculo 4 2 2 2 3 5" xfId="27990" xr:uid="{00000000-0005-0000-0000-000035150000}"/>
    <cellStyle name="Cálculo 4 2 2 2 3 6" xfId="18027" xr:uid="{00000000-0005-0000-0000-000036150000}"/>
    <cellStyle name="Cálculo 4 2 2 2 3 7" xfId="17067" xr:uid="{00000000-0005-0000-0000-000037150000}"/>
    <cellStyle name="Cálculo 4 2 2 2 3 8" xfId="33572" xr:uid="{00000000-0005-0000-0000-000038150000}"/>
    <cellStyle name="Cálculo 4 2 2 2 3 9" xfId="37240" xr:uid="{00000000-0005-0000-0000-000039150000}"/>
    <cellStyle name="Cálculo 4 2 2 2 4" xfId="4185" xr:uid="{00000000-0005-0000-0000-00003A150000}"/>
    <cellStyle name="Cálculo 4 2 2 2 4 2" xfId="5546" xr:uid="{00000000-0005-0000-0000-00003B150000}"/>
    <cellStyle name="Cálculo 4 2 2 2 4 2 2" xfId="14700" xr:uid="{00000000-0005-0000-0000-00003C150000}"/>
    <cellStyle name="Cálculo 4 2 2 2 4 2 3" xfId="21696" xr:uid="{00000000-0005-0000-0000-00003D150000}"/>
    <cellStyle name="Cálculo 4 2 2 2 4 2 4" xfId="27002" xr:uid="{00000000-0005-0000-0000-00003E150000}"/>
    <cellStyle name="Cálculo 4 2 2 2 4 2 5" xfId="32591" xr:uid="{00000000-0005-0000-0000-00003F150000}"/>
    <cellStyle name="Cálculo 4 2 2 2 4 2 6" xfId="36266" xr:uid="{00000000-0005-0000-0000-000040150000}"/>
    <cellStyle name="Cálculo 4 2 2 2 4 2 7" xfId="38992" xr:uid="{00000000-0005-0000-0000-000041150000}"/>
    <cellStyle name="Cálculo 4 2 2 2 4 3" xfId="13339" xr:uid="{00000000-0005-0000-0000-000042150000}"/>
    <cellStyle name="Cálculo 4 2 2 2 4 4" xfId="20337" xr:uid="{00000000-0005-0000-0000-000043150000}"/>
    <cellStyle name="Cálculo 4 2 2 2 4 5" xfId="18110" xr:uid="{00000000-0005-0000-0000-000044150000}"/>
    <cellStyle name="Cálculo 4 2 2 2 4 6" xfId="29214" xr:uid="{00000000-0005-0000-0000-000045150000}"/>
    <cellStyle name="Cálculo 4 2 2 2 4 7" xfId="29359" xr:uid="{00000000-0005-0000-0000-000046150000}"/>
    <cellStyle name="Cálculo 4 2 2 2 4 8" xfId="33370" xr:uid="{00000000-0005-0000-0000-000047150000}"/>
    <cellStyle name="Cálculo 4 2 2 2 4 9" xfId="37045" xr:uid="{00000000-0005-0000-0000-000048150000}"/>
    <cellStyle name="Cálculo 4 2 2 2 5" xfId="3102" xr:uid="{00000000-0005-0000-0000-000049150000}"/>
    <cellStyle name="Cálculo 4 2 2 2 5 2" xfId="5547" xr:uid="{00000000-0005-0000-0000-00004A150000}"/>
    <cellStyle name="Cálculo 4 2 2 2 5 2 2" xfId="14701" xr:uid="{00000000-0005-0000-0000-00004B150000}"/>
    <cellStyle name="Cálculo 4 2 2 2 5 2 3" xfId="21697" xr:uid="{00000000-0005-0000-0000-00004C150000}"/>
    <cellStyle name="Cálculo 4 2 2 2 5 2 4" xfId="24313" xr:uid="{00000000-0005-0000-0000-00004D150000}"/>
    <cellStyle name="Cálculo 4 2 2 2 5 2 5" xfId="32592" xr:uid="{00000000-0005-0000-0000-00004E150000}"/>
    <cellStyle name="Cálculo 4 2 2 2 5 2 6" xfId="36267" xr:uid="{00000000-0005-0000-0000-00004F150000}"/>
    <cellStyle name="Cálculo 4 2 2 2 5 2 7" xfId="38993" xr:uid="{00000000-0005-0000-0000-000050150000}"/>
    <cellStyle name="Cálculo 4 2 2 2 5 3" xfId="12256" xr:uid="{00000000-0005-0000-0000-000051150000}"/>
    <cellStyle name="Cálculo 4 2 2 2 5 4" xfId="19259" xr:uid="{00000000-0005-0000-0000-000052150000}"/>
    <cellStyle name="Cálculo 4 2 2 2 5 5" xfId="24711" xr:uid="{00000000-0005-0000-0000-000053150000}"/>
    <cellStyle name="Cálculo 4 2 2 2 5 6" xfId="28090" xr:uid="{00000000-0005-0000-0000-000054150000}"/>
    <cellStyle name="Cálculo 4 2 2 2 5 7" xfId="29781" xr:uid="{00000000-0005-0000-0000-000055150000}"/>
    <cellStyle name="Cálculo 4 2 2 2 5 8" xfId="31572" xr:uid="{00000000-0005-0000-0000-000056150000}"/>
    <cellStyle name="Cálculo 4 2 2 2 5 9" xfId="35288" xr:uid="{00000000-0005-0000-0000-000057150000}"/>
    <cellStyle name="Cálculo 4 2 2 2 6" xfId="2995" xr:uid="{00000000-0005-0000-0000-000058150000}"/>
    <cellStyle name="Cálculo 4 2 2 2 6 2" xfId="5548" xr:uid="{00000000-0005-0000-0000-000059150000}"/>
    <cellStyle name="Cálculo 4 2 2 2 6 2 2" xfId="14702" xr:uid="{00000000-0005-0000-0000-00005A150000}"/>
    <cellStyle name="Cálculo 4 2 2 2 6 2 3" xfId="21698" xr:uid="{00000000-0005-0000-0000-00005B150000}"/>
    <cellStyle name="Cálculo 4 2 2 2 6 2 4" xfId="27001" xr:uid="{00000000-0005-0000-0000-00005C150000}"/>
    <cellStyle name="Cálculo 4 2 2 2 6 2 5" xfId="32593" xr:uid="{00000000-0005-0000-0000-00005D150000}"/>
    <cellStyle name="Cálculo 4 2 2 2 6 2 6" xfId="36268" xr:uid="{00000000-0005-0000-0000-00005E150000}"/>
    <cellStyle name="Cálculo 4 2 2 2 6 2 7" xfId="38994" xr:uid="{00000000-0005-0000-0000-00005F150000}"/>
    <cellStyle name="Cálculo 4 2 2 2 6 3" xfId="12149" xr:uid="{00000000-0005-0000-0000-000060150000}"/>
    <cellStyle name="Cálculo 4 2 2 2 6 4" xfId="19152" xr:uid="{00000000-0005-0000-0000-000061150000}"/>
    <cellStyle name="Cálculo 4 2 2 2 6 5" xfId="24683" xr:uid="{00000000-0005-0000-0000-000062150000}"/>
    <cellStyle name="Cálculo 4 2 2 2 6 6" xfId="26400" xr:uid="{00000000-0005-0000-0000-000063150000}"/>
    <cellStyle name="Cálculo 4 2 2 2 6 7" xfId="29163" xr:uid="{00000000-0005-0000-0000-000064150000}"/>
    <cellStyle name="Cálculo 4 2 2 2 6 8" xfId="26081" xr:uid="{00000000-0005-0000-0000-000065150000}"/>
    <cellStyle name="Cálculo 4 2 2 2 6 9" xfId="18103" xr:uid="{00000000-0005-0000-0000-000066150000}"/>
    <cellStyle name="Cálculo 4 2 2 2 7" xfId="5543" xr:uid="{00000000-0005-0000-0000-000067150000}"/>
    <cellStyle name="Cálculo 4 2 2 2 7 2" xfId="14697" xr:uid="{00000000-0005-0000-0000-000068150000}"/>
    <cellStyle name="Cálculo 4 2 2 2 7 3" xfId="21693" xr:uid="{00000000-0005-0000-0000-000069150000}"/>
    <cellStyle name="Cálculo 4 2 2 2 7 4" xfId="26999" xr:uid="{00000000-0005-0000-0000-00006A150000}"/>
    <cellStyle name="Cálculo 4 2 2 2 7 5" xfId="32588" xr:uid="{00000000-0005-0000-0000-00006B150000}"/>
    <cellStyle name="Cálculo 4 2 2 2 7 6" xfId="36263" xr:uid="{00000000-0005-0000-0000-00006C150000}"/>
    <cellStyle name="Cálculo 4 2 2 2 7 7" xfId="38989" xr:uid="{00000000-0005-0000-0000-00006D150000}"/>
    <cellStyle name="Cálculo 4 2 2 2 8" xfId="10858" xr:uid="{00000000-0005-0000-0000-00006E150000}"/>
    <cellStyle name="Cálculo 4 2 2 2 9" xfId="9711" xr:uid="{00000000-0005-0000-0000-00006F150000}"/>
    <cellStyle name="Cálculo 4 2 2 3" xfId="2277" xr:uid="{00000000-0005-0000-0000-000070150000}"/>
    <cellStyle name="Cálculo 4 2 2 3 10" xfId="22474" xr:uid="{00000000-0005-0000-0000-000071150000}"/>
    <cellStyle name="Cálculo 4 2 2 3 11" xfId="22993" xr:uid="{00000000-0005-0000-0000-000072150000}"/>
    <cellStyle name="Cálculo 4 2 2 3 12" xfId="23343" xr:uid="{00000000-0005-0000-0000-000073150000}"/>
    <cellStyle name="Cálculo 4 2 2 3 13" xfId="31068" xr:uid="{00000000-0005-0000-0000-000074150000}"/>
    <cellStyle name="Cálculo 4 2 2 3 14" xfId="31337" xr:uid="{00000000-0005-0000-0000-000075150000}"/>
    <cellStyle name="Cálculo 4 2 2 3 2" xfId="2677" xr:uid="{00000000-0005-0000-0000-000076150000}"/>
    <cellStyle name="Cálculo 4 2 2 3 2 2" xfId="5550" xr:uid="{00000000-0005-0000-0000-000077150000}"/>
    <cellStyle name="Cálculo 4 2 2 3 2 2 2" xfId="14704" xr:uid="{00000000-0005-0000-0000-000078150000}"/>
    <cellStyle name="Cálculo 4 2 2 3 2 2 3" xfId="21700" xr:uid="{00000000-0005-0000-0000-000079150000}"/>
    <cellStyle name="Cálculo 4 2 2 3 2 2 4" xfId="24917" xr:uid="{00000000-0005-0000-0000-00007A150000}"/>
    <cellStyle name="Cálculo 4 2 2 3 2 2 5" xfId="32595" xr:uid="{00000000-0005-0000-0000-00007B150000}"/>
    <cellStyle name="Cálculo 4 2 2 3 2 2 6" xfId="36270" xr:uid="{00000000-0005-0000-0000-00007C150000}"/>
    <cellStyle name="Cálculo 4 2 2 3 2 2 7" xfId="38996" xr:uid="{00000000-0005-0000-0000-00007D150000}"/>
    <cellStyle name="Cálculo 4 2 2 3 2 3" xfId="11831" xr:uid="{00000000-0005-0000-0000-00007E150000}"/>
    <cellStyle name="Cálculo 4 2 2 3 2 4" xfId="18834" xr:uid="{00000000-0005-0000-0000-00007F150000}"/>
    <cellStyle name="Cálculo 4 2 2 3 2 5" xfId="28432" xr:uid="{00000000-0005-0000-0000-000080150000}"/>
    <cellStyle name="Cálculo 4 2 2 3 2 6" xfId="26295" xr:uid="{00000000-0005-0000-0000-000081150000}"/>
    <cellStyle name="Cálculo 4 2 2 3 2 7" xfId="29091" xr:uid="{00000000-0005-0000-0000-000082150000}"/>
    <cellStyle name="Cálculo 4 2 2 3 2 8" xfId="30886" xr:uid="{00000000-0005-0000-0000-000083150000}"/>
    <cellStyle name="Cálculo 4 2 2 3 2 9" xfId="34820" xr:uid="{00000000-0005-0000-0000-000084150000}"/>
    <cellStyle name="Cálculo 4 2 2 3 3" xfId="3959" xr:uid="{00000000-0005-0000-0000-000085150000}"/>
    <cellStyle name="Cálculo 4 2 2 3 3 2" xfId="5551" xr:uid="{00000000-0005-0000-0000-000086150000}"/>
    <cellStyle name="Cálculo 4 2 2 3 3 2 2" xfId="14705" xr:uid="{00000000-0005-0000-0000-000087150000}"/>
    <cellStyle name="Cálculo 4 2 2 3 3 2 3" xfId="21701" xr:uid="{00000000-0005-0000-0000-000088150000}"/>
    <cellStyle name="Cálculo 4 2 2 3 3 2 4" xfId="25251" xr:uid="{00000000-0005-0000-0000-000089150000}"/>
    <cellStyle name="Cálculo 4 2 2 3 3 2 5" xfId="32596" xr:uid="{00000000-0005-0000-0000-00008A150000}"/>
    <cellStyle name="Cálculo 4 2 2 3 3 2 6" xfId="36271" xr:uid="{00000000-0005-0000-0000-00008B150000}"/>
    <cellStyle name="Cálculo 4 2 2 3 3 2 7" xfId="38997" xr:uid="{00000000-0005-0000-0000-00008C150000}"/>
    <cellStyle name="Cálculo 4 2 2 3 3 3" xfId="13113" xr:uid="{00000000-0005-0000-0000-00008D150000}"/>
    <cellStyle name="Cálculo 4 2 2 3 3 4" xfId="20111" xr:uid="{00000000-0005-0000-0000-00008E150000}"/>
    <cellStyle name="Cálculo 4 2 2 3 3 5" xfId="27850" xr:uid="{00000000-0005-0000-0000-00008F150000}"/>
    <cellStyle name="Cálculo 4 2 2 3 3 6" xfId="28222" xr:uid="{00000000-0005-0000-0000-000090150000}"/>
    <cellStyle name="Cálculo 4 2 2 3 3 7" xfId="23352" xr:uid="{00000000-0005-0000-0000-000091150000}"/>
    <cellStyle name="Cálculo 4 2 2 3 3 8" xfId="25817" xr:uid="{00000000-0005-0000-0000-000092150000}"/>
    <cellStyle name="Cálculo 4 2 2 3 3 9" xfId="31260" xr:uid="{00000000-0005-0000-0000-000093150000}"/>
    <cellStyle name="Cálculo 4 2 2 3 4" xfId="4397" xr:uid="{00000000-0005-0000-0000-000094150000}"/>
    <cellStyle name="Cálculo 4 2 2 3 4 2" xfId="5552" xr:uid="{00000000-0005-0000-0000-000095150000}"/>
    <cellStyle name="Cálculo 4 2 2 3 4 2 2" xfId="14706" xr:uid="{00000000-0005-0000-0000-000096150000}"/>
    <cellStyle name="Cálculo 4 2 2 3 4 2 3" xfId="21702" xr:uid="{00000000-0005-0000-0000-000097150000}"/>
    <cellStyle name="Cálculo 4 2 2 3 4 2 4" xfId="24912" xr:uid="{00000000-0005-0000-0000-000098150000}"/>
    <cellStyle name="Cálculo 4 2 2 3 4 2 5" xfId="32597" xr:uid="{00000000-0005-0000-0000-000099150000}"/>
    <cellStyle name="Cálculo 4 2 2 3 4 2 6" xfId="36272" xr:uid="{00000000-0005-0000-0000-00009A150000}"/>
    <cellStyle name="Cálculo 4 2 2 3 4 2 7" xfId="38998" xr:uid="{00000000-0005-0000-0000-00009B150000}"/>
    <cellStyle name="Cálculo 4 2 2 3 4 3" xfId="13551" xr:uid="{00000000-0005-0000-0000-00009C150000}"/>
    <cellStyle name="Cálculo 4 2 2 3 4 4" xfId="20549" xr:uid="{00000000-0005-0000-0000-00009D150000}"/>
    <cellStyle name="Cálculo 4 2 2 3 4 5" xfId="10156" xr:uid="{00000000-0005-0000-0000-00009E150000}"/>
    <cellStyle name="Cálculo 4 2 2 3 4 6" xfId="29230" xr:uid="{00000000-0005-0000-0000-00009F150000}"/>
    <cellStyle name="Cálculo 4 2 2 3 4 7" xfId="25517" xr:uid="{00000000-0005-0000-0000-0000A0150000}"/>
    <cellStyle name="Cálculo 4 2 2 3 4 8" xfId="25832" xr:uid="{00000000-0005-0000-0000-0000A1150000}"/>
    <cellStyle name="Cálculo 4 2 2 3 4 9" xfId="25109" xr:uid="{00000000-0005-0000-0000-0000A2150000}"/>
    <cellStyle name="Cálculo 4 2 2 3 5" xfId="4651" xr:uid="{00000000-0005-0000-0000-0000A3150000}"/>
    <cellStyle name="Cálculo 4 2 2 3 5 2" xfId="5553" xr:uid="{00000000-0005-0000-0000-0000A4150000}"/>
    <cellStyle name="Cálculo 4 2 2 3 5 2 2" xfId="14707" xr:uid="{00000000-0005-0000-0000-0000A5150000}"/>
    <cellStyle name="Cálculo 4 2 2 3 5 2 3" xfId="21703" xr:uid="{00000000-0005-0000-0000-0000A6150000}"/>
    <cellStyle name="Cálculo 4 2 2 3 5 2 4" xfId="24916" xr:uid="{00000000-0005-0000-0000-0000A7150000}"/>
    <cellStyle name="Cálculo 4 2 2 3 5 2 5" xfId="32598" xr:uid="{00000000-0005-0000-0000-0000A8150000}"/>
    <cellStyle name="Cálculo 4 2 2 3 5 2 6" xfId="36273" xr:uid="{00000000-0005-0000-0000-0000A9150000}"/>
    <cellStyle name="Cálculo 4 2 2 3 5 2 7" xfId="38999" xr:uid="{00000000-0005-0000-0000-0000AA150000}"/>
    <cellStyle name="Cálculo 4 2 2 3 5 3" xfId="13805" xr:uid="{00000000-0005-0000-0000-0000AB150000}"/>
    <cellStyle name="Cálculo 4 2 2 3 5 4" xfId="20803" xr:uid="{00000000-0005-0000-0000-0000AC150000}"/>
    <cellStyle name="Cálculo 4 2 2 3 5 5" xfId="24025" xr:uid="{00000000-0005-0000-0000-0000AD150000}"/>
    <cellStyle name="Cálculo 4 2 2 3 5 6" xfId="29448" xr:uid="{00000000-0005-0000-0000-0000AE150000}"/>
    <cellStyle name="Cálculo 4 2 2 3 5 7" xfId="26820" xr:uid="{00000000-0005-0000-0000-0000AF150000}"/>
    <cellStyle name="Cálculo 4 2 2 3 5 8" xfId="32196" xr:uid="{00000000-0005-0000-0000-0000B0150000}"/>
    <cellStyle name="Cálculo 4 2 2 3 5 9" xfId="35871" xr:uid="{00000000-0005-0000-0000-0000B1150000}"/>
    <cellStyle name="Cálculo 4 2 2 3 6" xfId="4897" xr:uid="{00000000-0005-0000-0000-0000B2150000}"/>
    <cellStyle name="Cálculo 4 2 2 3 6 2" xfId="5554" xr:uid="{00000000-0005-0000-0000-0000B3150000}"/>
    <cellStyle name="Cálculo 4 2 2 3 6 2 2" xfId="14708" xr:uid="{00000000-0005-0000-0000-0000B4150000}"/>
    <cellStyle name="Cálculo 4 2 2 3 6 2 3" xfId="21704" xr:uid="{00000000-0005-0000-0000-0000B5150000}"/>
    <cellStyle name="Cálculo 4 2 2 3 6 2 4" xfId="24915" xr:uid="{00000000-0005-0000-0000-0000B6150000}"/>
    <cellStyle name="Cálculo 4 2 2 3 6 2 5" xfId="32599" xr:uid="{00000000-0005-0000-0000-0000B7150000}"/>
    <cellStyle name="Cálculo 4 2 2 3 6 2 6" xfId="36274" xr:uid="{00000000-0005-0000-0000-0000B8150000}"/>
    <cellStyle name="Cálculo 4 2 2 3 6 2 7" xfId="39000" xr:uid="{00000000-0005-0000-0000-0000B9150000}"/>
    <cellStyle name="Cálculo 4 2 2 3 6 3" xfId="14051" xr:uid="{00000000-0005-0000-0000-0000BA150000}"/>
    <cellStyle name="Cálculo 4 2 2 3 6 4" xfId="21049" xr:uid="{00000000-0005-0000-0000-0000BB150000}"/>
    <cellStyle name="Cálculo 4 2 2 3 6 5" xfId="24036" xr:uid="{00000000-0005-0000-0000-0000BC150000}"/>
    <cellStyle name="Cálculo 4 2 2 3 6 6" xfId="9449" xr:uid="{00000000-0005-0000-0000-0000BD150000}"/>
    <cellStyle name="Cálculo 4 2 2 3 6 7" xfId="31943" xr:uid="{00000000-0005-0000-0000-0000BE150000}"/>
    <cellStyle name="Cálculo 4 2 2 3 6 8" xfId="35621" xr:uid="{00000000-0005-0000-0000-0000BF150000}"/>
    <cellStyle name="Cálculo 4 2 2 3 6 9" xfId="38532" xr:uid="{00000000-0005-0000-0000-0000C0150000}"/>
    <cellStyle name="Cálculo 4 2 2 3 7" xfId="5549" xr:uid="{00000000-0005-0000-0000-0000C1150000}"/>
    <cellStyle name="Cálculo 4 2 2 3 7 2" xfId="14703" xr:uid="{00000000-0005-0000-0000-0000C2150000}"/>
    <cellStyle name="Cálculo 4 2 2 3 7 3" xfId="21699" xr:uid="{00000000-0005-0000-0000-0000C3150000}"/>
    <cellStyle name="Cálculo 4 2 2 3 7 4" xfId="26986" xr:uid="{00000000-0005-0000-0000-0000C4150000}"/>
    <cellStyle name="Cálculo 4 2 2 3 7 5" xfId="32594" xr:uid="{00000000-0005-0000-0000-0000C5150000}"/>
    <cellStyle name="Cálculo 4 2 2 3 7 6" xfId="36269" xr:uid="{00000000-0005-0000-0000-0000C6150000}"/>
    <cellStyle name="Cálculo 4 2 2 3 7 7" xfId="38995" xr:uid="{00000000-0005-0000-0000-0000C7150000}"/>
    <cellStyle name="Cálculo 4 2 2 3 8" xfId="11431" xr:uid="{00000000-0005-0000-0000-0000C8150000}"/>
    <cellStyle name="Cálculo 4 2 2 3 9" xfId="18434" xr:uid="{00000000-0005-0000-0000-0000C9150000}"/>
    <cellStyle name="Cálculo 4 2 2 4" xfId="1802" xr:uid="{00000000-0005-0000-0000-0000CA150000}"/>
    <cellStyle name="Cálculo 4 2 2 4 10" xfId="28601" xr:uid="{00000000-0005-0000-0000-0000CB150000}"/>
    <cellStyle name="Cálculo 4 2 2 4 11" xfId="28467" xr:uid="{00000000-0005-0000-0000-0000CC150000}"/>
    <cellStyle name="Cálculo 4 2 2 4 12" xfId="30933" xr:uid="{00000000-0005-0000-0000-0000CD150000}"/>
    <cellStyle name="Cálculo 4 2 2 4 13" xfId="34854" xr:uid="{00000000-0005-0000-0000-0000CE150000}"/>
    <cellStyle name="Cálculo 4 2 2 4 14" xfId="38351" xr:uid="{00000000-0005-0000-0000-0000CF150000}"/>
    <cellStyle name="Cálculo 4 2 2 4 2" xfId="2546" xr:uid="{00000000-0005-0000-0000-0000D0150000}"/>
    <cellStyle name="Cálculo 4 2 2 4 2 2" xfId="5556" xr:uid="{00000000-0005-0000-0000-0000D1150000}"/>
    <cellStyle name="Cálculo 4 2 2 4 2 2 2" xfId="14710" xr:uid="{00000000-0005-0000-0000-0000D2150000}"/>
    <cellStyle name="Cálculo 4 2 2 4 2 2 3" xfId="21706" xr:uid="{00000000-0005-0000-0000-0000D3150000}"/>
    <cellStyle name="Cálculo 4 2 2 4 2 2 4" xfId="27006" xr:uid="{00000000-0005-0000-0000-0000D4150000}"/>
    <cellStyle name="Cálculo 4 2 2 4 2 2 5" xfId="32601" xr:uid="{00000000-0005-0000-0000-0000D5150000}"/>
    <cellStyle name="Cálculo 4 2 2 4 2 2 6" xfId="36276" xr:uid="{00000000-0005-0000-0000-0000D6150000}"/>
    <cellStyle name="Cálculo 4 2 2 4 2 2 7" xfId="39002" xr:uid="{00000000-0005-0000-0000-0000D7150000}"/>
    <cellStyle name="Cálculo 4 2 2 4 2 3" xfId="11700" xr:uid="{00000000-0005-0000-0000-0000D8150000}"/>
    <cellStyle name="Cálculo 4 2 2 4 2 4" xfId="18703" xr:uid="{00000000-0005-0000-0000-0000D9150000}"/>
    <cellStyle name="Cálculo 4 2 2 4 2 5" xfId="15544" xr:uid="{00000000-0005-0000-0000-0000DA150000}"/>
    <cellStyle name="Cálculo 4 2 2 4 2 6" xfId="26242" xr:uid="{00000000-0005-0000-0000-0000DB150000}"/>
    <cellStyle name="Cálculo 4 2 2 4 2 7" xfId="25665" xr:uid="{00000000-0005-0000-0000-0000DC150000}"/>
    <cellStyle name="Cálculo 4 2 2 4 2 8" xfId="31502" xr:uid="{00000000-0005-0000-0000-0000DD150000}"/>
    <cellStyle name="Cálculo 4 2 2 4 2 9" xfId="35212" xr:uid="{00000000-0005-0000-0000-0000DE150000}"/>
    <cellStyle name="Cálculo 4 2 2 4 3" xfId="3720" xr:uid="{00000000-0005-0000-0000-0000DF150000}"/>
    <cellStyle name="Cálculo 4 2 2 4 3 2" xfId="5557" xr:uid="{00000000-0005-0000-0000-0000E0150000}"/>
    <cellStyle name="Cálculo 4 2 2 4 3 2 2" xfId="14711" xr:uid="{00000000-0005-0000-0000-0000E1150000}"/>
    <cellStyle name="Cálculo 4 2 2 4 3 2 3" xfId="21707" xr:uid="{00000000-0005-0000-0000-0000E2150000}"/>
    <cellStyle name="Cálculo 4 2 2 4 3 2 4" xfId="27009" xr:uid="{00000000-0005-0000-0000-0000E3150000}"/>
    <cellStyle name="Cálculo 4 2 2 4 3 2 5" xfId="32602" xr:uid="{00000000-0005-0000-0000-0000E4150000}"/>
    <cellStyle name="Cálculo 4 2 2 4 3 2 6" xfId="36277" xr:uid="{00000000-0005-0000-0000-0000E5150000}"/>
    <cellStyle name="Cálculo 4 2 2 4 3 2 7" xfId="39003" xr:uid="{00000000-0005-0000-0000-0000E6150000}"/>
    <cellStyle name="Cálculo 4 2 2 4 3 3" xfId="12874" xr:uid="{00000000-0005-0000-0000-0000E7150000}"/>
    <cellStyle name="Cálculo 4 2 2 4 3 4" xfId="19873" xr:uid="{00000000-0005-0000-0000-0000E8150000}"/>
    <cellStyle name="Cálculo 4 2 2 4 3 5" xfId="21244" xr:uid="{00000000-0005-0000-0000-0000E9150000}"/>
    <cellStyle name="Cálculo 4 2 2 4 3 6" xfId="18009" xr:uid="{00000000-0005-0000-0000-0000EA150000}"/>
    <cellStyle name="Cálculo 4 2 2 4 3 7" xfId="25307" xr:uid="{00000000-0005-0000-0000-0000EB150000}"/>
    <cellStyle name="Cálculo 4 2 2 4 3 8" xfId="33554" xr:uid="{00000000-0005-0000-0000-0000EC150000}"/>
    <cellStyle name="Cálculo 4 2 2 4 3 9" xfId="37222" xr:uid="{00000000-0005-0000-0000-0000ED150000}"/>
    <cellStyle name="Cálculo 4 2 2 4 4" xfId="4224" xr:uid="{00000000-0005-0000-0000-0000EE150000}"/>
    <cellStyle name="Cálculo 4 2 2 4 4 2" xfId="5558" xr:uid="{00000000-0005-0000-0000-0000EF150000}"/>
    <cellStyle name="Cálculo 4 2 2 4 4 2 2" xfId="14712" xr:uid="{00000000-0005-0000-0000-0000F0150000}"/>
    <cellStyle name="Cálculo 4 2 2 4 4 2 3" xfId="21708" xr:uid="{00000000-0005-0000-0000-0000F1150000}"/>
    <cellStyle name="Cálculo 4 2 2 4 4 2 4" xfId="27007" xr:uid="{00000000-0005-0000-0000-0000F2150000}"/>
    <cellStyle name="Cálculo 4 2 2 4 4 2 5" xfId="32603" xr:uid="{00000000-0005-0000-0000-0000F3150000}"/>
    <cellStyle name="Cálculo 4 2 2 4 4 2 6" xfId="36278" xr:uid="{00000000-0005-0000-0000-0000F4150000}"/>
    <cellStyle name="Cálculo 4 2 2 4 4 2 7" xfId="39004" xr:uid="{00000000-0005-0000-0000-0000F5150000}"/>
    <cellStyle name="Cálculo 4 2 2 4 4 3" xfId="13378" xr:uid="{00000000-0005-0000-0000-0000F6150000}"/>
    <cellStyle name="Cálculo 4 2 2 4 4 4" xfId="20376" xr:uid="{00000000-0005-0000-0000-0000F7150000}"/>
    <cellStyle name="Cálculo 4 2 2 4 4 5" xfId="24109" xr:uid="{00000000-0005-0000-0000-0000F8150000}"/>
    <cellStyle name="Cálculo 4 2 2 4 4 6" xfId="18297" xr:uid="{00000000-0005-0000-0000-0000F9150000}"/>
    <cellStyle name="Cálculo 4 2 2 4 4 7" xfId="25600" xr:uid="{00000000-0005-0000-0000-0000FA150000}"/>
    <cellStyle name="Cálculo 4 2 2 4 4 8" xfId="30941" xr:uid="{00000000-0005-0000-0000-0000FB150000}"/>
    <cellStyle name="Cálculo 4 2 2 4 4 9" xfId="34852" xr:uid="{00000000-0005-0000-0000-0000FC150000}"/>
    <cellStyle name="Cálculo 4 2 2 4 5" xfId="3127" xr:uid="{00000000-0005-0000-0000-0000FD150000}"/>
    <cellStyle name="Cálculo 4 2 2 4 5 2" xfId="5559" xr:uid="{00000000-0005-0000-0000-0000FE150000}"/>
    <cellStyle name="Cálculo 4 2 2 4 5 2 2" xfId="14713" xr:uid="{00000000-0005-0000-0000-0000FF150000}"/>
    <cellStyle name="Cálculo 4 2 2 4 5 2 3" xfId="21709" xr:uid="{00000000-0005-0000-0000-000000160000}"/>
    <cellStyle name="Cálculo 4 2 2 4 5 2 4" xfId="24310" xr:uid="{00000000-0005-0000-0000-000001160000}"/>
    <cellStyle name="Cálculo 4 2 2 4 5 2 5" xfId="32604" xr:uid="{00000000-0005-0000-0000-000002160000}"/>
    <cellStyle name="Cálculo 4 2 2 4 5 2 6" xfId="36279" xr:uid="{00000000-0005-0000-0000-000003160000}"/>
    <cellStyle name="Cálculo 4 2 2 4 5 2 7" xfId="39005" xr:uid="{00000000-0005-0000-0000-000004160000}"/>
    <cellStyle name="Cálculo 4 2 2 4 5 3" xfId="12281" xr:uid="{00000000-0005-0000-0000-000005160000}"/>
    <cellStyle name="Cálculo 4 2 2 4 5 4" xfId="19284" xr:uid="{00000000-0005-0000-0000-000006160000}"/>
    <cellStyle name="Cálculo 4 2 2 4 5 5" xfId="28257" xr:uid="{00000000-0005-0000-0000-000007160000}"/>
    <cellStyle name="Cálculo 4 2 2 4 5 6" xfId="21350" xr:uid="{00000000-0005-0000-0000-000008160000}"/>
    <cellStyle name="Cálculo 4 2 2 4 5 7" xfId="26082" xr:uid="{00000000-0005-0000-0000-000009160000}"/>
    <cellStyle name="Cálculo 4 2 2 4 5 8" xfId="23062" xr:uid="{00000000-0005-0000-0000-00000A160000}"/>
    <cellStyle name="Cálculo 4 2 2 4 5 9" xfId="33652" xr:uid="{00000000-0005-0000-0000-00000B160000}"/>
    <cellStyle name="Cálculo 4 2 2 4 6" xfId="2853" xr:uid="{00000000-0005-0000-0000-00000C160000}"/>
    <cellStyle name="Cálculo 4 2 2 4 6 2" xfId="5560" xr:uid="{00000000-0005-0000-0000-00000D160000}"/>
    <cellStyle name="Cálculo 4 2 2 4 6 2 2" xfId="14714" xr:uid="{00000000-0005-0000-0000-00000E160000}"/>
    <cellStyle name="Cálculo 4 2 2 4 6 2 3" xfId="21710" xr:uid="{00000000-0005-0000-0000-00000F160000}"/>
    <cellStyle name="Cálculo 4 2 2 4 6 2 4" xfId="27008" xr:uid="{00000000-0005-0000-0000-000010160000}"/>
    <cellStyle name="Cálculo 4 2 2 4 6 2 5" xfId="32605" xr:uid="{00000000-0005-0000-0000-000011160000}"/>
    <cellStyle name="Cálculo 4 2 2 4 6 2 6" xfId="36280" xr:uid="{00000000-0005-0000-0000-000012160000}"/>
    <cellStyle name="Cálculo 4 2 2 4 6 2 7" xfId="39006" xr:uid="{00000000-0005-0000-0000-000013160000}"/>
    <cellStyle name="Cálculo 4 2 2 4 6 3" xfId="12007" xr:uid="{00000000-0005-0000-0000-000014160000}"/>
    <cellStyle name="Cálculo 4 2 2 4 6 4" xfId="19010" xr:uid="{00000000-0005-0000-0000-000015160000}"/>
    <cellStyle name="Cálculo 4 2 2 4 6 5" xfId="28350" xr:uid="{00000000-0005-0000-0000-000016160000}"/>
    <cellStyle name="Cálculo 4 2 2 4 6 6" xfId="29126" xr:uid="{00000000-0005-0000-0000-000017160000}"/>
    <cellStyle name="Cálculo 4 2 2 4 6 7" xfId="29907" xr:uid="{00000000-0005-0000-0000-000018160000}"/>
    <cellStyle name="Cálculo 4 2 2 4 6 8" xfId="29655" xr:uid="{00000000-0005-0000-0000-000019160000}"/>
    <cellStyle name="Cálculo 4 2 2 4 6 9" xfId="33642" xr:uid="{00000000-0005-0000-0000-00001A160000}"/>
    <cellStyle name="Cálculo 4 2 2 4 7" xfId="5555" xr:uid="{00000000-0005-0000-0000-00001B160000}"/>
    <cellStyle name="Cálculo 4 2 2 4 7 2" xfId="14709" xr:uid="{00000000-0005-0000-0000-00001C160000}"/>
    <cellStyle name="Cálculo 4 2 2 4 7 3" xfId="21705" xr:uid="{00000000-0005-0000-0000-00001D160000}"/>
    <cellStyle name="Cálculo 4 2 2 4 7 4" xfId="18274" xr:uid="{00000000-0005-0000-0000-00001E160000}"/>
    <cellStyle name="Cálculo 4 2 2 4 7 5" xfId="32600" xr:uid="{00000000-0005-0000-0000-00001F160000}"/>
    <cellStyle name="Cálculo 4 2 2 4 7 6" xfId="36275" xr:uid="{00000000-0005-0000-0000-000020160000}"/>
    <cellStyle name="Cálculo 4 2 2 4 7 7" xfId="39001" xr:uid="{00000000-0005-0000-0000-000021160000}"/>
    <cellStyle name="Cálculo 4 2 2 4 8" xfId="10956" xr:uid="{00000000-0005-0000-0000-000022160000}"/>
    <cellStyle name="Cálculo 4 2 2 4 9" xfId="9226" xr:uid="{00000000-0005-0000-0000-000023160000}"/>
    <cellStyle name="Cálculo 4 2 2 5" xfId="2324" xr:uid="{00000000-0005-0000-0000-000024160000}"/>
    <cellStyle name="Cálculo 4 2 2 5 10" xfId="21326" xr:uid="{00000000-0005-0000-0000-000025160000}"/>
    <cellStyle name="Cálculo 4 2 2 5 11" xfId="26133" xr:uid="{00000000-0005-0000-0000-000026160000}"/>
    <cellStyle name="Cálculo 4 2 2 5 12" xfId="18040" xr:uid="{00000000-0005-0000-0000-000027160000}"/>
    <cellStyle name="Cálculo 4 2 2 5 13" xfId="34112" xr:uid="{00000000-0005-0000-0000-000028160000}"/>
    <cellStyle name="Cálculo 4 2 2 5 14" xfId="37674" xr:uid="{00000000-0005-0000-0000-000029160000}"/>
    <cellStyle name="Cálculo 4 2 2 5 2" xfId="2724" xr:uid="{00000000-0005-0000-0000-00002A160000}"/>
    <cellStyle name="Cálculo 4 2 2 5 2 2" xfId="5562" xr:uid="{00000000-0005-0000-0000-00002B160000}"/>
    <cellStyle name="Cálculo 4 2 2 5 2 2 2" xfId="14716" xr:uid="{00000000-0005-0000-0000-00002C160000}"/>
    <cellStyle name="Cálculo 4 2 2 5 2 2 3" xfId="21712" xr:uid="{00000000-0005-0000-0000-00002D160000}"/>
    <cellStyle name="Cálculo 4 2 2 5 2 2 4" xfId="24057" xr:uid="{00000000-0005-0000-0000-00002E160000}"/>
    <cellStyle name="Cálculo 4 2 2 5 2 2 5" xfId="32607" xr:uid="{00000000-0005-0000-0000-00002F160000}"/>
    <cellStyle name="Cálculo 4 2 2 5 2 2 6" xfId="36282" xr:uid="{00000000-0005-0000-0000-000030160000}"/>
    <cellStyle name="Cálculo 4 2 2 5 2 2 7" xfId="39008" xr:uid="{00000000-0005-0000-0000-000031160000}"/>
    <cellStyle name="Cálculo 4 2 2 5 2 3" xfId="11878" xr:uid="{00000000-0005-0000-0000-000032160000}"/>
    <cellStyle name="Cálculo 4 2 2 5 2 4" xfId="18881" xr:uid="{00000000-0005-0000-0000-000033160000}"/>
    <cellStyle name="Cálculo 4 2 2 5 2 5" xfId="28418" xr:uid="{00000000-0005-0000-0000-000034160000}"/>
    <cellStyle name="Cálculo 4 2 2 5 2 6" xfId="17489" xr:uid="{00000000-0005-0000-0000-000035160000}"/>
    <cellStyle name="Cálculo 4 2 2 5 2 7" xfId="9534" xr:uid="{00000000-0005-0000-0000-000036160000}"/>
    <cellStyle name="Cálculo 4 2 2 5 2 8" xfId="29647" xr:uid="{00000000-0005-0000-0000-000037160000}"/>
    <cellStyle name="Cálculo 4 2 2 5 2 9" xfId="33626" xr:uid="{00000000-0005-0000-0000-000038160000}"/>
    <cellStyle name="Cálculo 4 2 2 5 3" xfId="4006" xr:uid="{00000000-0005-0000-0000-000039160000}"/>
    <cellStyle name="Cálculo 4 2 2 5 3 2" xfId="5563" xr:uid="{00000000-0005-0000-0000-00003A160000}"/>
    <cellStyle name="Cálculo 4 2 2 5 3 2 2" xfId="14717" xr:uid="{00000000-0005-0000-0000-00003B160000}"/>
    <cellStyle name="Cálculo 4 2 2 5 3 2 3" xfId="21713" xr:uid="{00000000-0005-0000-0000-00003C160000}"/>
    <cellStyle name="Cálculo 4 2 2 5 3 2 4" xfId="24914" xr:uid="{00000000-0005-0000-0000-00003D160000}"/>
    <cellStyle name="Cálculo 4 2 2 5 3 2 5" xfId="32608" xr:uid="{00000000-0005-0000-0000-00003E160000}"/>
    <cellStyle name="Cálculo 4 2 2 5 3 2 6" xfId="36283" xr:uid="{00000000-0005-0000-0000-00003F160000}"/>
    <cellStyle name="Cálculo 4 2 2 5 3 2 7" xfId="39009" xr:uid="{00000000-0005-0000-0000-000040160000}"/>
    <cellStyle name="Cálculo 4 2 2 5 3 3" xfId="13160" xr:uid="{00000000-0005-0000-0000-000041160000}"/>
    <cellStyle name="Cálculo 4 2 2 5 3 4" xfId="20158" xr:uid="{00000000-0005-0000-0000-000042160000}"/>
    <cellStyle name="Cálculo 4 2 2 5 3 5" xfId="23086" xr:uid="{00000000-0005-0000-0000-000043160000}"/>
    <cellStyle name="Cálculo 4 2 2 5 3 6" xfId="29202" xr:uid="{00000000-0005-0000-0000-000044160000}"/>
    <cellStyle name="Cálculo 4 2 2 5 3 7" xfId="18072" xr:uid="{00000000-0005-0000-0000-000045160000}"/>
    <cellStyle name="Cálculo 4 2 2 5 3 8" xfId="31671" xr:uid="{00000000-0005-0000-0000-000046160000}"/>
    <cellStyle name="Cálculo 4 2 2 5 3 9" xfId="35351" xr:uid="{00000000-0005-0000-0000-000047160000}"/>
    <cellStyle name="Cálculo 4 2 2 5 4" xfId="4444" xr:uid="{00000000-0005-0000-0000-000048160000}"/>
    <cellStyle name="Cálculo 4 2 2 5 4 2" xfId="5564" xr:uid="{00000000-0005-0000-0000-000049160000}"/>
    <cellStyle name="Cálculo 4 2 2 5 4 2 2" xfId="14718" xr:uid="{00000000-0005-0000-0000-00004A160000}"/>
    <cellStyle name="Cálculo 4 2 2 5 4 2 3" xfId="21714" xr:uid="{00000000-0005-0000-0000-00004B160000}"/>
    <cellStyle name="Cálculo 4 2 2 5 4 2 4" xfId="10730" xr:uid="{00000000-0005-0000-0000-00004C160000}"/>
    <cellStyle name="Cálculo 4 2 2 5 4 2 5" xfId="32609" xr:uid="{00000000-0005-0000-0000-00004D160000}"/>
    <cellStyle name="Cálculo 4 2 2 5 4 2 6" xfId="36284" xr:uid="{00000000-0005-0000-0000-00004E160000}"/>
    <cellStyle name="Cálculo 4 2 2 5 4 2 7" xfId="39010" xr:uid="{00000000-0005-0000-0000-00004F160000}"/>
    <cellStyle name="Cálculo 4 2 2 5 4 3" xfId="13598" xr:uid="{00000000-0005-0000-0000-000050160000}"/>
    <cellStyle name="Cálculo 4 2 2 5 4 4" xfId="20596" xr:uid="{00000000-0005-0000-0000-000051160000}"/>
    <cellStyle name="Cálculo 4 2 2 5 4 5" xfId="15495" xr:uid="{00000000-0005-0000-0000-000052160000}"/>
    <cellStyle name="Cálculo 4 2 2 5 4 6" xfId="28851" xr:uid="{00000000-0005-0000-0000-000053160000}"/>
    <cellStyle name="Cálculo 4 2 2 5 4 7" xfId="17710" xr:uid="{00000000-0005-0000-0000-000054160000}"/>
    <cellStyle name="Cálculo 4 2 2 5 4 8" xfId="25966" xr:uid="{00000000-0005-0000-0000-000055160000}"/>
    <cellStyle name="Cálculo 4 2 2 5 4 9" xfId="31015" xr:uid="{00000000-0005-0000-0000-000056160000}"/>
    <cellStyle name="Cálculo 4 2 2 5 5" xfId="4698" xr:uid="{00000000-0005-0000-0000-000057160000}"/>
    <cellStyle name="Cálculo 4 2 2 5 5 2" xfId="5565" xr:uid="{00000000-0005-0000-0000-000058160000}"/>
    <cellStyle name="Cálculo 4 2 2 5 5 2 2" xfId="14719" xr:uid="{00000000-0005-0000-0000-000059160000}"/>
    <cellStyle name="Cálculo 4 2 2 5 5 2 3" xfId="21715" xr:uid="{00000000-0005-0000-0000-00005A160000}"/>
    <cellStyle name="Cálculo 4 2 2 5 5 2 4" xfId="27010" xr:uid="{00000000-0005-0000-0000-00005B160000}"/>
    <cellStyle name="Cálculo 4 2 2 5 5 2 5" xfId="32610" xr:uid="{00000000-0005-0000-0000-00005C160000}"/>
    <cellStyle name="Cálculo 4 2 2 5 5 2 6" xfId="36285" xr:uid="{00000000-0005-0000-0000-00005D160000}"/>
    <cellStyle name="Cálculo 4 2 2 5 5 2 7" xfId="39011" xr:uid="{00000000-0005-0000-0000-00005E160000}"/>
    <cellStyle name="Cálculo 4 2 2 5 5 3" xfId="13852" xr:uid="{00000000-0005-0000-0000-00005F160000}"/>
    <cellStyle name="Cálculo 4 2 2 5 5 4" xfId="20850" xr:uid="{00000000-0005-0000-0000-000060160000}"/>
    <cellStyle name="Cálculo 4 2 2 5 5 5" xfId="27487" xr:uid="{00000000-0005-0000-0000-000061160000}"/>
    <cellStyle name="Cálculo 4 2 2 5 5 6" xfId="10098" xr:uid="{00000000-0005-0000-0000-000062160000}"/>
    <cellStyle name="Cálculo 4 2 2 5 5 7" xfId="23022" xr:uid="{00000000-0005-0000-0000-000063160000}"/>
    <cellStyle name="Cálculo 4 2 2 5 5 8" xfId="32175" xr:uid="{00000000-0005-0000-0000-000064160000}"/>
    <cellStyle name="Cálculo 4 2 2 5 5 9" xfId="35850" xr:uid="{00000000-0005-0000-0000-000065160000}"/>
    <cellStyle name="Cálculo 4 2 2 5 6" xfId="4944" xr:uid="{00000000-0005-0000-0000-000066160000}"/>
    <cellStyle name="Cálculo 4 2 2 5 6 2" xfId="5566" xr:uid="{00000000-0005-0000-0000-000067160000}"/>
    <cellStyle name="Cálculo 4 2 2 5 6 2 2" xfId="14720" xr:uid="{00000000-0005-0000-0000-000068160000}"/>
    <cellStyle name="Cálculo 4 2 2 5 6 2 3" xfId="21716" xr:uid="{00000000-0005-0000-0000-000069160000}"/>
    <cellStyle name="Cálculo 4 2 2 5 6 2 4" xfId="24308" xr:uid="{00000000-0005-0000-0000-00006A160000}"/>
    <cellStyle name="Cálculo 4 2 2 5 6 2 5" xfId="32611" xr:uid="{00000000-0005-0000-0000-00006B160000}"/>
    <cellStyle name="Cálculo 4 2 2 5 6 2 6" xfId="36286" xr:uid="{00000000-0005-0000-0000-00006C160000}"/>
    <cellStyle name="Cálculo 4 2 2 5 6 2 7" xfId="39012" xr:uid="{00000000-0005-0000-0000-00006D160000}"/>
    <cellStyle name="Cálculo 4 2 2 5 6 3" xfId="14098" xr:uid="{00000000-0005-0000-0000-00006E160000}"/>
    <cellStyle name="Cálculo 4 2 2 5 6 4" xfId="21096" xr:uid="{00000000-0005-0000-0000-00006F160000}"/>
    <cellStyle name="Cálculo 4 2 2 5 6 5" xfId="24041" xr:uid="{00000000-0005-0000-0000-000070160000}"/>
    <cellStyle name="Cálculo 4 2 2 5 6 6" xfId="15445" xr:uid="{00000000-0005-0000-0000-000071160000}"/>
    <cellStyle name="Cálculo 4 2 2 5 6 7" xfId="31990" xr:uid="{00000000-0005-0000-0000-000072160000}"/>
    <cellStyle name="Cálculo 4 2 2 5 6 8" xfId="35668" xr:uid="{00000000-0005-0000-0000-000073160000}"/>
    <cellStyle name="Cálculo 4 2 2 5 6 9" xfId="38579" xr:uid="{00000000-0005-0000-0000-000074160000}"/>
    <cellStyle name="Cálculo 4 2 2 5 7" xfId="5561" xr:uid="{00000000-0005-0000-0000-000075160000}"/>
    <cellStyle name="Cálculo 4 2 2 5 7 2" xfId="14715" xr:uid="{00000000-0005-0000-0000-000076160000}"/>
    <cellStyle name="Cálculo 4 2 2 5 7 3" xfId="21711" xr:uid="{00000000-0005-0000-0000-000077160000}"/>
    <cellStyle name="Cálculo 4 2 2 5 7 4" xfId="27005" xr:uid="{00000000-0005-0000-0000-000078160000}"/>
    <cellStyle name="Cálculo 4 2 2 5 7 5" xfId="32606" xr:uid="{00000000-0005-0000-0000-000079160000}"/>
    <cellStyle name="Cálculo 4 2 2 5 7 6" xfId="36281" xr:uid="{00000000-0005-0000-0000-00007A160000}"/>
    <cellStyle name="Cálculo 4 2 2 5 7 7" xfId="39007" xr:uid="{00000000-0005-0000-0000-00007B160000}"/>
    <cellStyle name="Cálculo 4 2 2 5 8" xfId="11478" xr:uid="{00000000-0005-0000-0000-00007C160000}"/>
    <cellStyle name="Cálculo 4 2 2 5 9" xfId="18481" xr:uid="{00000000-0005-0000-0000-00007D160000}"/>
    <cellStyle name="Cálculo 4 2 2 6" xfId="1625" xr:uid="{00000000-0005-0000-0000-00007E160000}"/>
    <cellStyle name="Cálculo 4 2 2 6 10" xfId="21222" xr:uid="{00000000-0005-0000-0000-00007F160000}"/>
    <cellStyle name="Cálculo 4 2 2 6 11" xfId="31009" xr:uid="{00000000-0005-0000-0000-000080160000}"/>
    <cellStyle name="Cálculo 4 2 2 6 12" xfId="30835" xr:uid="{00000000-0005-0000-0000-000081160000}"/>
    <cellStyle name="Cálculo 4 2 2 6 13" xfId="34787" xr:uid="{00000000-0005-0000-0000-000082160000}"/>
    <cellStyle name="Cálculo 4 2 2 6 2" xfId="3281" xr:uid="{00000000-0005-0000-0000-000083160000}"/>
    <cellStyle name="Cálculo 4 2 2 6 2 2" xfId="5568" xr:uid="{00000000-0005-0000-0000-000084160000}"/>
    <cellStyle name="Cálculo 4 2 2 6 2 2 2" xfId="14722" xr:uid="{00000000-0005-0000-0000-000085160000}"/>
    <cellStyle name="Cálculo 4 2 2 6 2 2 3" xfId="21718" xr:uid="{00000000-0005-0000-0000-000086160000}"/>
    <cellStyle name="Cálculo 4 2 2 6 2 2 4" xfId="27004" xr:uid="{00000000-0005-0000-0000-000087160000}"/>
    <cellStyle name="Cálculo 4 2 2 6 2 2 5" xfId="32613" xr:uid="{00000000-0005-0000-0000-000088160000}"/>
    <cellStyle name="Cálculo 4 2 2 6 2 2 6" xfId="36288" xr:uid="{00000000-0005-0000-0000-000089160000}"/>
    <cellStyle name="Cálculo 4 2 2 6 2 2 7" xfId="39014" xr:uid="{00000000-0005-0000-0000-00008A160000}"/>
    <cellStyle name="Cálculo 4 2 2 6 2 3" xfId="12435" xr:uid="{00000000-0005-0000-0000-00008B160000}"/>
    <cellStyle name="Cálculo 4 2 2 6 2 4" xfId="19437" xr:uid="{00000000-0005-0000-0000-00008C160000}"/>
    <cellStyle name="Cálculo 4 2 2 6 2 5" xfId="19503" xr:uid="{00000000-0005-0000-0000-00008D160000}"/>
    <cellStyle name="Cálculo 4 2 2 6 2 6" xfId="9991" xr:uid="{00000000-0005-0000-0000-00008E160000}"/>
    <cellStyle name="Cálculo 4 2 2 6 2 7" xfId="24564" xr:uid="{00000000-0005-0000-0000-00008F160000}"/>
    <cellStyle name="Cálculo 4 2 2 6 2 8" xfId="31599" xr:uid="{00000000-0005-0000-0000-000090160000}"/>
    <cellStyle name="Cálculo 4 2 2 6 2 9" xfId="35299" xr:uid="{00000000-0005-0000-0000-000091160000}"/>
    <cellStyle name="Cálculo 4 2 2 6 3" xfId="2952" xr:uid="{00000000-0005-0000-0000-000092160000}"/>
    <cellStyle name="Cálculo 4 2 2 6 3 2" xfId="5569" xr:uid="{00000000-0005-0000-0000-000093160000}"/>
    <cellStyle name="Cálculo 4 2 2 6 3 2 2" xfId="14723" xr:uid="{00000000-0005-0000-0000-000094160000}"/>
    <cellStyle name="Cálculo 4 2 2 6 3 2 3" xfId="21719" xr:uid="{00000000-0005-0000-0000-000095160000}"/>
    <cellStyle name="Cálculo 4 2 2 6 3 2 4" xfId="27015" xr:uid="{00000000-0005-0000-0000-000096160000}"/>
    <cellStyle name="Cálculo 4 2 2 6 3 2 5" xfId="32614" xr:uid="{00000000-0005-0000-0000-000097160000}"/>
    <cellStyle name="Cálculo 4 2 2 6 3 2 6" xfId="36289" xr:uid="{00000000-0005-0000-0000-000098160000}"/>
    <cellStyle name="Cálculo 4 2 2 6 3 2 7" xfId="39015" xr:uid="{00000000-0005-0000-0000-000099160000}"/>
    <cellStyle name="Cálculo 4 2 2 6 3 3" xfId="12106" xr:uid="{00000000-0005-0000-0000-00009A160000}"/>
    <cellStyle name="Cálculo 4 2 2 6 3 4" xfId="19109" xr:uid="{00000000-0005-0000-0000-00009B160000}"/>
    <cellStyle name="Cálculo 4 2 2 6 3 5" xfId="19524" xr:uid="{00000000-0005-0000-0000-00009C160000}"/>
    <cellStyle name="Cálculo 4 2 2 6 3 6" xfId="10062" xr:uid="{00000000-0005-0000-0000-00009D160000}"/>
    <cellStyle name="Cálculo 4 2 2 6 3 7" xfId="10093" xr:uid="{00000000-0005-0000-0000-00009E160000}"/>
    <cellStyle name="Cálculo 4 2 2 6 3 8" xfId="33835" xr:uid="{00000000-0005-0000-0000-00009F160000}"/>
    <cellStyle name="Cálculo 4 2 2 6 3 9" xfId="37397" xr:uid="{00000000-0005-0000-0000-0000A0160000}"/>
    <cellStyle name="Cálculo 4 2 2 6 4" xfId="2894" xr:uid="{00000000-0005-0000-0000-0000A1160000}"/>
    <cellStyle name="Cálculo 4 2 2 6 4 2" xfId="5570" xr:uid="{00000000-0005-0000-0000-0000A2160000}"/>
    <cellStyle name="Cálculo 4 2 2 6 4 2 2" xfId="14724" xr:uid="{00000000-0005-0000-0000-0000A3160000}"/>
    <cellStyle name="Cálculo 4 2 2 6 4 2 3" xfId="21720" xr:uid="{00000000-0005-0000-0000-0000A4160000}"/>
    <cellStyle name="Cálculo 4 2 2 6 4 2 4" xfId="24056" xr:uid="{00000000-0005-0000-0000-0000A5160000}"/>
    <cellStyle name="Cálculo 4 2 2 6 4 2 5" xfId="32615" xr:uid="{00000000-0005-0000-0000-0000A6160000}"/>
    <cellStyle name="Cálculo 4 2 2 6 4 2 6" xfId="36290" xr:uid="{00000000-0005-0000-0000-0000A7160000}"/>
    <cellStyle name="Cálculo 4 2 2 6 4 2 7" xfId="39016" xr:uid="{00000000-0005-0000-0000-0000A8160000}"/>
    <cellStyle name="Cálculo 4 2 2 6 4 3" xfId="12048" xr:uid="{00000000-0005-0000-0000-0000A9160000}"/>
    <cellStyle name="Cálculo 4 2 2 6 4 4" xfId="19051" xr:uid="{00000000-0005-0000-0000-0000AA160000}"/>
    <cellStyle name="Cálculo 4 2 2 6 4 5" xfId="28326" xr:uid="{00000000-0005-0000-0000-0000AB160000}"/>
    <cellStyle name="Cálculo 4 2 2 6 4 6" xfId="18260" xr:uid="{00000000-0005-0000-0000-0000AC160000}"/>
    <cellStyle name="Cálculo 4 2 2 6 4 7" xfId="25088" xr:uid="{00000000-0005-0000-0000-0000AD160000}"/>
    <cellStyle name="Cálculo 4 2 2 6 4 8" xfId="19547" xr:uid="{00000000-0005-0000-0000-0000AE160000}"/>
    <cellStyle name="Cálculo 4 2 2 6 4 9" xfId="31420" xr:uid="{00000000-0005-0000-0000-0000AF160000}"/>
    <cellStyle name="Cálculo 4 2 2 6 5" xfId="3821" xr:uid="{00000000-0005-0000-0000-0000B0160000}"/>
    <cellStyle name="Cálculo 4 2 2 6 5 2" xfId="5571" xr:uid="{00000000-0005-0000-0000-0000B1160000}"/>
    <cellStyle name="Cálculo 4 2 2 6 5 2 2" xfId="14725" xr:uid="{00000000-0005-0000-0000-0000B2160000}"/>
    <cellStyle name="Cálculo 4 2 2 6 5 2 3" xfId="21721" xr:uid="{00000000-0005-0000-0000-0000B3160000}"/>
    <cellStyle name="Cálculo 4 2 2 6 5 2 4" xfId="27013" xr:uid="{00000000-0005-0000-0000-0000B4160000}"/>
    <cellStyle name="Cálculo 4 2 2 6 5 2 5" xfId="32616" xr:uid="{00000000-0005-0000-0000-0000B5160000}"/>
    <cellStyle name="Cálculo 4 2 2 6 5 2 6" xfId="36291" xr:uid="{00000000-0005-0000-0000-0000B6160000}"/>
    <cellStyle name="Cálculo 4 2 2 6 5 2 7" xfId="39017" xr:uid="{00000000-0005-0000-0000-0000B7160000}"/>
    <cellStyle name="Cálculo 4 2 2 6 5 3" xfId="12975" xr:uid="{00000000-0005-0000-0000-0000B8160000}"/>
    <cellStyle name="Cálculo 4 2 2 6 5 4" xfId="19974" xr:uid="{00000000-0005-0000-0000-0000B9160000}"/>
    <cellStyle name="Cálculo 4 2 2 6 5 5" xfId="22509" xr:uid="{00000000-0005-0000-0000-0000BA160000}"/>
    <cellStyle name="Cálculo 4 2 2 6 5 6" xfId="25373" xr:uid="{00000000-0005-0000-0000-0000BB160000}"/>
    <cellStyle name="Cálculo 4 2 2 6 5 7" xfId="25096" xr:uid="{00000000-0005-0000-0000-0000BC160000}"/>
    <cellStyle name="Cálculo 4 2 2 6 5 8" xfId="33506" xr:uid="{00000000-0005-0000-0000-0000BD160000}"/>
    <cellStyle name="Cálculo 4 2 2 6 5 9" xfId="37174" xr:uid="{00000000-0005-0000-0000-0000BE160000}"/>
    <cellStyle name="Cálculo 4 2 2 6 6" xfId="5567" xr:uid="{00000000-0005-0000-0000-0000BF160000}"/>
    <cellStyle name="Cálculo 4 2 2 6 6 2" xfId="14721" xr:uid="{00000000-0005-0000-0000-0000C0160000}"/>
    <cellStyle name="Cálculo 4 2 2 6 6 3" xfId="21717" xr:uid="{00000000-0005-0000-0000-0000C1160000}"/>
    <cellStyle name="Cálculo 4 2 2 6 6 4" xfId="27011" xr:uid="{00000000-0005-0000-0000-0000C2160000}"/>
    <cellStyle name="Cálculo 4 2 2 6 6 5" xfId="32612" xr:uid="{00000000-0005-0000-0000-0000C3160000}"/>
    <cellStyle name="Cálculo 4 2 2 6 6 6" xfId="36287" xr:uid="{00000000-0005-0000-0000-0000C4160000}"/>
    <cellStyle name="Cálculo 4 2 2 6 6 7" xfId="39013" xr:uid="{00000000-0005-0000-0000-0000C5160000}"/>
    <cellStyle name="Cálculo 4 2 2 6 7" xfId="10779" xr:uid="{00000000-0005-0000-0000-0000C6160000}"/>
    <cellStyle name="Cálculo 4 2 2 6 8" xfId="9897" xr:uid="{00000000-0005-0000-0000-0000C7160000}"/>
    <cellStyle name="Cálculo 4 2 2 6 9" xfId="28687" xr:uid="{00000000-0005-0000-0000-0000C8160000}"/>
    <cellStyle name="Cálculo 4 2 2 7" xfId="2453" xr:uid="{00000000-0005-0000-0000-0000C9160000}"/>
    <cellStyle name="Cálculo 4 2 2 7 2" xfId="5572" xr:uid="{00000000-0005-0000-0000-0000CA160000}"/>
    <cellStyle name="Cálculo 4 2 2 7 2 2" xfId="14726" xr:uid="{00000000-0005-0000-0000-0000CB160000}"/>
    <cellStyle name="Cálculo 4 2 2 7 2 3" xfId="21722" xr:uid="{00000000-0005-0000-0000-0000CC160000}"/>
    <cellStyle name="Cálculo 4 2 2 7 2 4" xfId="25250" xr:uid="{00000000-0005-0000-0000-0000CD160000}"/>
    <cellStyle name="Cálculo 4 2 2 7 2 5" xfId="32617" xr:uid="{00000000-0005-0000-0000-0000CE160000}"/>
    <cellStyle name="Cálculo 4 2 2 7 2 6" xfId="36292" xr:uid="{00000000-0005-0000-0000-0000CF160000}"/>
    <cellStyle name="Cálculo 4 2 2 7 2 7" xfId="39018" xr:uid="{00000000-0005-0000-0000-0000D0160000}"/>
    <cellStyle name="Cálculo 4 2 2 7 3" xfId="11607" xr:uid="{00000000-0005-0000-0000-0000D1160000}"/>
    <cellStyle name="Cálculo 4 2 2 7 4" xfId="18610" xr:uid="{00000000-0005-0000-0000-0000D2160000}"/>
    <cellStyle name="Cálculo 4 2 2 7 5" xfId="19653" xr:uid="{00000000-0005-0000-0000-0000D3160000}"/>
    <cellStyle name="Cálculo 4 2 2 7 6" xfId="15543" xr:uid="{00000000-0005-0000-0000-0000D4160000}"/>
    <cellStyle name="Cálculo 4 2 2 7 7" xfId="30105" xr:uid="{00000000-0005-0000-0000-0000D5160000}"/>
    <cellStyle name="Cálculo 4 2 2 7 8" xfId="34081" xr:uid="{00000000-0005-0000-0000-0000D6160000}"/>
    <cellStyle name="Cálculo 4 2 2 7 9" xfId="37643" xr:uid="{00000000-0005-0000-0000-0000D7160000}"/>
    <cellStyle name="Cálculo 4 2 2 8" xfId="2929" xr:uid="{00000000-0005-0000-0000-0000D8160000}"/>
    <cellStyle name="Cálculo 4 2 2 8 2" xfId="5573" xr:uid="{00000000-0005-0000-0000-0000D9160000}"/>
    <cellStyle name="Cálculo 4 2 2 8 2 2" xfId="14727" xr:uid="{00000000-0005-0000-0000-0000DA160000}"/>
    <cellStyle name="Cálculo 4 2 2 8 2 3" xfId="21723" xr:uid="{00000000-0005-0000-0000-0000DB160000}"/>
    <cellStyle name="Cálculo 4 2 2 8 2 4" xfId="27014" xr:uid="{00000000-0005-0000-0000-0000DC160000}"/>
    <cellStyle name="Cálculo 4 2 2 8 2 5" xfId="32618" xr:uid="{00000000-0005-0000-0000-0000DD160000}"/>
    <cellStyle name="Cálculo 4 2 2 8 2 6" xfId="36293" xr:uid="{00000000-0005-0000-0000-0000DE160000}"/>
    <cellStyle name="Cálculo 4 2 2 8 2 7" xfId="39019" xr:uid="{00000000-0005-0000-0000-0000DF160000}"/>
    <cellStyle name="Cálculo 4 2 2 8 3" xfId="12083" xr:uid="{00000000-0005-0000-0000-0000E0160000}"/>
    <cellStyle name="Cálculo 4 2 2 8 4" xfId="19086" xr:uid="{00000000-0005-0000-0000-0000E1160000}"/>
    <cellStyle name="Cálculo 4 2 2 8 5" xfId="28324" xr:uid="{00000000-0005-0000-0000-0000E2160000}"/>
    <cellStyle name="Cálculo 4 2 2 8 6" xfId="25147" xr:uid="{00000000-0005-0000-0000-0000E3160000}"/>
    <cellStyle name="Cálculo 4 2 2 8 7" xfId="29010" xr:uid="{00000000-0005-0000-0000-0000E4160000}"/>
    <cellStyle name="Cálculo 4 2 2 8 8" xfId="33846" xr:uid="{00000000-0005-0000-0000-0000E5160000}"/>
    <cellStyle name="Cálculo 4 2 2 8 9" xfId="37408" xr:uid="{00000000-0005-0000-0000-0000E6160000}"/>
    <cellStyle name="Cálculo 4 2 2 9" xfId="3105" xr:uid="{00000000-0005-0000-0000-0000E7160000}"/>
    <cellStyle name="Cálculo 4 2 2 9 2" xfId="5574" xr:uid="{00000000-0005-0000-0000-0000E8160000}"/>
    <cellStyle name="Cálculo 4 2 2 9 2 2" xfId="14728" xr:uid="{00000000-0005-0000-0000-0000E9160000}"/>
    <cellStyle name="Cálculo 4 2 2 9 2 3" xfId="21724" xr:uid="{00000000-0005-0000-0000-0000EA160000}"/>
    <cellStyle name="Cálculo 4 2 2 9 2 4" xfId="18366" xr:uid="{00000000-0005-0000-0000-0000EB160000}"/>
    <cellStyle name="Cálculo 4 2 2 9 2 5" xfId="32619" xr:uid="{00000000-0005-0000-0000-0000EC160000}"/>
    <cellStyle name="Cálculo 4 2 2 9 2 6" xfId="36294" xr:uid="{00000000-0005-0000-0000-0000ED160000}"/>
    <cellStyle name="Cálculo 4 2 2 9 2 7" xfId="39020" xr:uid="{00000000-0005-0000-0000-0000EE160000}"/>
    <cellStyle name="Cálculo 4 2 2 9 3" xfId="12259" xr:uid="{00000000-0005-0000-0000-0000EF160000}"/>
    <cellStyle name="Cálculo 4 2 2 9 4" xfId="19262" xr:uid="{00000000-0005-0000-0000-0000F0160000}"/>
    <cellStyle name="Cálculo 4 2 2 9 5" xfId="17433" xr:uid="{00000000-0005-0000-0000-0000F1160000}"/>
    <cellStyle name="Cálculo 4 2 2 9 6" xfId="29142" xr:uid="{00000000-0005-0000-0000-0000F2160000}"/>
    <cellStyle name="Cálculo 4 2 2 9 7" xfId="29787" xr:uid="{00000000-0005-0000-0000-0000F3160000}"/>
    <cellStyle name="Cálculo 4 2 2 9 8" xfId="31831" xr:uid="{00000000-0005-0000-0000-0000F4160000}"/>
    <cellStyle name="Cálculo 4 2 2 9 9" xfId="35488" xr:uid="{00000000-0005-0000-0000-0000F5160000}"/>
    <cellStyle name="Cálculo 4 2 20" xfId="38453" xr:uid="{00000000-0005-0000-0000-0000F6160000}"/>
    <cellStyle name="Cálculo 4 2 3" xfId="1681" xr:uid="{00000000-0005-0000-0000-0000F7160000}"/>
    <cellStyle name="Cálculo 4 2 3 10" xfId="24484" xr:uid="{00000000-0005-0000-0000-0000F8160000}"/>
    <cellStyle name="Cálculo 4 2 3 11" xfId="25978" xr:uid="{00000000-0005-0000-0000-0000F9160000}"/>
    <cellStyle name="Cálculo 4 2 3 12" xfId="17909" xr:uid="{00000000-0005-0000-0000-0000FA160000}"/>
    <cellStyle name="Cálculo 4 2 3 13" xfId="25696" xr:uid="{00000000-0005-0000-0000-0000FB160000}"/>
    <cellStyle name="Cálculo 4 2 3 14" xfId="34790" xr:uid="{00000000-0005-0000-0000-0000FC160000}"/>
    <cellStyle name="Cálculo 4 2 3 2" xfId="2508" xr:uid="{00000000-0005-0000-0000-0000FD160000}"/>
    <cellStyle name="Cálculo 4 2 3 2 2" xfId="5576" xr:uid="{00000000-0005-0000-0000-0000FE160000}"/>
    <cellStyle name="Cálculo 4 2 3 2 2 2" xfId="14730" xr:uid="{00000000-0005-0000-0000-0000FF160000}"/>
    <cellStyle name="Cálculo 4 2 3 2 2 3" xfId="21726" xr:uid="{00000000-0005-0000-0000-000000170000}"/>
    <cellStyle name="Cálculo 4 2 3 2 2 4" xfId="27012" xr:uid="{00000000-0005-0000-0000-000001170000}"/>
    <cellStyle name="Cálculo 4 2 3 2 2 5" xfId="32621" xr:uid="{00000000-0005-0000-0000-000002170000}"/>
    <cellStyle name="Cálculo 4 2 3 2 2 6" xfId="36296" xr:uid="{00000000-0005-0000-0000-000003170000}"/>
    <cellStyle name="Cálculo 4 2 3 2 2 7" xfId="39022" xr:uid="{00000000-0005-0000-0000-000004170000}"/>
    <cellStyle name="Cálculo 4 2 3 2 3" xfId="11662" xr:uid="{00000000-0005-0000-0000-000005170000}"/>
    <cellStyle name="Cálculo 4 2 3 2 4" xfId="18665" xr:uid="{00000000-0005-0000-0000-000006170000}"/>
    <cellStyle name="Cálculo 4 2 3 2 5" xfId="18056" xr:uid="{00000000-0005-0000-0000-000007170000}"/>
    <cellStyle name="Cálculo 4 2 3 2 6" xfId="9365" xr:uid="{00000000-0005-0000-0000-000008170000}"/>
    <cellStyle name="Cálculo 4 2 3 2 7" xfId="30074" xr:uid="{00000000-0005-0000-0000-000009170000}"/>
    <cellStyle name="Cálculo 4 2 3 2 8" xfId="34051" xr:uid="{00000000-0005-0000-0000-00000A170000}"/>
    <cellStyle name="Cálculo 4 2 3 2 9" xfId="37613" xr:uid="{00000000-0005-0000-0000-00000B170000}"/>
    <cellStyle name="Cálculo 4 2 3 3" xfId="3658" xr:uid="{00000000-0005-0000-0000-00000C170000}"/>
    <cellStyle name="Cálculo 4 2 3 3 2" xfId="5577" xr:uid="{00000000-0005-0000-0000-00000D170000}"/>
    <cellStyle name="Cálculo 4 2 3 3 2 2" xfId="14731" xr:uid="{00000000-0005-0000-0000-00000E170000}"/>
    <cellStyle name="Cálculo 4 2 3 3 2 3" xfId="21727" xr:uid="{00000000-0005-0000-0000-00000F170000}"/>
    <cellStyle name="Cálculo 4 2 3 3 2 4" xfId="24054" xr:uid="{00000000-0005-0000-0000-000010170000}"/>
    <cellStyle name="Cálculo 4 2 3 3 2 5" xfId="32622" xr:uid="{00000000-0005-0000-0000-000011170000}"/>
    <cellStyle name="Cálculo 4 2 3 3 2 6" xfId="36297" xr:uid="{00000000-0005-0000-0000-000012170000}"/>
    <cellStyle name="Cálculo 4 2 3 3 2 7" xfId="39023" xr:uid="{00000000-0005-0000-0000-000013170000}"/>
    <cellStyle name="Cálculo 4 2 3 3 3" xfId="12812" xr:uid="{00000000-0005-0000-0000-000014170000}"/>
    <cellStyle name="Cálculo 4 2 3 3 4" xfId="19811" xr:uid="{00000000-0005-0000-0000-000015170000}"/>
    <cellStyle name="Cálculo 4 2 3 3 5" xfId="28000" xr:uid="{00000000-0005-0000-0000-000016170000}"/>
    <cellStyle name="Cálculo 4 2 3 3 6" xfId="26557" xr:uid="{00000000-0005-0000-0000-000017170000}"/>
    <cellStyle name="Cálculo 4 2 3 3 7" xfId="24721" xr:uid="{00000000-0005-0000-0000-000018170000}"/>
    <cellStyle name="Cálculo 4 2 3 3 8" xfId="31624" xr:uid="{00000000-0005-0000-0000-000019170000}"/>
    <cellStyle name="Cálculo 4 2 3 3 9" xfId="35304" xr:uid="{00000000-0005-0000-0000-00001A170000}"/>
    <cellStyle name="Cálculo 4 2 3 4" xfId="4167" xr:uid="{00000000-0005-0000-0000-00001B170000}"/>
    <cellStyle name="Cálculo 4 2 3 4 2" xfId="5578" xr:uid="{00000000-0005-0000-0000-00001C170000}"/>
    <cellStyle name="Cálculo 4 2 3 4 2 2" xfId="14732" xr:uid="{00000000-0005-0000-0000-00001D170000}"/>
    <cellStyle name="Cálculo 4 2 3 4 2 3" xfId="21728" xr:uid="{00000000-0005-0000-0000-00001E170000}"/>
    <cellStyle name="Cálculo 4 2 3 4 2 4" xfId="27018" xr:uid="{00000000-0005-0000-0000-00001F170000}"/>
    <cellStyle name="Cálculo 4 2 3 4 2 5" xfId="32623" xr:uid="{00000000-0005-0000-0000-000020170000}"/>
    <cellStyle name="Cálculo 4 2 3 4 2 6" xfId="36298" xr:uid="{00000000-0005-0000-0000-000021170000}"/>
    <cellStyle name="Cálculo 4 2 3 4 2 7" xfId="39024" xr:uid="{00000000-0005-0000-0000-000022170000}"/>
    <cellStyle name="Cálculo 4 2 3 4 3" xfId="13321" xr:uid="{00000000-0005-0000-0000-000023170000}"/>
    <cellStyle name="Cálculo 4 2 3 4 4" xfId="20319" xr:uid="{00000000-0005-0000-0000-000024170000}"/>
    <cellStyle name="Cálculo 4 2 3 4 5" xfId="25299" xr:uid="{00000000-0005-0000-0000-000025170000}"/>
    <cellStyle name="Cálculo 4 2 3 4 6" xfId="22571" xr:uid="{00000000-0005-0000-0000-000026170000}"/>
    <cellStyle name="Cálculo 4 2 3 4 7" xfId="9487" xr:uid="{00000000-0005-0000-0000-000027170000}"/>
    <cellStyle name="Cálculo 4 2 3 4 8" xfId="25725" xr:uid="{00000000-0005-0000-0000-000028170000}"/>
    <cellStyle name="Cálculo 4 2 3 4 9" xfId="34864" xr:uid="{00000000-0005-0000-0000-000029170000}"/>
    <cellStyle name="Cálculo 4 2 3 5" xfId="3077" xr:uid="{00000000-0005-0000-0000-00002A170000}"/>
    <cellStyle name="Cálculo 4 2 3 5 2" xfId="5579" xr:uid="{00000000-0005-0000-0000-00002B170000}"/>
    <cellStyle name="Cálculo 4 2 3 5 2 2" xfId="14733" xr:uid="{00000000-0005-0000-0000-00002C170000}"/>
    <cellStyle name="Cálculo 4 2 3 5 2 3" xfId="21729" xr:uid="{00000000-0005-0000-0000-00002D170000}"/>
    <cellStyle name="Cálculo 4 2 3 5 2 4" xfId="17724" xr:uid="{00000000-0005-0000-0000-00002E170000}"/>
    <cellStyle name="Cálculo 4 2 3 5 2 5" xfId="32624" xr:uid="{00000000-0005-0000-0000-00002F170000}"/>
    <cellStyle name="Cálculo 4 2 3 5 2 6" xfId="36299" xr:uid="{00000000-0005-0000-0000-000030170000}"/>
    <cellStyle name="Cálculo 4 2 3 5 2 7" xfId="39025" xr:uid="{00000000-0005-0000-0000-000031170000}"/>
    <cellStyle name="Cálculo 4 2 3 5 3" xfId="12231" xr:uid="{00000000-0005-0000-0000-000032170000}"/>
    <cellStyle name="Cálculo 4 2 3 5 4" xfId="19234" xr:uid="{00000000-0005-0000-0000-000033170000}"/>
    <cellStyle name="Cálculo 4 2 3 5 5" xfId="28279" xr:uid="{00000000-0005-0000-0000-000034170000}"/>
    <cellStyle name="Cálculo 4 2 3 5 6" xfId="21262" xr:uid="{00000000-0005-0000-0000-000035170000}"/>
    <cellStyle name="Cálculo 4 2 3 5 7" xfId="25535" xr:uid="{00000000-0005-0000-0000-000036170000}"/>
    <cellStyle name="Cálculo 4 2 3 5 8" xfId="25536" xr:uid="{00000000-0005-0000-0000-000037170000}"/>
    <cellStyle name="Cálculo 4 2 3 5 9" xfId="31821" xr:uid="{00000000-0005-0000-0000-000038170000}"/>
    <cellStyle name="Cálculo 4 2 3 6" xfId="3009" xr:uid="{00000000-0005-0000-0000-000039170000}"/>
    <cellStyle name="Cálculo 4 2 3 6 2" xfId="5580" xr:uid="{00000000-0005-0000-0000-00003A170000}"/>
    <cellStyle name="Cálculo 4 2 3 6 2 2" xfId="14734" xr:uid="{00000000-0005-0000-0000-00003B170000}"/>
    <cellStyle name="Cálculo 4 2 3 6 2 3" xfId="21730" xr:uid="{00000000-0005-0000-0000-00003C170000}"/>
    <cellStyle name="Cálculo 4 2 3 6 2 4" xfId="27017" xr:uid="{00000000-0005-0000-0000-00003D170000}"/>
    <cellStyle name="Cálculo 4 2 3 6 2 5" xfId="32625" xr:uid="{00000000-0005-0000-0000-00003E170000}"/>
    <cellStyle name="Cálculo 4 2 3 6 2 6" xfId="36300" xr:uid="{00000000-0005-0000-0000-00003F170000}"/>
    <cellStyle name="Cálculo 4 2 3 6 2 7" xfId="39026" xr:uid="{00000000-0005-0000-0000-000040170000}"/>
    <cellStyle name="Cálculo 4 2 3 6 3" xfId="12163" xr:uid="{00000000-0005-0000-0000-000041170000}"/>
    <cellStyle name="Cálculo 4 2 3 6 4" xfId="19166" xr:uid="{00000000-0005-0000-0000-000042170000}"/>
    <cellStyle name="Cálculo 4 2 3 6 5" xfId="24693" xr:uid="{00000000-0005-0000-0000-000043170000}"/>
    <cellStyle name="Cálculo 4 2 3 6 6" xfId="29131" xr:uid="{00000000-0005-0000-0000-000044170000}"/>
    <cellStyle name="Cálculo 4 2 3 6 7" xfId="29830" xr:uid="{00000000-0005-0000-0000-000045170000}"/>
    <cellStyle name="Cálculo 4 2 3 6 8" xfId="31565" xr:uid="{00000000-0005-0000-0000-000046170000}"/>
    <cellStyle name="Cálculo 4 2 3 6 9" xfId="35275" xr:uid="{00000000-0005-0000-0000-000047170000}"/>
    <cellStyle name="Cálculo 4 2 3 7" xfId="5575" xr:uid="{00000000-0005-0000-0000-000048170000}"/>
    <cellStyle name="Cálculo 4 2 3 7 2" xfId="14729" xr:uid="{00000000-0005-0000-0000-000049170000}"/>
    <cellStyle name="Cálculo 4 2 3 7 3" xfId="21725" xr:uid="{00000000-0005-0000-0000-00004A170000}"/>
    <cellStyle name="Cálculo 4 2 3 7 4" xfId="27016" xr:uid="{00000000-0005-0000-0000-00004B170000}"/>
    <cellStyle name="Cálculo 4 2 3 7 5" xfId="32620" xr:uid="{00000000-0005-0000-0000-00004C170000}"/>
    <cellStyle name="Cálculo 4 2 3 7 6" xfId="36295" xr:uid="{00000000-0005-0000-0000-00004D170000}"/>
    <cellStyle name="Cálculo 4 2 3 7 7" xfId="39021" xr:uid="{00000000-0005-0000-0000-00004E170000}"/>
    <cellStyle name="Cálculo 4 2 3 8" xfId="10835" xr:uid="{00000000-0005-0000-0000-00004F170000}"/>
    <cellStyle name="Cálculo 4 2 3 9" xfId="9734" xr:uid="{00000000-0005-0000-0000-000050170000}"/>
    <cellStyle name="Cálculo 4 2 4" xfId="2278" xr:uid="{00000000-0005-0000-0000-000051170000}"/>
    <cellStyle name="Cálculo 4 2 4 10" xfId="17762" xr:uid="{00000000-0005-0000-0000-000052170000}"/>
    <cellStyle name="Cálculo 4 2 4 11" xfId="26113" xr:uid="{00000000-0005-0000-0000-000053170000}"/>
    <cellStyle name="Cálculo 4 2 4 12" xfId="30191" xr:uid="{00000000-0005-0000-0000-000054170000}"/>
    <cellStyle name="Cálculo 4 2 4 13" xfId="34167" xr:uid="{00000000-0005-0000-0000-000055170000}"/>
    <cellStyle name="Cálculo 4 2 4 14" xfId="37729" xr:uid="{00000000-0005-0000-0000-000056170000}"/>
    <cellStyle name="Cálculo 4 2 4 2" xfId="2678" xr:uid="{00000000-0005-0000-0000-000057170000}"/>
    <cellStyle name="Cálculo 4 2 4 2 2" xfId="5582" xr:uid="{00000000-0005-0000-0000-000058170000}"/>
    <cellStyle name="Cálculo 4 2 4 2 2 2" xfId="14736" xr:uid="{00000000-0005-0000-0000-000059170000}"/>
    <cellStyle name="Cálculo 4 2 4 2 2 3" xfId="21732" xr:uid="{00000000-0005-0000-0000-00005A170000}"/>
    <cellStyle name="Cálculo 4 2 4 2 2 4" xfId="9499" xr:uid="{00000000-0005-0000-0000-00005B170000}"/>
    <cellStyle name="Cálculo 4 2 4 2 2 5" xfId="32627" xr:uid="{00000000-0005-0000-0000-00005C170000}"/>
    <cellStyle name="Cálculo 4 2 4 2 2 6" xfId="36302" xr:uid="{00000000-0005-0000-0000-00005D170000}"/>
    <cellStyle name="Cálculo 4 2 4 2 2 7" xfId="39028" xr:uid="{00000000-0005-0000-0000-00005E170000}"/>
    <cellStyle name="Cálculo 4 2 4 2 3" xfId="11832" xr:uid="{00000000-0005-0000-0000-00005F170000}"/>
    <cellStyle name="Cálculo 4 2 4 2 4" xfId="18835" xr:uid="{00000000-0005-0000-0000-000060170000}"/>
    <cellStyle name="Cálculo 4 2 4 2 5" xfId="28435" xr:uid="{00000000-0005-0000-0000-000061170000}"/>
    <cellStyle name="Cálculo 4 2 4 2 6" xfId="28486" xr:uid="{00000000-0005-0000-0000-000062170000}"/>
    <cellStyle name="Cálculo 4 2 4 2 7" xfId="17249" xr:uid="{00000000-0005-0000-0000-000063170000}"/>
    <cellStyle name="Cálculo 4 2 4 2 8" xfId="31520" xr:uid="{00000000-0005-0000-0000-000064170000}"/>
    <cellStyle name="Cálculo 4 2 4 2 9" xfId="35230" xr:uid="{00000000-0005-0000-0000-000065170000}"/>
    <cellStyle name="Cálculo 4 2 4 3" xfId="3960" xr:uid="{00000000-0005-0000-0000-000066170000}"/>
    <cellStyle name="Cálculo 4 2 4 3 2" xfId="5583" xr:uid="{00000000-0005-0000-0000-000067170000}"/>
    <cellStyle name="Cálculo 4 2 4 3 2 2" xfId="14737" xr:uid="{00000000-0005-0000-0000-000068170000}"/>
    <cellStyle name="Cálculo 4 2 4 3 2 3" xfId="21733" xr:uid="{00000000-0005-0000-0000-000069170000}"/>
    <cellStyle name="Cálculo 4 2 4 3 2 4" xfId="29461" xr:uid="{00000000-0005-0000-0000-00006A170000}"/>
    <cellStyle name="Cálculo 4 2 4 3 2 5" xfId="32628" xr:uid="{00000000-0005-0000-0000-00006B170000}"/>
    <cellStyle name="Cálculo 4 2 4 3 2 6" xfId="36303" xr:uid="{00000000-0005-0000-0000-00006C170000}"/>
    <cellStyle name="Cálculo 4 2 4 3 2 7" xfId="39029" xr:uid="{00000000-0005-0000-0000-00006D170000}"/>
    <cellStyle name="Cálculo 4 2 4 3 3" xfId="13114" xr:uid="{00000000-0005-0000-0000-00006E170000}"/>
    <cellStyle name="Cálculo 4 2 4 3 4" xfId="20112" xr:uid="{00000000-0005-0000-0000-00006F170000}"/>
    <cellStyle name="Cálculo 4 2 4 3 5" xfId="19631" xr:uid="{00000000-0005-0000-0000-000070170000}"/>
    <cellStyle name="Cálculo 4 2 4 3 6" xfId="26624" xr:uid="{00000000-0005-0000-0000-000071170000}"/>
    <cellStyle name="Cálculo 4 2 4 3 7" xfId="22950" xr:uid="{00000000-0005-0000-0000-000072170000}"/>
    <cellStyle name="Cálculo 4 2 4 3 8" xfId="31664" xr:uid="{00000000-0005-0000-0000-000073170000}"/>
    <cellStyle name="Cálculo 4 2 4 3 9" xfId="35344" xr:uid="{00000000-0005-0000-0000-000074170000}"/>
    <cellStyle name="Cálculo 4 2 4 4" xfId="4398" xr:uid="{00000000-0005-0000-0000-000075170000}"/>
    <cellStyle name="Cálculo 4 2 4 4 2" xfId="5584" xr:uid="{00000000-0005-0000-0000-000076170000}"/>
    <cellStyle name="Cálculo 4 2 4 4 2 2" xfId="14738" xr:uid="{00000000-0005-0000-0000-000077170000}"/>
    <cellStyle name="Cálculo 4 2 4 4 2 3" xfId="21734" xr:uid="{00000000-0005-0000-0000-000078170000}"/>
    <cellStyle name="Cálculo 4 2 4 4 2 4" xfId="29316" xr:uid="{00000000-0005-0000-0000-000079170000}"/>
    <cellStyle name="Cálculo 4 2 4 4 2 5" xfId="32629" xr:uid="{00000000-0005-0000-0000-00007A170000}"/>
    <cellStyle name="Cálculo 4 2 4 4 2 6" xfId="36304" xr:uid="{00000000-0005-0000-0000-00007B170000}"/>
    <cellStyle name="Cálculo 4 2 4 4 2 7" xfId="39030" xr:uid="{00000000-0005-0000-0000-00007C170000}"/>
    <cellStyle name="Cálculo 4 2 4 4 3" xfId="13552" xr:uid="{00000000-0005-0000-0000-00007D170000}"/>
    <cellStyle name="Cálculo 4 2 4 4 4" xfId="20550" xr:uid="{00000000-0005-0000-0000-00007E170000}"/>
    <cellStyle name="Cálculo 4 2 4 4 5" xfId="27636" xr:uid="{00000000-0005-0000-0000-00007F170000}"/>
    <cellStyle name="Cálculo 4 2 4 4 6" xfId="9925" xr:uid="{00000000-0005-0000-0000-000080170000}"/>
    <cellStyle name="Cálculo 4 2 4 4 7" xfId="31900" xr:uid="{00000000-0005-0000-0000-000081170000}"/>
    <cellStyle name="Cálculo 4 2 4 4 8" xfId="21283" xr:uid="{00000000-0005-0000-0000-000082170000}"/>
    <cellStyle name="Cálculo 4 2 4 4 9" xfId="31018" xr:uid="{00000000-0005-0000-0000-000083170000}"/>
    <cellStyle name="Cálculo 4 2 4 5" xfId="4652" xr:uid="{00000000-0005-0000-0000-000084170000}"/>
    <cellStyle name="Cálculo 4 2 4 5 2" xfId="5585" xr:uid="{00000000-0005-0000-0000-000085170000}"/>
    <cellStyle name="Cálculo 4 2 4 5 2 2" xfId="14739" xr:uid="{00000000-0005-0000-0000-000086170000}"/>
    <cellStyle name="Cálculo 4 2 4 5 2 3" xfId="21735" xr:uid="{00000000-0005-0000-0000-000087170000}"/>
    <cellStyle name="Cálculo 4 2 4 5 2 4" xfId="22711" xr:uid="{00000000-0005-0000-0000-000088170000}"/>
    <cellStyle name="Cálculo 4 2 4 5 2 5" xfId="32630" xr:uid="{00000000-0005-0000-0000-000089170000}"/>
    <cellStyle name="Cálculo 4 2 4 5 2 6" xfId="36305" xr:uid="{00000000-0005-0000-0000-00008A170000}"/>
    <cellStyle name="Cálculo 4 2 4 5 2 7" xfId="39031" xr:uid="{00000000-0005-0000-0000-00008B170000}"/>
    <cellStyle name="Cálculo 4 2 4 5 3" xfId="13806" xr:uid="{00000000-0005-0000-0000-00008C170000}"/>
    <cellStyle name="Cálculo 4 2 4 5 4" xfId="20804" xr:uid="{00000000-0005-0000-0000-00008D170000}"/>
    <cellStyle name="Cálculo 4 2 4 5 5" xfId="27508" xr:uid="{00000000-0005-0000-0000-00008E170000}"/>
    <cellStyle name="Cálculo 4 2 4 5 6" xfId="22715" xr:uid="{00000000-0005-0000-0000-00008F170000}"/>
    <cellStyle name="Cálculo 4 2 4 5 7" xfId="27875" xr:uid="{00000000-0005-0000-0000-000090170000}"/>
    <cellStyle name="Cálculo 4 2 4 5 8" xfId="29708" xr:uid="{00000000-0005-0000-0000-000091170000}"/>
    <cellStyle name="Cálculo 4 2 4 5 9" xfId="33694" xr:uid="{00000000-0005-0000-0000-000092170000}"/>
    <cellStyle name="Cálculo 4 2 4 6" xfId="4898" xr:uid="{00000000-0005-0000-0000-000093170000}"/>
    <cellStyle name="Cálculo 4 2 4 6 2" xfId="5586" xr:uid="{00000000-0005-0000-0000-000094170000}"/>
    <cellStyle name="Cálculo 4 2 4 6 2 2" xfId="14740" xr:uid="{00000000-0005-0000-0000-000095170000}"/>
    <cellStyle name="Cálculo 4 2 4 6 2 3" xfId="21736" xr:uid="{00000000-0005-0000-0000-000096170000}"/>
    <cellStyle name="Cálculo 4 2 4 6 2 4" xfId="23379" xr:uid="{00000000-0005-0000-0000-000097170000}"/>
    <cellStyle name="Cálculo 4 2 4 6 2 5" xfId="32631" xr:uid="{00000000-0005-0000-0000-000098170000}"/>
    <cellStyle name="Cálculo 4 2 4 6 2 6" xfId="36306" xr:uid="{00000000-0005-0000-0000-000099170000}"/>
    <cellStyle name="Cálculo 4 2 4 6 2 7" xfId="39032" xr:uid="{00000000-0005-0000-0000-00009A170000}"/>
    <cellStyle name="Cálculo 4 2 4 6 3" xfId="14052" xr:uid="{00000000-0005-0000-0000-00009B170000}"/>
    <cellStyle name="Cálculo 4 2 4 6 4" xfId="21050" xr:uid="{00000000-0005-0000-0000-00009C170000}"/>
    <cellStyle name="Cálculo 4 2 4 6 5" xfId="27386" xr:uid="{00000000-0005-0000-0000-00009D170000}"/>
    <cellStyle name="Cálculo 4 2 4 6 6" xfId="29454" xr:uid="{00000000-0005-0000-0000-00009E170000}"/>
    <cellStyle name="Cálculo 4 2 4 6 7" xfId="31944" xr:uid="{00000000-0005-0000-0000-00009F170000}"/>
    <cellStyle name="Cálculo 4 2 4 6 8" xfId="35622" xr:uid="{00000000-0005-0000-0000-0000A0170000}"/>
    <cellStyle name="Cálculo 4 2 4 6 9" xfId="38533" xr:uid="{00000000-0005-0000-0000-0000A1170000}"/>
    <cellStyle name="Cálculo 4 2 4 7" xfId="5581" xr:uid="{00000000-0005-0000-0000-0000A2170000}"/>
    <cellStyle name="Cálculo 4 2 4 7 2" xfId="14735" xr:uid="{00000000-0005-0000-0000-0000A3170000}"/>
    <cellStyle name="Cálculo 4 2 4 7 3" xfId="21731" xr:uid="{00000000-0005-0000-0000-0000A4170000}"/>
    <cellStyle name="Cálculo 4 2 4 7 4" xfId="9442" xr:uid="{00000000-0005-0000-0000-0000A5170000}"/>
    <cellStyle name="Cálculo 4 2 4 7 5" xfId="32626" xr:uid="{00000000-0005-0000-0000-0000A6170000}"/>
    <cellStyle name="Cálculo 4 2 4 7 6" xfId="36301" xr:uid="{00000000-0005-0000-0000-0000A7170000}"/>
    <cellStyle name="Cálculo 4 2 4 7 7" xfId="39027" xr:uid="{00000000-0005-0000-0000-0000A8170000}"/>
    <cellStyle name="Cálculo 4 2 4 8" xfId="11432" xr:uid="{00000000-0005-0000-0000-0000A9170000}"/>
    <cellStyle name="Cálculo 4 2 4 9" xfId="18435" xr:uid="{00000000-0005-0000-0000-0000AA170000}"/>
    <cellStyle name="Cálculo 4 2 5" xfId="2339" xr:uid="{00000000-0005-0000-0000-0000AB170000}"/>
    <cellStyle name="Cálculo 4 2 5 10" xfId="25477" xr:uid="{00000000-0005-0000-0000-0000AC170000}"/>
    <cellStyle name="Cálculo 4 2 5 11" xfId="26140" xr:uid="{00000000-0005-0000-0000-0000AD170000}"/>
    <cellStyle name="Cálculo 4 2 5 12" xfId="30129" xr:uid="{00000000-0005-0000-0000-0000AE170000}"/>
    <cellStyle name="Cálculo 4 2 5 13" xfId="31470" xr:uid="{00000000-0005-0000-0000-0000AF170000}"/>
    <cellStyle name="Cálculo 4 2 5 14" xfId="35186" xr:uid="{00000000-0005-0000-0000-0000B0170000}"/>
    <cellStyle name="Cálculo 4 2 5 2" xfId="2739" xr:uid="{00000000-0005-0000-0000-0000B1170000}"/>
    <cellStyle name="Cálculo 4 2 5 2 2" xfId="5588" xr:uid="{00000000-0005-0000-0000-0000B2170000}"/>
    <cellStyle name="Cálculo 4 2 5 2 2 2" xfId="14742" xr:uid="{00000000-0005-0000-0000-0000B3170000}"/>
    <cellStyle name="Cálculo 4 2 5 2 2 3" xfId="21738" xr:uid="{00000000-0005-0000-0000-0000B4170000}"/>
    <cellStyle name="Cálculo 4 2 5 2 2 4" xfId="18117" xr:uid="{00000000-0005-0000-0000-0000B5170000}"/>
    <cellStyle name="Cálculo 4 2 5 2 2 5" xfId="32633" xr:uid="{00000000-0005-0000-0000-0000B6170000}"/>
    <cellStyle name="Cálculo 4 2 5 2 2 6" xfId="36308" xr:uid="{00000000-0005-0000-0000-0000B7170000}"/>
    <cellStyle name="Cálculo 4 2 5 2 2 7" xfId="39034" xr:uid="{00000000-0005-0000-0000-0000B8170000}"/>
    <cellStyle name="Cálculo 4 2 5 2 3" xfId="11893" xr:uid="{00000000-0005-0000-0000-0000B9170000}"/>
    <cellStyle name="Cálculo 4 2 5 2 4" xfId="18896" xr:uid="{00000000-0005-0000-0000-0000BA170000}"/>
    <cellStyle name="Cálculo 4 2 5 2 5" xfId="17543" xr:uid="{00000000-0005-0000-0000-0000BB170000}"/>
    <cellStyle name="Cálculo 4 2 5 2 6" xfId="25323" xr:uid="{00000000-0005-0000-0000-0000BC170000}"/>
    <cellStyle name="Cálculo 4 2 5 2 7" xfId="22652" xr:uid="{00000000-0005-0000-0000-0000BD170000}"/>
    <cellStyle name="Cálculo 4 2 5 2 8" xfId="27625" xr:uid="{00000000-0005-0000-0000-0000BE170000}"/>
    <cellStyle name="Cálculo 4 2 5 2 9" xfId="31610" xr:uid="{00000000-0005-0000-0000-0000BF170000}"/>
    <cellStyle name="Cálculo 4 2 5 3" xfId="4021" xr:uid="{00000000-0005-0000-0000-0000C0170000}"/>
    <cellStyle name="Cálculo 4 2 5 3 2" xfId="5589" xr:uid="{00000000-0005-0000-0000-0000C1170000}"/>
    <cellStyle name="Cálculo 4 2 5 3 2 2" xfId="14743" xr:uid="{00000000-0005-0000-0000-0000C2170000}"/>
    <cellStyle name="Cálculo 4 2 5 3 2 3" xfId="21739" xr:uid="{00000000-0005-0000-0000-0000C3170000}"/>
    <cellStyle name="Cálculo 4 2 5 3 2 4" xfId="29462" xr:uid="{00000000-0005-0000-0000-0000C4170000}"/>
    <cellStyle name="Cálculo 4 2 5 3 2 5" xfId="32634" xr:uid="{00000000-0005-0000-0000-0000C5170000}"/>
    <cellStyle name="Cálculo 4 2 5 3 2 6" xfId="36309" xr:uid="{00000000-0005-0000-0000-0000C6170000}"/>
    <cellStyle name="Cálculo 4 2 5 3 2 7" xfId="39035" xr:uid="{00000000-0005-0000-0000-0000C7170000}"/>
    <cellStyle name="Cálculo 4 2 5 3 3" xfId="13175" xr:uid="{00000000-0005-0000-0000-0000C8170000}"/>
    <cellStyle name="Cálculo 4 2 5 3 4" xfId="20173" xr:uid="{00000000-0005-0000-0000-0000C9170000}"/>
    <cellStyle name="Cálculo 4 2 5 3 5" xfId="23350" xr:uid="{00000000-0005-0000-0000-0000CA170000}"/>
    <cellStyle name="Cálculo 4 2 5 3 6" xfId="21240" xr:uid="{00000000-0005-0000-0000-0000CB170000}"/>
    <cellStyle name="Cálculo 4 2 5 3 7" xfId="25609" xr:uid="{00000000-0005-0000-0000-0000CC170000}"/>
    <cellStyle name="Cálculo 4 2 5 3 8" xfId="25489" xr:uid="{00000000-0005-0000-0000-0000CD170000}"/>
    <cellStyle name="Cálculo 4 2 5 3 9" xfId="25810" xr:uid="{00000000-0005-0000-0000-0000CE170000}"/>
    <cellStyle name="Cálculo 4 2 5 4" xfId="4459" xr:uid="{00000000-0005-0000-0000-0000CF170000}"/>
    <cellStyle name="Cálculo 4 2 5 4 2" xfId="5590" xr:uid="{00000000-0005-0000-0000-0000D0170000}"/>
    <cellStyle name="Cálculo 4 2 5 4 2 2" xfId="14744" xr:uid="{00000000-0005-0000-0000-0000D1170000}"/>
    <cellStyle name="Cálculo 4 2 5 4 2 3" xfId="21740" xr:uid="{00000000-0005-0000-0000-0000D2170000}"/>
    <cellStyle name="Cálculo 4 2 5 4 2 4" xfId="29318" xr:uid="{00000000-0005-0000-0000-0000D3170000}"/>
    <cellStyle name="Cálculo 4 2 5 4 2 5" xfId="32635" xr:uid="{00000000-0005-0000-0000-0000D4170000}"/>
    <cellStyle name="Cálculo 4 2 5 4 2 6" xfId="36310" xr:uid="{00000000-0005-0000-0000-0000D5170000}"/>
    <cellStyle name="Cálculo 4 2 5 4 2 7" xfId="39036" xr:uid="{00000000-0005-0000-0000-0000D6170000}"/>
    <cellStyle name="Cálculo 4 2 5 4 3" xfId="13613" xr:uid="{00000000-0005-0000-0000-0000D7170000}"/>
    <cellStyle name="Cálculo 4 2 5 4 4" xfId="20611" xr:uid="{00000000-0005-0000-0000-0000D8170000}"/>
    <cellStyle name="Cálculo 4 2 5 4 5" xfId="10155" xr:uid="{00000000-0005-0000-0000-0000D9170000}"/>
    <cellStyle name="Cálculo 4 2 5 4 6" xfId="23474" xr:uid="{00000000-0005-0000-0000-0000DA170000}"/>
    <cellStyle name="Cálculo 4 2 5 4 7" xfId="15471" xr:uid="{00000000-0005-0000-0000-0000DB170000}"/>
    <cellStyle name="Cálculo 4 2 5 4 8" xfId="29710" xr:uid="{00000000-0005-0000-0000-0000DC170000}"/>
    <cellStyle name="Cálculo 4 2 5 4 9" xfId="29028" xr:uid="{00000000-0005-0000-0000-0000DD170000}"/>
    <cellStyle name="Cálculo 4 2 5 5" xfId="4713" xr:uid="{00000000-0005-0000-0000-0000DE170000}"/>
    <cellStyle name="Cálculo 4 2 5 5 2" xfId="5591" xr:uid="{00000000-0005-0000-0000-0000DF170000}"/>
    <cellStyle name="Cálculo 4 2 5 5 2 2" xfId="14745" xr:uid="{00000000-0005-0000-0000-0000E0170000}"/>
    <cellStyle name="Cálculo 4 2 5 5 2 3" xfId="21741" xr:uid="{00000000-0005-0000-0000-0000E1170000}"/>
    <cellStyle name="Cálculo 4 2 5 5 2 4" xfId="29287" xr:uid="{00000000-0005-0000-0000-0000E2170000}"/>
    <cellStyle name="Cálculo 4 2 5 5 2 5" xfId="32636" xr:uid="{00000000-0005-0000-0000-0000E3170000}"/>
    <cellStyle name="Cálculo 4 2 5 5 2 6" xfId="36311" xr:uid="{00000000-0005-0000-0000-0000E4170000}"/>
    <cellStyle name="Cálculo 4 2 5 5 2 7" xfId="39037" xr:uid="{00000000-0005-0000-0000-0000E5170000}"/>
    <cellStyle name="Cálculo 4 2 5 5 3" xfId="13867" xr:uid="{00000000-0005-0000-0000-0000E6170000}"/>
    <cellStyle name="Cálculo 4 2 5 5 4" xfId="20865" xr:uid="{00000000-0005-0000-0000-0000E7170000}"/>
    <cellStyle name="Cálculo 4 2 5 5 5" xfId="17424" xr:uid="{00000000-0005-0000-0000-0000E8170000}"/>
    <cellStyle name="Cálculo 4 2 5 5 6" xfId="26737" xr:uid="{00000000-0005-0000-0000-0000E9170000}"/>
    <cellStyle name="Cálculo 4 2 5 5 7" xfId="24979" xr:uid="{00000000-0005-0000-0000-0000EA170000}"/>
    <cellStyle name="Cálculo 4 2 5 5 8" xfId="25899" xr:uid="{00000000-0005-0000-0000-0000EB170000}"/>
    <cellStyle name="Cálculo 4 2 5 5 9" xfId="33705" xr:uid="{00000000-0005-0000-0000-0000EC170000}"/>
    <cellStyle name="Cálculo 4 2 5 6" xfId="4959" xr:uid="{00000000-0005-0000-0000-0000ED170000}"/>
    <cellStyle name="Cálculo 4 2 5 6 2" xfId="5592" xr:uid="{00000000-0005-0000-0000-0000EE170000}"/>
    <cellStyle name="Cálculo 4 2 5 6 2 2" xfId="14746" xr:uid="{00000000-0005-0000-0000-0000EF170000}"/>
    <cellStyle name="Cálculo 4 2 5 6 2 3" xfId="21742" xr:uid="{00000000-0005-0000-0000-0000F0170000}"/>
    <cellStyle name="Cálculo 4 2 5 6 2 4" xfId="15512" xr:uid="{00000000-0005-0000-0000-0000F1170000}"/>
    <cellStyle name="Cálculo 4 2 5 6 2 5" xfId="32637" xr:uid="{00000000-0005-0000-0000-0000F2170000}"/>
    <cellStyle name="Cálculo 4 2 5 6 2 6" xfId="36312" xr:uid="{00000000-0005-0000-0000-0000F3170000}"/>
    <cellStyle name="Cálculo 4 2 5 6 2 7" xfId="39038" xr:uid="{00000000-0005-0000-0000-0000F4170000}"/>
    <cellStyle name="Cálculo 4 2 5 6 3" xfId="14113" xr:uid="{00000000-0005-0000-0000-0000F5170000}"/>
    <cellStyle name="Cálculo 4 2 5 6 4" xfId="21111" xr:uid="{00000000-0005-0000-0000-0000F6170000}"/>
    <cellStyle name="Cálculo 4 2 5 6 5" xfId="27359" xr:uid="{00000000-0005-0000-0000-0000F7170000}"/>
    <cellStyle name="Cálculo 4 2 5 6 6" xfId="19750" xr:uid="{00000000-0005-0000-0000-0000F8170000}"/>
    <cellStyle name="Cálculo 4 2 5 6 7" xfId="32005" xr:uid="{00000000-0005-0000-0000-0000F9170000}"/>
    <cellStyle name="Cálculo 4 2 5 6 8" xfId="35683" xr:uid="{00000000-0005-0000-0000-0000FA170000}"/>
    <cellStyle name="Cálculo 4 2 5 6 9" xfId="38594" xr:uid="{00000000-0005-0000-0000-0000FB170000}"/>
    <cellStyle name="Cálculo 4 2 5 7" xfId="5587" xr:uid="{00000000-0005-0000-0000-0000FC170000}"/>
    <cellStyle name="Cálculo 4 2 5 7 2" xfId="14741" xr:uid="{00000000-0005-0000-0000-0000FD170000}"/>
    <cellStyle name="Cálculo 4 2 5 7 3" xfId="21737" xr:uid="{00000000-0005-0000-0000-0000FE170000}"/>
    <cellStyle name="Cálculo 4 2 5 7 4" xfId="29317" xr:uid="{00000000-0005-0000-0000-0000FF170000}"/>
    <cellStyle name="Cálculo 4 2 5 7 5" xfId="32632" xr:uid="{00000000-0005-0000-0000-000000180000}"/>
    <cellStyle name="Cálculo 4 2 5 7 6" xfId="36307" xr:uid="{00000000-0005-0000-0000-000001180000}"/>
    <cellStyle name="Cálculo 4 2 5 7 7" xfId="39033" xr:uid="{00000000-0005-0000-0000-000002180000}"/>
    <cellStyle name="Cálculo 4 2 5 8" xfId="11493" xr:uid="{00000000-0005-0000-0000-000003180000}"/>
    <cellStyle name="Cálculo 4 2 5 9" xfId="18496" xr:uid="{00000000-0005-0000-0000-000004180000}"/>
    <cellStyle name="Cálculo 4 2 6" xfId="2082" xr:uid="{00000000-0005-0000-0000-000005180000}"/>
    <cellStyle name="Cálculo 4 2 6 10" xfId="28463" xr:uid="{00000000-0005-0000-0000-000006180000}"/>
    <cellStyle name="Cálculo 4 2 6 11" xfId="28065" xr:uid="{00000000-0005-0000-0000-000007180000}"/>
    <cellStyle name="Cálculo 4 2 6 12" xfId="30844" xr:uid="{00000000-0005-0000-0000-000008180000}"/>
    <cellStyle name="Cálculo 4 2 6 13" xfId="34789" xr:uid="{00000000-0005-0000-0000-000009180000}"/>
    <cellStyle name="Cálculo 4 2 6 14" xfId="38339" xr:uid="{00000000-0005-0000-0000-00000A180000}"/>
    <cellStyle name="Cálculo 4 2 6 2" xfId="2586" xr:uid="{00000000-0005-0000-0000-00000B180000}"/>
    <cellStyle name="Cálculo 4 2 6 2 2" xfId="5594" xr:uid="{00000000-0005-0000-0000-00000C180000}"/>
    <cellStyle name="Cálculo 4 2 6 2 2 2" xfId="14748" xr:uid="{00000000-0005-0000-0000-00000D180000}"/>
    <cellStyle name="Cálculo 4 2 6 2 2 3" xfId="21744" xr:uid="{00000000-0005-0000-0000-00000E180000}"/>
    <cellStyle name="Cálculo 4 2 6 2 2 4" xfId="29319" xr:uid="{00000000-0005-0000-0000-00000F180000}"/>
    <cellStyle name="Cálculo 4 2 6 2 2 5" xfId="32639" xr:uid="{00000000-0005-0000-0000-000010180000}"/>
    <cellStyle name="Cálculo 4 2 6 2 2 6" xfId="36314" xr:uid="{00000000-0005-0000-0000-000011180000}"/>
    <cellStyle name="Cálculo 4 2 6 2 2 7" xfId="39040" xr:uid="{00000000-0005-0000-0000-000012180000}"/>
    <cellStyle name="Cálculo 4 2 6 2 3" xfId="11740" xr:uid="{00000000-0005-0000-0000-000013180000}"/>
    <cellStyle name="Cálculo 4 2 6 2 4" xfId="18743" xr:uid="{00000000-0005-0000-0000-000014180000}"/>
    <cellStyle name="Cálculo 4 2 6 2 5" xfId="22544" xr:uid="{00000000-0005-0000-0000-000015180000}"/>
    <cellStyle name="Cálculo 4 2 6 2 6" xfId="26262" xr:uid="{00000000-0005-0000-0000-000016180000}"/>
    <cellStyle name="Cálculo 4 2 6 2 7" xfId="29087" xr:uid="{00000000-0005-0000-0000-000017180000}"/>
    <cellStyle name="Cálculo 4 2 6 2 8" xfId="34016" xr:uid="{00000000-0005-0000-0000-000018180000}"/>
    <cellStyle name="Cálculo 4 2 6 2 9" xfId="37578" xr:uid="{00000000-0005-0000-0000-000019180000}"/>
    <cellStyle name="Cálculo 4 2 6 3" xfId="3829" xr:uid="{00000000-0005-0000-0000-00001A180000}"/>
    <cellStyle name="Cálculo 4 2 6 3 2" xfId="5595" xr:uid="{00000000-0005-0000-0000-00001B180000}"/>
    <cellStyle name="Cálculo 4 2 6 3 2 2" xfId="14749" xr:uid="{00000000-0005-0000-0000-00001C180000}"/>
    <cellStyle name="Cálculo 4 2 6 3 2 3" xfId="21745" xr:uid="{00000000-0005-0000-0000-00001D180000}"/>
    <cellStyle name="Cálculo 4 2 6 3 2 4" xfId="29463" xr:uid="{00000000-0005-0000-0000-00001E180000}"/>
    <cellStyle name="Cálculo 4 2 6 3 2 5" xfId="32640" xr:uid="{00000000-0005-0000-0000-00001F180000}"/>
    <cellStyle name="Cálculo 4 2 6 3 2 6" xfId="36315" xr:uid="{00000000-0005-0000-0000-000020180000}"/>
    <cellStyle name="Cálculo 4 2 6 3 2 7" xfId="39041" xr:uid="{00000000-0005-0000-0000-000021180000}"/>
    <cellStyle name="Cálculo 4 2 6 3 3" xfId="12983" xr:uid="{00000000-0005-0000-0000-000022180000}"/>
    <cellStyle name="Cálculo 4 2 6 3 4" xfId="19982" xr:uid="{00000000-0005-0000-0000-000023180000}"/>
    <cellStyle name="Cálculo 4 2 6 3 5" xfId="17690" xr:uid="{00000000-0005-0000-0000-000024180000}"/>
    <cellStyle name="Cálculo 4 2 6 3 6" xfId="24424" xr:uid="{00000000-0005-0000-0000-000025180000}"/>
    <cellStyle name="Cálculo 4 2 6 3 7" xfId="29375" xr:uid="{00000000-0005-0000-0000-000026180000}"/>
    <cellStyle name="Cálculo 4 2 6 3 8" xfId="33474" xr:uid="{00000000-0005-0000-0000-000027180000}"/>
    <cellStyle name="Cálculo 4 2 6 3 9" xfId="37146" xr:uid="{00000000-0005-0000-0000-000028180000}"/>
    <cellStyle name="Cálculo 4 2 6 4" xfId="4297" xr:uid="{00000000-0005-0000-0000-000029180000}"/>
    <cellStyle name="Cálculo 4 2 6 4 2" xfId="5596" xr:uid="{00000000-0005-0000-0000-00002A180000}"/>
    <cellStyle name="Cálculo 4 2 6 4 2 2" xfId="14750" xr:uid="{00000000-0005-0000-0000-00002B180000}"/>
    <cellStyle name="Cálculo 4 2 6 4 2 3" xfId="21746" xr:uid="{00000000-0005-0000-0000-00002C180000}"/>
    <cellStyle name="Cálculo 4 2 6 4 2 4" xfId="18077" xr:uid="{00000000-0005-0000-0000-00002D180000}"/>
    <cellStyle name="Cálculo 4 2 6 4 2 5" xfId="32641" xr:uid="{00000000-0005-0000-0000-00002E180000}"/>
    <cellStyle name="Cálculo 4 2 6 4 2 6" xfId="36316" xr:uid="{00000000-0005-0000-0000-00002F180000}"/>
    <cellStyle name="Cálculo 4 2 6 4 2 7" xfId="39042" xr:uid="{00000000-0005-0000-0000-000030180000}"/>
    <cellStyle name="Cálculo 4 2 6 4 3" xfId="13451" xr:uid="{00000000-0005-0000-0000-000031180000}"/>
    <cellStyle name="Cálculo 4 2 6 4 4" xfId="20449" xr:uid="{00000000-0005-0000-0000-000032180000}"/>
    <cellStyle name="Cálculo 4 2 6 4 5" xfId="10043" xr:uid="{00000000-0005-0000-0000-000033180000}"/>
    <cellStyle name="Cálculo 4 2 6 4 6" xfId="25438" xr:uid="{00000000-0005-0000-0000-000034180000}"/>
    <cellStyle name="Cálculo 4 2 6 4 7" xfId="28968" xr:uid="{00000000-0005-0000-0000-000035180000}"/>
    <cellStyle name="Cálculo 4 2 6 4 8" xfId="26073" xr:uid="{00000000-0005-0000-0000-000036180000}"/>
    <cellStyle name="Cálculo 4 2 6 4 9" xfId="23144" xr:uid="{00000000-0005-0000-0000-000037180000}"/>
    <cellStyle name="Cálculo 4 2 6 5" xfId="4568" xr:uid="{00000000-0005-0000-0000-000038180000}"/>
    <cellStyle name="Cálculo 4 2 6 5 2" xfId="5597" xr:uid="{00000000-0005-0000-0000-000039180000}"/>
    <cellStyle name="Cálculo 4 2 6 5 2 2" xfId="14751" xr:uid="{00000000-0005-0000-0000-00003A180000}"/>
    <cellStyle name="Cálculo 4 2 6 5 2 3" xfId="21747" xr:uid="{00000000-0005-0000-0000-00003B180000}"/>
    <cellStyle name="Cálculo 4 2 6 5 2 4" xfId="10176" xr:uid="{00000000-0005-0000-0000-00003C180000}"/>
    <cellStyle name="Cálculo 4 2 6 5 2 5" xfId="32642" xr:uid="{00000000-0005-0000-0000-00003D180000}"/>
    <cellStyle name="Cálculo 4 2 6 5 2 6" xfId="36317" xr:uid="{00000000-0005-0000-0000-00003E180000}"/>
    <cellStyle name="Cálculo 4 2 6 5 2 7" xfId="39043" xr:uid="{00000000-0005-0000-0000-00003F180000}"/>
    <cellStyle name="Cálculo 4 2 6 5 3" xfId="13722" xr:uid="{00000000-0005-0000-0000-000040180000}"/>
    <cellStyle name="Cálculo 4 2 6 5 4" xfId="20720" xr:uid="{00000000-0005-0000-0000-000041180000}"/>
    <cellStyle name="Cálculo 4 2 6 5 5" xfId="17428" xr:uid="{00000000-0005-0000-0000-000042180000}"/>
    <cellStyle name="Cálculo 4 2 6 5 6" xfId="28166" xr:uid="{00000000-0005-0000-0000-000043180000}"/>
    <cellStyle name="Cálculo 4 2 6 5 7" xfId="25106" xr:uid="{00000000-0005-0000-0000-000044180000}"/>
    <cellStyle name="Cálculo 4 2 6 5 8" xfId="29107" xr:uid="{00000000-0005-0000-0000-000045180000}"/>
    <cellStyle name="Cálculo 4 2 6 5 9" xfId="25687" xr:uid="{00000000-0005-0000-0000-000046180000}"/>
    <cellStyle name="Cálculo 4 2 6 6" xfId="4818" xr:uid="{00000000-0005-0000-0000-000047180000}"/>
    <cellStyle name="Cálculo 4 2 6 6 2" xfId="5598" xr:uid="{00000000-0005-0000-0000-000048180000}"/>
    <cellStyle name="Cálculo 4 2 6 6 2 2" xfId="14752" xr:uid="{00000000-0005-0000-0000-000049180000}"/>
    <cellStyle name="Cálculo 4 2 6 6 2 3" xfId="21748" xr:uid="{00000000-0005-0000-0000-00004A180000}"/>
    <cellStyle name="Cálculo 4 2 6 6 2 4" xfId="29320" xr:uid="{00000000-0005-0000-0000-00004B180000}"/>
    <cellStyle name="Cálculo 4 2 6 6 2 5" xfId="32643" xr:uid="{00000000-0005-0000-0000-00004C180000}"/>
    <cellStyle name="Cálculo 4 2 6 6 2 6" xfId="36318" xr:uid="{00000000-0005-0000-0000-00004D180000}"/>
    <cellStyle name="Cálculo 4 2 6 6 2 7" xfId="39044" xr:uid="{00000000-0005-0000-0000-00004E180000}"/>
    <cellStyle name="Cálculo 4 2 6 6 3" xfId="13972" xr:uid="{00000000-0005-0000-0000-00004F180000}"/>
    <cellStyle name="Cálculo 4 2 6 6 4" xfId="20970" xr:uid="{00000000-0005-0000-0000-000050180000}"/>
    <cellStyle name="Cálculo 4 2 6 6 5" xfId="27430" xr:uid="{00000000-0005-0000-0000-000051180000}"/>
    <cellStyle name="Cálculo 4 2 6 6 6" xfId="28866" xr:uid="{00000000-0005-0000-0000-000052180000}"/>
    <cellStyle name="Cálculo 4 2 6 6 7" xfId="15527" xr:uid="{00000000-0005-0000-0000-000053180000}"/>
    <cellStyle name="Cálculo 4 2 6 6 8" xfId="32119" xr:uid="{00000000-0005-0000-0000-000054180000}"/>
    <cellStyle name="Cálculo 4 2 6 6 9" xfId="35794" xr:uid="{00000000-0005-0000-0000-000055180000}"/>
    <cellStyle name="Cálculo 4 2 6 7" xfId="5593" xr:uid="{00000000-0005-0000-0000-000056180000}"/>
    <cellStyle name="Cálculo 4 2 6 7 2" xfId="14747" xr:uid="{00000000-0005-0000-0000-000057180000}"/>
    <cellStyle name="Cálculo 4 2 6 7 3" xfId="21743" xr:uid="{00000000-0005-0000-0000-000058180000}"/>
    <cellStyle name="Cálculo 4 2 6 7 4" xfId="17372" xr:uid="{00000000-0005-0000-0000-000059180000}"/>
    <cellStyle name="Cálculo 4 2 6 7 5" xfId="32638" xr:uid="{00000000-0005-0000-0000-00005A180000}"/>
    <cellStyle name="Cálculo 4 2 6 7 6" xfId="36313" xr:uid="{00000000-0005-0000-0000-00005B180000}"/>
    <cellStyle name="Cálculo 4 2 6 7 7" xfId="39039" xr:uid="{00000000-0005-0000-0000-00005C180000}"/>
    <cellStyle name="Cálculo 4 2 6 8" xfId="11236" xr:uid="{00000000-0005-0000-0000-00005D180000}"/>
    <cellStyle name="Cálculo 4 2 6 9" xfId="9188" xr:uid="{00000000-0005-0000-0000-00005E180000}"/>
    <cellStyle name="Cálculo 4 2 7" xfId="1624" xr:uid="{00000000-0005-0000-0000-00005F180000}"/>
    <cellStyle name="Cálculo 4 2 7 10" xfId="21275" xr:uid="{00000000-0005-0000-0000-000060180000}"/>
    <cellStyle name="Cálculo 4 2 7 11" xfId="17034" xr:uid="{00000000-0005-0000-0000-000061180000}"/>
    <cellStyle name="Cálculo 4 2 7 12" xfId="34932" xr:uid="{00000000-0005-0000-0000-000062180000}"/>
    <cellStyle name="Cálculo 4 2 7 13" xfId="38395" xr:uid="{00000000-0005-0000-0000-000063180000}"/>
    <cellStyle name="Cálculo 4 2 7 2" xfId="3280" xr:uid="{00000000-0005-0000-0000-000064180000}"/>
    <cellStyle name="Cálculo 4 2 7 2 2" xfId="5600" xr:uid="{00000000-0005-0000-0000-000065180000}"/>
    <cellStyle name="Cálculo 4 2 7 2 2 2" xfId="14754" xr:uid="{00000000-0005-0000-0000-000066180000}"/>
    <cellStyle name="Cálculo 4 2 7 2 2 3" xfId="21750" xr:uid="{00000000-0005-0000-0000-000067180000}"/>
    <cellStyle name="Cálculo 4 2 7 2 2 4" xfId="24190" xr:uid="{00000000-0005-0000-0000-000068180000}"/>
    <cellStyle name="Cálculo 4 2 7 2 2 5" xfId="32645" xr:uid="{00000000-0005-0000-0000-000069180000}"/>
    <cellStyle name="Cálculo 4 2 7 2 2 6" xfId="36320" xr:uid="{00000000-0005-0000-0000-00006A180000}"/>
    <cellStyle name="Cálculo 4 2 7 2 2 7" xfId="39046" xr:uid="{00000000-0005-0000-0000-00006B180000}"/>
    <cellStyle name="Cálculo 4 2 7 2 3" xfId="12434" xr:uid="{00000000-0005-0000-0000-00006C180000}"/>
    <cellStyle name="Cálculo 4 2 7 2 4" xfId="19436" xr:uid="{00000000-0005-0000-0000-00006D180000}"/>
    <cellStyle name="Cálculo 4 2 7 2 5" xfId="28187" xr:uid="{00000000-0005-0000-0000-00006E180000}"/>
    <cellStyle name="Cálculo 4 2 7 2 6" xfId="26468" xr:uid="{00000000-0005-0000-0000-00006F180000}"/>
    <cellStyle name="Cálculo 4 2 7 2 7" xfId="25645" xr:uid="{00000000-0005-0000-0000-000070180000}"/>
    <cellStyle name="Cálculo 4 2 7 2 8" xfId="30897" xr:uid="{00000000-0005-0000-0000-000071180000}"/>
    <cellStyle name="Cálculo 4 2 7 2 9" xfId="31405" xr:uid="{00000000-0005-0000-0000-000072180000}"/>
    <cellStyle name="Cálculo 4 2 7 3" xfId="2843" xr:uid="{00000000-0005-0000-0000-000073180000}"/>
    <cellStyle name="Cálculo 4 2 7 3 2" xfId="5601" xr:uid="{00000000-0005-0000-0000-000074180000}"/>
    <cellStyle name="Cálculo 4 2 7 3 2 2" xfId="14755" xr:uid="{00000000-0005-0000-0000-000075180000}"/>
    <cellStyle name="Cálculo 4 2 7 3 2 3" xfId="21751" xr:uid="{00000000-0005-0000-0000-000076180000}"/>
    <cellStyle name="Cálculo 4 2 7 3 2 4" xfId="29464" xr:uid="{00000000-0005-0000-0000-000077180000}"/>
    <cellStyle name="Cálculo 4 2 7 3 2 5" xfId="32646" xr:uid="{00000000-0005-0000-0000-000078180000}"/>
    <cellStyle name="Cálculo 4 2 7 3 2 6" xfId="36321" xr:uid="{00000000-0005-0000-0000-000079180000}"/>
    <cellStyle name="Cálculo 4 2 7 3 2 7" xfId="39047" xr:uid="{00000000-0005-0000-0000-00007A180000}"/>
    <cellStyle name="Cálculo 4 2 7 3 3" xfId="11997" xr:uid="{00000000-0005-0000-0000-00007B180000}"/>
    <cellStyle name="Cálculo 4 2 7 3 4" xfId="19000" xr:uid="{00000000-0005-0000-0000-00007C180000}"/>
    <cellStyle name="Cálculo 4 2 7 3 5" xfId="19685" xr:uid="{00000000-0005-0000-0000-00007D180000}"/>
    <cellStyle name="Cálculo 4 2 7 3 6" xfId="19493" xr:uid="{00000000-0005-0000-0000-00007E180000}"/>
    <cellStyle name="Cálculo 4 2 7 3 7" xfId="29912" xr:uid="{00000000-0005-0000-0000-00007F180000}"/>
    <cellStyle name="Cálculo 4 2 7 3 8" xfId="33889" xr:uid="{00000000-0005-0000-0000-000080180000}"/>
    <cellStyle name="Cálculo 4 2 7 3 9" xfId="37451" xr:uid="{00000000-0005-0000-0000-000081180000}"/>
    <cellStyle name="Cálculo 4 2 7 4" xfId="4251" xr:uid="{00000000-0005-0000-0000-000082180000}"/>
    <cellStyle name="Cálculo 4 2 7 4 2" xfId="5602" xr:uid="{00000000-0005-0000-0000-000083180000}"/>
    <cellStyle name="Cálculo 4 2 7 4 2 2" xfId="14756" xr:uid="{00000000-0005-0000-0000-000084180000}"/>
    <cellStyle name="Cálculo 4 2 7 4 2 3" xfId="21752" xr:uid="{00000000-0005-0000-0000-000085180000}"/>
    <cellStyle name="Cálculo 4 2 7 4 2 4" xfId="29322" xr:uid="{00000000-0005-0000-0000-000086180000}"/>
    <cellStyle name="Cálculo 4 2 7 4 2 5" xfId="32647" xr:uid="{00000000-0005-0000-0000-000087180000}"/>
    <cellStyle name="Cálculo 4 2 7 4 2 6" xfId="36322" xr:uid="{00000000-0005-0000-0000-000088180000}"/>
    <cellStyle name="Cálculo 4 2 7 4 2 7" xfId="39048" xr:uid="{00000000-0005-0000-0000-000089180000}"/>
    <cellStyle name="Cálculo 4 2 7 4 3" xfId="13405" xr:uid="{00000000-0005-0000-0000-00008A180000}"/>
    <cellStyle name="Cálculo 4 2 7 4 4" xfId="20403" xr:uid="{00000000-0005-0000-0000-00008B180000}"/>
    <cellStyle name="Cálculo 4 2 7 4 5" xfId="25297" xr:uid="{00000000-0005-0000-0000-00008C180000}"/>
    <cellStyle name="Cálculo 4 2 7 4 6" xfId="19594" xr:uid="{00000000-0005-0000-0000-00008D180000}"/>
    <cellStyle name="Cálculo 4 2 7 4 7" xfId="29361" xr:uid="{00000000-0005-0000-0000-00008E180000}"/>
    <cellStyle name="Cálculo 4 2 7 4 8" xfId="33348" xr:uid="{00000000-0005-0000-0000-00008F180000}"/>
    <cellStyle name="Cálculo 4 2 7 4 9" xfId="37023" xr:uid="{00000000-0005-0000-0000-000090180000}"/>
    <cellStyle name="Cálculo 4 2 7 5" xfId="3172" xr:uid="{00000000-0005-0000-0000-000091180000}"/>
    <cellStyle name="Cálculo 4 2 7 5 2" xfId="5603" xr:uid="{00000000-0005-0000-0000-000092180000}"/>
    <cellStyle name="Cálculo 4 2 7 5 2 2" xfId="14757" xr:uid="{00000000-0005-0000-0000-000093180000}"/>
    <cellStyle name="Cálculo 4 2 7 5 2 3" xfId="21753" xr:uid="{00000000-0005-0000-0000-000094180000}"/>
    <cellStyle name="Cálculo 4 2 7 5 2 4" xfId="25485" xr:uid="{00000000-0005-0000-0000-000095180000}"/>
    <cellStyle name="Cálculo 4 2 7 5 2 5" xfId="32648" xr:uid="{00000000-0005-0000-0000-000096180000}"/>
    <cellStyle name="Cálculo 4 2 7 5 2 6" xfId="36323" xr:uid="{00000000-0005-0000-0000-000097180000}"/>
    <cellStyle name="Cálculo 4 2 7 5 2 7" xfId="39049" xr:uid="{00000000-0005-0000-0000-000098180000}"/>
    <cellStyle name="Cálculo 4 2 7 5 3" xfId="12326" xr:uid="{00000000-0005-0000-0000-000099180000}"/>
    <cellStyle name="Cálculo 4 2 7 5 4" xfId="19329" xr:uid="{00000000-0005-0000-0000-00009A180000}"/>
    <cellStyle name="Cálculo 4 2 7 5 5" xfId="25279" xr:uid="{00000000-0005-0000-0000-00009B180000}"/>
    <cellStyle name="Cálculo 4 2 7 5 6" xfId="21321" xr:uid="{00000000-0005-0000-0000-00009C180000}"/>
    <cellStyle name="Cálculo 4 2 7 5 7" xfId="29755" xr:uid="{00000000-0005-0000-0000-00009D180000}"/>
    <cellStyle name="Cálculo 4 2 7 5 8" xfId="33731" xr:uid="{00000000-0005-0000-0000-00009E180000}"/>
    <cellStyle name="Cálculo 4 2 7 5 9" xfId="37293" xr:uid="{00000000-0005-0000-0000-00009F180000}"/>
    <cellStyle name="Cálculo 4 2 7 6" xfId="5599" xr:uid="{00000000-0005-0000-0000-0000A0180000}"/>
    <cellStyle name="Cálculo 4 2 7 6 2" xfId="14753" xr:uid="{00000000-0005-0000-0000-0000A1180000}"/>
    <cellStyle name="Cálculo 4 2 7 6 3" xfId="21749" xr:uid="{00000000-0005-0000-0000-0000A2180000}"/>
    <cellStyle name="Cálculo 4 2 7 6 4" xfId="24413" xr:uid="{00000000-0005-0000-0000-0000A3180000}"/>
    <cellStyle name="Cálculo 4 2 7 6 5" xfId="32644" xr:uid="{00000000-0005-0000-0000-0000A4180000}"/>
    <cellStyle name="Cálculo 4 2 7 6 6" xfId="36319" xr:uid="{00000000-0005-0000-0000-0000A5180000}"/>
    <cellStyle name="Cálculo 4 2 7 6 7" xfId="39045" xr:uid="{00000000-0005-0000-0000-0000A6180000}"/>
    <cellStyle name="Cálculo 4 2 7 7" xfId="10778" xr:uid="{00000000-0005-0000-0000-0000A7180000}"/>
    <cellStyle name="Cálculo 4 2 7 8" xfId="16537" xr:uid="{00000000-0005-0000-0000-0000A8180000}"/>
    <cellStyle name="Cálculo 4 2 7 9" xfId="24464" xr:uid="{00000000-0005-0000-0000-0000A9180000}"/>
    <cellStyle name="Cálculo 4 2 8" xfId="2452" xr:uid="{00000000-0005-0000-0000-0000AA180000}"/>
    <cellStyle name="Cálculo 4 2 8 2" xfId="5604" xr:uid="{00000000-0005-0000-0000-0000AB180000}"/>
    <cellStyle name="Cálculo 4 2 8 2 2" xfId="14758" xr:uid="{00000000-0005-0000-0000-0000AC180000}"/>
    <cellStyle name="Cálculo 4 2 8 2 3" xfId="21754" xr:uid="{00000000-0005-0000-0000-0000AD180000}"/>
    <cellStyle name="Cálculo 4 2 8 2 4" xfId="29323" xr:uid="{00000000-0005-0000-0000-0000AE180000}"/>
    <cellStyle name="Cálculo 4 2 8 2 5" xfId="32649" xr:uid="{00000000-0005-0000-0000-0000AF180000}"/>
    <cellStyle name="Cálculo 4 2 8 2 6" xfId="36324" xr:uid="{00000000-0005-0000-0000-0000B0180000}"/>
    <cellStyle name="Cálculo 4 2 8 2 7" xfId="39050" xr:uid="{00000000-0005-0000-0000-0000B1180000}"/>
    <cellStyle name="Cálculo 4 2 8 3" xfId="11606" xr:uid="{00000000-0005-0000-0000-0000B2180000}"/>
    <cellStyle name="Cálculo 4 2 8 4" xfId="18609" xr:uid="{00000000-0005-0000-0000-0000B3180000}"/>
    <cellStyle name="Cálculo 4 2 8 5" xfId="23124" xr:uid="{00000000-0005-0000-0000-0000B4180000}"/>
    <cellStyle name="Cálculo 4 2 8 6" xfId="26196" xr:uid="{00000000-0005-0000-0000-0000B5180000}"/>
    <cellStyle name="Cálculo 4 2 8 7" xfId="17766" xr:uid="{00000000-0005-0000-0000-0000B6180000}"/>
    <cellStyle name="Cálculo 4 2 8 8" xfId="34066" xr:uid="{00000000-0005-0000-0000-0000B7180000}"/>
    <cellStyle name="Cálculo 4 2 8 9" xfId="37628" xr:uid="{00000000-0005-0000-0000-0000B8180000}"/>
    <cellStyle name="Cálculo 4 2 9" xfId="2928" xr:uid="{00000000-0005-0000-0000-0000B9180000}"/>
    <cellStyle name="Cálculo 4 2 9 2" xfId="5605" xr:uid="{00000000-0005-0000-0000-0000BA180000}"/>
    <cellStyle name="Cálculo 4 2 9 2 2" xfId="14759" xr:uid="{00000000-0005-0000-0000-0000BB180000}"/>
    <cellStyle name="Cálculo 4 2 9 2 3" xfId="21755" xr:uid="{00000000-0005-0000-0000-0000BC180000}"/>
    <cellStyle name="Cálculo 4 2 9 2 4" xfId="29446" xr:uid="{00000000-0005-0000-0000-0000BD180000}"/>
    <cellStyle name="Cálculo 4 2 9 2 5" xfId="32650" xr:uid="{00000000-0005-0000-0000-0000BE180000}"/>
    <cellStyle name="Cálculo 4 2 9 2 6" xfId="36325" xr:uid="{00000000-0005-0000-0000-0000BF180000}"/>
    <cellStyle name="Cálculo 4 2 9 2 7" xfId="39051" xr:uid="{00000000-0005-0000-0000-0000C0180000}"/>
    <cellStyle name="Cálculo 4 2 9 3" xfId="12082" xr:uid="{00000000-0005-0000-0000-0000C1180000}"/>
    <cellStyle name="Cálculo 4 2 9 4" xfId="19085" xr:uid="{00000000-0005-0000-0000-0000C2180000}"/>
    <cellStyle name="Cálculo 4 2 9 5" xfId="24224" xr:uid="{00000000-0005-0000-0000-0000C3180000}"/>
    <cellStyle name="Cálculo 4 2 9 6" xfId="23003" xr:uid="{00000000-0005-0000-0000-0000C4180000}"/>
    <cellStyle name="Cálculo 4 2 9 7" xfId="29869" xr:uid="{00000000-0005-0000-0000-0000C5180000}"/>
    <cellStyle name="Cálculo 4 2 9 8" xfId="33839" xr:uid="{00000000-0005-0000-0000-0000C6180000}"/>
    <cellStyle name="Cálculo 4 2 9 9" xfId="37401" xr:uid="{00000000-0005-0000-0000-0000C7180000}"/>
    <cellStyle name="Cálculo 4 20" xfId="29381" xr:uid="{00000000-0005-0000-0000-0000C8180000}"/>
    <cellStyle name="Cálculo 4 3" xfId="1905" xr:uid="{00000000-0005-0000-0000-0000C9180000}"/>
    <cellStyle name="Cálculo 4 3 10" xfId="17402" xr:uid="{00000000-0005-0000-0000-0000CA180000}"/>
    <cellStyle name="Cálculo 4 3 11" xfId="26025" xr:uid="{00000000-0005-0000-0000-0000CB180000}"/>
    <cellStyle name="Cálculo 4 3 12" xfId="30894" xr:uid="{00000000-0005-0000-0000-0000CC180000}"/>
    <cellStyle name="Cálculo 4 3 13" xfId="31408" xr:uid="{00000000-0005-0000-0000-0000CD180000}"/>
    <cellStyle name="Cálculo 4 3 14" xfId="35149" xr:uid="{00000000-0005-0000-0000-0000CE180000}"/>
    <cellStyle name="Cálculo 4 3 2" xfId="2570" xr:uid="{00000000-0005-0000-0000-0000CF180000}"/>
    <cellStyle name="Cálculo 4 3 2 2" xfId="5607" xr:uid="{00000000-0005-0000-0000-0000D0180000}"/>
    <cellStyle name="Cálculo 4 3 2 2 2" xfId="14761" xr:uid="{00000000-0005-0000-0000-0000D1180000}"/>
    <cellStyle name="Cálculo 4 3 2 2 3" xfId="21757" xr:uid="{00000000-0005-0000-0000-0000D2180000}"/>
    <cellStyle name="Cálculo 4 3 2 2 4" xfId="17384" xr:uid="{00000000-0005-0000-0000-0000D3180000}"/>
    <cellStyle name="Cálculo 4 3 2 2 5" xfId="32652" xr:uid="{00000000-0005-0000-0000-0000D4180000}"/>
    <cellStyle name="Cálculo 4 3 2 2 6" xfId="36327" xr:uid="{00000000-0005-0000-0000-0000D5180000}"/>
    <cellStyle name="Cálculo 4 3 2 2 7" xfId="39053" xr:uid="{00000000-0005-0000-0000-0000D6180000}"/>
    <cellStyle name="Cálculo 4 3 2 3" xfId="11724" xr:uid="{00000000-0005-0000-0000-0000D7180000}"/>
    <cellStyle name="Cálculo 4 3 2 4" xfId="18727" xr:uid="{00000000-0005-0000-0000-0000D8180000}"/>
    <cellStyle name="Cálculo 4 3 2 5" xfId="23255" xr:uid="{00000000-0005-0000-0000-0000D9180000}"/>
    <cellStyle name="Cálculo 4 3 2 6" xfId="26254" xr:uid="{00000000-0005-0000-0000-0000DA180000}"/>
    <cellStyle name="Cálculo 4 3 2 7" xfId="25381" xr:uid="{00000000-0005-0000-0000-0000DB180000}"/>
    <cellStyle name="Cálculo 4 3 2 8" xfId="34024" xr:uid="{00000000-0005-0000-0000-0000DC180000}"/>
    <cellStyle name="Cálculo 4 3 2 9" xfId="37586" xr:uid="{00000000-0005-0000-0000-0000DD180000}"/>
    <cellStyle name="Cálculo 4 3 3" xfId="3775" xr:uid="{00000000-0005-0000-0000-0000DE180000}"/>
    <cellStyle name="Cálculo 4 3 3 2" xfId="5608" xr:uid="{00000000-0005-0000-0000-0000DF180000}"/>
    <cellStyle name="Cálculo 4 3 3 2 2" xfId="14762" xr:uid="{00000000-0005-0000-0000-0000E0180000}"/>
    <cellStyle name="Cálculo 4 3 3 2 3" xfId="21758" xr:uid="{00000000-0005-0000-0000-0000E1180000}"/>
    <cellStyle name="Cálculo 4 3 3 2 4" xfId="18085" xr:uid="{00000000-0005-0000-0000-0000E2180000}"/>
    <cellStyle name="Cálculo 4 3 3 2 5" xfId="32653" xr:uid="{00000000-0005-0000-0000-0000E3180000}"/>
    <cellStyle name="Cálculo 4 3 3 2 6" xfId="36328" xr:uid="{00000000-0005-0000-0000-0000E4180000}"/>
    <cellStyle name="Cálculo 4 3 3 2 7" xfId="39054" xr:uid="{00000000-0005-0000-0000-0000E5180000}"/>
    <cellStyle name="Cálculo 4 3 3 3" xfId="12929" xr:uid="{00000000-0005-0000-0000-0000E6180000}"/>
    <cellStyle name="Cálculo 4 3 3 4" xfId="19928" xr:uid="{00000000-0005-0000-0000-0000E7180000}"/>
    <cellStyle name="Cálculo 4 3 3 5" xfId="25245" xr:uid="{00000000-0005-0000-0000-0000E8180000}"/>
    <cellStyle name="Cálculo 4 3 3 6" xfId="19607" xr:uid="{00000000-0005-0000-0000-0000E9180000}"/>
    <cellStyle name="Cálculo 4 3 3 7" xfId="24049" xr:uid="{00000000-0005-0000-0000-0000EA180000}"/>
    <cellStyle name="Cálculo 4 3 3 8" xfId="33526" xr:uid="{00000000-0005-0000-0000-0000EB180000}"/>
    <cellStyle name="Cálculo 4 3 3 9" xfId="37194" xr:uid="{00000000-0005-0000-0000-0000EC180000}"/>
    <cellStyle name="Cálculo 4 3 4" xfId="4265" xr:uid="{00000000-0005-0000-0000-0000ED180000}"/>
    <cellStyle name="Cálculo 4 3 4 2" xfId="5609" xr:uid="{00000000-0005-0000-0000-0000EE180000}"/>
    <cellStyle name="Cálculo 4 3 4 2 2" xfId="14763" xr:uid="{00000000-0005-0000-0000-0000EF180000}"/>
    <cellStyle name="Cálculo 4 3 4 2 3" xfId="21759" xr:uid="{00000000-0005-0000-0000-0000F0180000}"/>
    <cellStyle name="Cálculo 4 3 4 2 4" xfId="27003" xr:uid="{00000000-0005-0000-0000-0000F1180000}"/>
    <cellStyle name="Cálculo 4 3 4 2 5" xfId="32654" xr:uid="{00000000-0005-0000-0000-0000F2180000}"/>
    <cellStyle name="Cálculo 4 3 4 2 6" xfId="36329" xr:uid="{00000000-0005-0000-0000-0000F3180000}"/>
    <cellStyle name="Cálculo 4 3 4 2 7" xfId="39055" xr:uid="{00000000-0005-0000-0000-0000F4180000}"/>
    <cellStyle name="Cálculo 4 3 4 3" xfId="13419" xr:uid="{00000000-0005-0000-0000-0000F5180000}"/>
    <cellStyle name="Cálculo 4 3 4 4" xfId="20417" xr:uid="{00000000-0005-0000-0000-0000F6180000}"/>
    <cellStyle name="Cálculo 4 3 4 5" xfId="27699" xr:uid="{00000000-0005-0000-0000-0000F7180000}"/>
    <cellStyle name="Cálculo 4 3 4 6" xfId="26674" xr:uid="{00000000-0005-0000-0000-0000F8180000}"/>
    <cellStyle name="Cálculo 4 3 4 7" xfId="27262" xr:uid="{00000000-0005-0000-0000-0000F9180000}"/>
    <cellStyle name="Cálculo 4 3 4 8" xfId="28554" xr:uid="{00000000-0005-0000-0000-0000FA180000}"/>
    <cellStyle name="Cálculo 4 3 4 9" xfId="19710" xr:uid="{00000000-0005-0000-0000-0000FB180000}"/>
    <cellStyle name="Cálculo 4 3 5" xfId="2874" xr:uid="{00000000-0005-0000-0000-0000FC180000}"/>
    <cellStyle name="Cálculo 4 3 5 2" xfId="5610" xr:uid="{00000000-0005-0000-0000-0000FD180000}"/>
    <cellStyle name="Cálculo 4 3 5 2 2" xfId="14764" xr:uid="{00000000-0005-0000-0000-0000FE180000}"/>
    <cellStyle name="Cálculo 4 3 5 2 3" xfId="21760" xr:uid="{00000000-0005-0000-0000-0000FF180000}"/>
    <cellStyle name="Cálculo 4 3 5 2 4" xfId="24913" xr:uid="{00000000-0005-0000-0000-000000190000}"/>
    <cellStyle name="Cálculo 4 3 5 2 5" xfId="32655" xr:uid="{00000000-0005-0000-0000-000001190000}"/>
    <cellStyle name="Cálculo 4 3 5 2 6" xfId="36330" xr:uid="{00000000-0005-0000-0000-000002190000}"/>
    <cellStyle name="Cálculo 4 3 5 2 7" xfId="39056" xr:uid="{00000000-0005-0000-0000-000003190000}"/>
    <cellStyle name="Cálculo 4 3 5 3" xfId="12028" xr:uid="{00000000-0005-0000-0000-000004190000}"/>
    <cellStyle name="Cálculo 4 3 5 4" xfId="19031" xr:uid="{00000000-0005-0000-0000-000005190000}"/>
    <cellStyle name="Cálculo 4 3 5 5" xfId="19551" xr:uid="{00000000-0005-0000-0000-000006190000}"/>
    <cellStyle name="Cálculo 4 3 5 6" xfId="19628" xr:uid="{00000000-0005-0000-0000-000007190000}"/>
    <cellStyle name="Cálculo 4 3 5 7" xfId="29897" xr:uid="{00000000-0005-0000-0000-000008190000}"/>
    <cellStyle name="Cálculo 4 3 5 8" xfId="33874" xr:uid="{00000000-0005-0000-0000-000009190000}"/>
    <cellStyle name="Cálculo 4 3 5 9" xfId="37436" xr:uid="{00000000-0005-0000-0000-00000A190000}"/>
    <cellStyle name="Cálculo 4 3 6" xfId="2881" xr:uid="{00000000-0005-0000-0000-00000B190000}"/>
    <cellStyle name="Cálculo 4 3 6 2" xfId="5611" xr:uid="{00000000-0005-0000-0000-00000C190000}"/>
    <cellStyle name="Cálculo 4 3 6 2 2" xfId="14765" xr:uid="{00000000-0005-0000-0000-00000D190000}"/>
    <cellStyle name="Cálculo 4 3 6 2 3" xfId="21761" xr:uid="{00000000-0005-0000-0000-00000E190000}"/>
    <cellStyle name="Cálculo 4 3 6 2 4" xfId="24906" xr:uid="{00000000-0005-0000-0000-00000F190000}"/>
    <cellStyle name="Cálculo 4 3 6 2 5" xfId="32656" xr:uid="{00000000-0005-0000-0000-000010190000}"/>
    <cellStyle name="Cálculo 4 3 6 2 6" xfId="36331" xr:uid="{00000000-0005-0000-0000-000011190000}"/>
    <cellStyle name="Cálculo 4 3 6 2 7" xfId="39057" xr:uid="{00000000-0005-0000-0000-000012190000}"/>
    <cellStyle name="Cálculo 4 3 6 3" xfId="12035" xr:uid="{00000000-0005-0000-0000-000013190000}"/>
    <cellStyle name="Cálculo 4 3 6 4" xfId="19038" xr:uid="{00000000-0005-0000-0000-000014190000}"/>
    <cellStyle name="Cálculo 4 3 6 5" xfId="28343" xr:uid="{00000000-0005-0000-0000-000015190000}"/>
    <cellStyle name="Cálculo 4 3 6 6" xfId="26369" xr:uid="{00000000-0005-0000-0000-000016190000}"/>
    <cellStyle name="Cálculo 4 3 6 7" xfId="22584" xr:uid="{00000000-0005-0000-0000-000017190000}"/>
    <cellStyle name="Cálculo 4 3 6 8" xfId="33854" xr:uid="{00000000-0005-0000-0000-000018190000}"/>
    <cellStyle name="Cálculo 4 3 6 9" xfId="37416" xr:uid="{00000000-0005-0000-0000-000019190000}"/>
    <cellStyle name="Cálculo 4 3 7" xfId="5606" xr:uid="{00000000-0005-0000-0000-00001A190000}"/>
    <cellStyle name="Cálculo 4 3 7 2" xfId="14760" xr:uid="{00000000-0005-0000-0000-00001B190000}"/>
    <cellStyle name="Cálculo 4 3 7 3" xfId="21756" xr:uid="{00000000-0005-0000-0000-00001C190000}"/>
    <cellStyle name="Cálculo 4 3 7 4" xfId="29321" xr:uid="{00000000-0005-0000-0000-00001D190000}"/>
    <cellStyle name="Cálculo 4 3 7 5" xfId="32651" xr:uid="{00000000-0005-0000-0000-00001E190000}"/>
    <cellStyle name="Cálculo 4 3 7 6" xfId="36326" xr:uid="{00000000-0005-0000-0000-00001F190000}"/>
    <cellStyle name="Cálculo 4 3 7 7" xfId="39052" xr:uid="{00000000-0005-0000-0000-000020190000}"/>
    <cellStyle name="Cálculo 4 3 8" xfId="11059" xr:uid="{00000000-0005-0000-0000-000021190000}"/>
    <cellStyle name="Cálculo 4 3 9" xfId="15468" xr:uid="{00000000-0005-0000-0000-000022190000}"/>
    <cellStyle name="Cálculo 4 4" xfId="2279" xr:uid="{00000000-0005-0000-0000-000023190000}"/>
    <cellStyle name="Cálculo 4 4 10" xfId="23221" xr:uid="{00000000-0005-0000-0000-000024190000}"/>
    <cellStyle name="Cálculo 4 4 11" xfId="26108" xr:uid="{00000000-0005-0000-0000-000025190000}"/>
    <cellStyle name="Cálculo 4 4 12" xfId="28529" xr:uid="{00000000-0005-0000-0000-000026190000}"/>
    <cellStyle name="Cálculo 4 4 13" xfId="29619" xr:uid="{00000000-0005-0000-0000-000027190000}"/>
    <cellStyle name="Cálculo 4 4 14" xfId="33607" xr:uid="{00000000-0005-0000-0000-000028190000}"/>
    <cellStyle name="Cálculo 4 4 2" xfId="2679" xr:uid="{00000000-0005-0000-0000-000029190000}"/>
    <cellStyle name="Cálculo 4 4 2 2" xfId="5613" xr:uid="{00000000-0005-0000-0000-00002A190000}"/>
    <cellStyle name="Cálculo 4 4 2 2 2" xfId="14767" xr:uid="{00000000-0005-0000-0000-00002B190000}"/>
    <cellStyle name="Cálculo 4 4 2 2 3" xfId="21763" xr:uid="{00000000-0005-0000-0000-00002C190000}"/>
    <cellStyle name="Cálculo 4 4 2 2 4" xfId="24911" xr:uid="{00000000-0005-0000-0000-00002D190000}"/>
    <cellStyle name="Cálculo 4 4 2 2 5" xfId="32658" xr:uid="{00000000-0005-0000-0000-00002E190000}"/>
    <cellStyle name="Cálculo 4 4 2 2 6" xfId="36333" xr:uid="{00000000-0005-0000-0000-00002F190000}"/>
    <cellStyle name="Cálculo 4 4 2 2 7" xfId="39059" xr:uid="{00000000-0005-0000-0000-000030190000}"/>
    <cellStyle name="Cálculo 4 4 2 3" xfId="11833" xr:uid="{00000000-0005-0000-0000-000031190000}"/>
    <cellStyle name="Cálculo 4 4 2 4" xfId="18836" xr:uid="{00000000-0005-0000-0000-000032190000}"/>
    <cellStyle name="Cálculo 4 4 2 5" xfId="17441" xr:uid="{00000000-0005-0000-0000-000033190000}"/>
    <cellStyle name="Cálculo 4 4 2 6" xfId="22664" xr:uid="{00000000-0005-0000-0000-000034190000}"/>
    <cellStyle name="Cálculo 4 4 2 7" xfId="29986" xr:uid="{00000000-0005-0000-0000-000035190000}"/>
    <cellStyle name="Cálculo 4 4 2 8" xfId="31521" xr:uid="{00000000-0005-0000-0000-000036190000}"/>
    <cellStyle name="Cálculo 4 4 2 9" xfId="35231" xr:uid="{00000000-0005-0000-0000-000037190000}"/>
    <cellStyle name="Cálculo 4 4 3" xfId="3961" xr:uid="{00000000-0005-0000-0000-000038190000}"/>
    <cellStyle name="Cálculo 4 4 3 2" xfId="5614" xr:uid="{00000000-0005-0000-0000-000039190000}"/>
    <cellStyle name="Cálculo 4 4 3 2 2" xfId="14768" xr:uid="{00000000-0005-0000-0000-00003A190000}"/>
    <cellStyle name="Cálculo 4 4 3 2 3" xfId="21764" xr:uid="{00000000-0005-0000-0000-00003B190000}"/>
    <cellStyle name="Cálculo 4 4 3 2 4" xfId="9468" xr:uid="{00000000-0005-0000-0000-00003C190000}"/>
    <cellStyle name="Cálculo 4 4 3 2 5" xfId="32659" xr:uid="{00000000-0005-0000-0000-00003D190000}"/>
    <cellStyle name="Cálculo 4 4 3 2 6" xfId="36334" xr:uid="{00000000-0005-0000-0000-00003E190000}"/>
    <cellStyle name="Cálculo 4 4 3 2 7" xfId="39060" xr:uid="{00000000-0005-0000-0000-00003F190000}"/>
    <cellStyle name="Cálculo 4 4 3 3" xfId="13115" xr:uid="{00000000-0005-0000-0000-000040190000}"/>
    <cellStyle name="Cálculo 4 4 3 4" xfId="20113" xr:uid="{00000000-0005-0000-0000-000041190000}"/>
    <cellStyle name="Cálculo 4 4 3 5" xfId="27849" xr:uid="{00000000-0005-0000-0000-000042190000}"/>
    <cellStyle name="Cálculo 4 4 3 6" xfId="24483" xr:uid="{00000000-0005-0000-0000-000043190000}"/>
    <cellStyle name="Cálculo 4 4 3 7" xfId="17956" xr:uid="{00000000-0005-0000-0000-000044190000}"/>
    <cellStyle name="Cálculo 4 4 3 8" xfId="25961" xr:uid="{00000000-0005-0000-0000-000045190000}"/>
    <cellStyle name="Cálculo 4 4 3 9" xfId="31017" xr:uid="{00000000-0005-0000-0000-000046190000}"/>
    <cellStyle name="Cálculo 4 4 4" xfId="4399" xr:uid="{00000000-0005-0000-0000-000047190000}"/>
    <cellStyle name="Cálculo 4 4 4 2" xfId="5615" xr:uid="{00000000-0005-0000-0000-000048190000}"/>
    <cellStyle name="Cálculo 4 4 4 2 2" xfId="14769" xr:uid="{00000000-0005-0000-0000-000049190000}"/>
    <cellStyle name="Cálculo 4 4 4 2 3" xfId="21765" xr:uid="{00000000-0005-0000-0000-00004A190000}"/>
    <cellStyle name="Cálculo 4 4 4 2 4" xfId="27022" xr:uid="{00000000-0005-0000-0000-00004B190000}"/>
    <cellStyle name="Cálculo 4 4 4 2 5" xfId="32660" xr:uid="{00000000-0005-0000-0000-00004C190000}"/>
    <cellStyle name="Cálculo 4 4 4 2 6" xfId="36335" xr:uid="{00000000-0005-0000-0000-00004D190000}"/>
    <cellStyle name="Cálculo 4 4 4 2 7" xfId="39061" xr:uid="{00000000-0005-0000-0000-00004E190000}"/>
    <cellStyle name="Cálculo 4 4 4 3" xfId="13553" xr:uid="{00000000-0005-0000-0000-00004F190000}"/>
    <cellStyle name="Cálculo 4 4 4 4" xfId="20551" xr:uid="{00000000-0005-0000-0000-000050190000}"/>
    <cellStyle name="Cálculo 4 4 4 5" xfId="19529" xr:uid="{00000000-0005-0000-0000-000051190000}"/>
    <cellStyle name="Cálculo 4 4 4 6" xfId="10111" xr:uid="{00000000-0005-0000-0000-000052190000}"/>
    <cellStyle name="Cálculo 4 4 4 7" xfId="31899" xr:uid="{00000000-0005-0000-0000-000053190000}"/>
    <cellStyle name="Cálculo 4 4 4 8" xfId="31741" xr:uid="{00000000-0005-0000-0000-000054190000}"/>
    <cellStyle name="Cálculo 4 4 4 9" xfId="35421" xr:uid="{00000000-0005-0000-0000-000055190000}"/>
    <cellStyle name="Cálculo 4 4 5" xfId="4653" xr:uid="{00000000-0005-0000-0000-000056190000}"/>
    <cellStyle name="Cálculo 4 4 5 2" xfId="5616" xr:uid="{00000000-0005-0000-0000-000057190000}"/>
    <cellStyle name="Cálculo 4 4 5 2 2" xfId="14770" xr:uid="{00000000-0005-0000-0000-000058190000}"/>
    <cellStyle name="Cálculo 4 4 5 2 3" xfId="21766" xr:uid="{00000000-0005-0000-0000-000059190000}"/>
    <cellStyle name="Cálculo 4 4 5 2 4" xfId="22817" xr:uid="{00000000-0005-0000-0000-00005A190000}"/>
    <cellStyle name="Cálculo 4 4 5 2 5" xfId="32661" xr:uid="{00000000-0005-0000-0000-00005B190000}"/>
    <cellStyle name="Cálculo 4 4 5 2 6" xfId="36336" xr:uid="{00000000-0005-0000-0000-00005C190000}"/>
    <cellStyle name="Cálculo 4 4 5 2 7" xfId="39062" xr:uid="{00000000-0005-0000-0000-00005D190000}"/>
    <cellStyle name="Cálculo 4 4 5 3" xfId="13807" xr:uid="{00000000-0005-0000-0000-00005E190000}"/>
    <cellStyle name="Cálculo 4 4 5 4" xfId="20805" xr:uid="{00000000-0005-0000-0000-00005F190000}"/>
    <cellStyle name="Cálculo 4 4 5 5" xfId="27511" xr:uid="{00000000-0005-0000-0000-000060190000}"/>
    <cellStyle name="Cálculo 4 4 5 6" xfId="29263" xr:uid="{00000000-0005-0000-0000-000061190000}"/>
    <cellStyle name="Cálculo 4 4 5 7" xfId="19548" xr:uid="{00000000-0005-0000-0000-000062190000}"/>
    <cellStyle name="Cálculo 4 4 5 8" xfId="32195" xr:uid="{00000000-0005-0000-0000-000063190000}"/>
    <cellStyle name="Cálculo 4 4 5 9" xfId="35870" xr:uid="{00000000-0005-0000-0000-000064190000}"/>
    <cellStyle name="Cálculo 4 4 6" xfId="4899" xr:uid="{00000000-0005-0000-0000-000065190000}"/>
    <cellStyle name="Cálculo 4 4 6 2" xfId="5617" xr:uid="{00000000-0005-0000-0000-000066190000}"/>
    <cellStyle name="Cálculo 4 4 6 2 2" xfId="14771" xr:uid="{00000000-0005-0000-0000-000067190000}"/>
    <cellStyle name="Cálculo 4 4 6 2 3" xfId="21767" xr:uid="{00000000-0005-0000-0000-000068190000}"/>
    <cellStyle name="Cálculo 4 4 6 2 4" xfId="18161" xr:uid="{00000000-0005-0000-0000-000069190000}"/>
    <cellStyle name="Cálculo 4 4 6 2 5" xfId="32662" xr:uid="{00000000-0005-0000-0000-00006A190000}"/>
    <cellStyle name="Cálculo 4 4 6 2 6" xfId="36337" xr:uid="{00000000-0005-0000-0000-00006B190000}"/>
    <cellStyle name="Cálculo 4 4 6 2 7" xfId="39063" xr:uid="{00000000-0005-0000-0000-00006C190000}"/>
    <cellStyle name="Cálculo 4 4 6 3" xfId="14053" xr:uid="{00000000-0005-0000-0000-00006D190000}"/>
    <cellStyle name="Cálculo 4 4 6 4" xfId="21051" xr:uid="{00000000-0005-0000-0000-00006E190000}"/>
    <cellStyle name="Cálculo 4 4 6 5" xfId="27389" xr:uid="{00000000-0005-0000-0000-00006F190000}"/>
    <cellStyle name="Cálculo 4 4 6 6" xfId="22692" xr:uid="{00000000-0005-0000-0000-000070190000}"/>
    <cellStyle name="Cálculo 4 4 6 7" xfId="31945" xr:uid="{00000000-0005-0000-0000-000071190000}"/>
    <cellStyle name="Cálculo 4 4 6 8" xfId="35623" xr:uid="{00000000-0005-0000-0000-000072190000}"/>
    <cellStyle name="Cálculo 4 4 6 9" xfId="38534" xr:uid="{00000000-0005-0000-0000-000073190000}"/>
    <cellStyle name="Cálculo 4 4 7" xfId="5612" xr:uid="{00000000-0005-0000-0000-000074190000}"/>
    <cellStyle name="Cálculo 4 4 7 2" xfId="14766" xr:uid="{00000000-0005-0000-0000-000075190000}"/>
    <cellStyle name="Cálculo 4 4 7 3" xfId="21762" xr:uid="{00000000-0005-0000-0000-000076190000}"/>
    <cellStyle name="Cálculo 4 4 7 4" xfId="27023" xr:uid="{00000000-0005-0000-0000-000077190000}"/>
    <cellStyle name="Cálculo 4 4 7 5" xfId="32657" xr:uid="{00000000-0005-0000-0000-000078190000}"/>
    <cellStyle name="Cálculo 4 4 7 6" xfId="36332" xr:uid="{00000000-0005-0000-0000-000079190000}"/>
    <cellStyle name="Cálculo 4 4 7 7" xfId="39058" xr:uid="{00000000-0005-0000-0000-00007A190000}"/>
    <cellStyle name="Cálculo 4 4 8" xfId="11433" xr:uid="{00000000-0005-0000-0000-00007B190000}"/>
    <cellStyle name="Cálculo 4 4 9" xfId="18436" xr:uid="{00000000-0005-0000-0000-00007C190000}"/>
    <cellStyle name="Cálculo 4 5" xfId="1803" xr:uid="{00000000-0005-0000-0000-00007D190000}"/>
    <cellStyle name="Cálculo 4 5 10" xfId="22577" xr:uid="{00000000-0005-0000-0000-00007E190000}"/>
    <cellStyle name="Cálculo 4 5 11" xfId="26006" xr:uid="{00000000-0005-0000-0000-00007F190000}"/>
    <cellStyle name="Cálculo 4 5 12" xfId="17815" xr:uid="{00000000-0005-0000-0000-000080190000}"/>
    <cellStyle name="Cálculo 4 5 13" xfId="34857" xr:uid="{00000000-0005-0000-0000-000081190000}"/>
    <cellStyle name="Cálculo 4 5 14" xfId="38354" xr:uid="{00000000-0005-0000-0000-000082190000}"/>
    <cellStyle name="Cálculo 4 5 2" xfId="2547" xr:uid="{00000000-0005-0000-0000-000083190000}"/>
    <cellStyle name="Cálculo 4 5 2 2" xfId="5619" xr:uid="{00000000-0005-0000-0000-000084190000}"/>
    <cellStyle name="Cálculo 4 5 2 2 2" xfId="14773" xr:uid="{00000000-0005-0000-0000-000085190000}"/>
    <cellStyle name="Cálculo 4 5 2 2 3" xfId="21769" xr:uid="{00000000-0005-0000-0000-000086190000}"/>
    <cellStyle name="Cálculo 4 5 2 2 4" xfId="27024" xr:uid="{00000000-0005-0000-0000-000087190000}"/>
    <cellStyle name="Cálculo 4 5 2 2 5" xfId="32664" xr:uid="{00000000-0005-0000-0000-000088190000}"/>
    <cellStyle name="Cálculo 4 5 2 2 6" xfId="36339" xr:uid="{00000000-0005-0000-0000-000089190000}"/>
    <cellStyle name="Cálculo 4 5 2 2 7" xfId="39065" xr:uid="{00000000-0005-0000-0000-00008A190000}"/>
    <cellStyle name="Cálculo 4 5 2 3" xfId="11701" xr:uid="{00000000-0005-0000-0000-00008B190000}"/>
    <cellStyle name="Cálculo 4 5 2 4" xfId="18704" xr:uid="{00000000-0005-0000-0000-00008C190000}"/>
    <cellStyle name="Cálculo 4 5 2 5" xfId="23140" xr:uid="{00000000-0005-0000-0000-00008D190000}"/>
    <cellStyle name="Cálculo 4 5 2 6" xfId="26243" xr:uid="{00000000-0005-0000-0000-00008E190000}"/>
    <cellStyle name="Cálculo 4 5 2 7" xfId="30051" xr:uid="{00000000-0005-0000-0000-00008F190000}"/>
    <cellStyle name="Cálculo 4 5 2 8" xfId="31503" xr:uid="{00000000-0005-0000-0000-000090190000}"/>
    <cellStyle name="Cálculo 4 5 2 9" xfId="35213" xr:uid="{00000000-0005-0000-0000-000091190000}"/>
    <cellStyle name="Cálculo 4 5 3" xfId="3721" xr:uid="{00000000-0005-0000-0000-000092190000}"/>
    <cellStyle name="Cálculo 4 5 3 2" xfId="5620" xr:uid="{00000000-0005-0000-0000-000093190000}"/>
    <cellStyle name="Cálculo 4 5 3 2 2" xfId="14774" xr:uid="{00000000-0005-0000-0000-000094190000}"/>
    <cellStyle name="Cálculo 4 5 3 2 3" xfId="21770" xr:uid="{00000000-0005-0000-0000-000095190000}"/>
    <cellStyle name="Cálculo 4 5 3 2 4" xfId="27021" xr:uid="{00000000-0005-0000-0000-000096190000}"/>
    <cellStyle name="Cálculo 4 5 3 2 5" xfId="32665" xr:uid="{00000000-0005-0000-0000-000097190000}"/>
    <cellStyle name="Cálculo 4 5 3 2 6" xfId="36340" xr:uid="{00000000-0005-0000-0000-000098190000}"/>
    <cellStyle name="Cálculo 4 5 3 2 7" xfId="39066" xr:uid="{00000000-0005-0000-0000-000099190000}"/>
    <cellStyle name="Cálculo 4 5 3 3" xfId="12875" xr:uid="{00000000-0005-0000-0000-00009A190000}"/>
    <cellStyle name="Cálculo 4 5 3 4" xfId="19874" xr:uid="{00000000-0005-0000-0000-00009B190000}"/>
    <cellStyle name="Cálculo 4 5 3 5" xfId="27969" xr:uid="{00000000-0005-0000-0000-00009C190000}"/>
    <cellStyle name="Cálculo 4 5 3 6" xfId="17666" xr:uid="{00000000-0005-0000-0000-00009D190000}"/>
    <cellStyle name="Cálculo 4 5 3 7" xfId="24349" xr:uid="{00000000-0005-0000-0000-00009E190000}"/>
    <cellStyle name="Cálculo 4 5 3 8" xfId="30905" xr:uid="{00000000-0005-0000-0000-00009F190000}"/>
    <cellStyle name="Cálculo 4 5 3 9" xfId="34843" xr:uid="{00000000-0005-0000-0000-0000A0190000}"/>
    <cellStyle name="Cálculo 4 5 4" xfId="4225" xr:uid="{00000000-0005-0000-0000-0000A1190000}"/>
    <cellStyle name="Cálculo 4 5 4 2" xfId="5621" xr:uid="{00000000-0005-0000-0000-0000A2190000}"/>
    <cellStyle name="Cálculo 4 5 4 2 2" xfId="14775" xr:uid="{00000000-0005-0000-0000-0000A3190000}"/>
    <cellStyle name="Cálculo 4 5 4 2 3" xfId="21771" xr:uid="{00000000-0005-0000-0000-0000A4190000}"/>
    <cellStyle name="Cálculo 4 5 4 2 4" xfId="24055" xr:uid="{00000000-0005-0000-0000-0000A5190000}"/>
    <cellStyle name="Cálculo 4 5 4 2 5" xfId="32666" xr:uid="{00000000-0005-0000-0000-0000A6190000}"/>
    <cellStyle name="Cálculo 4 5 4 2 6" xfId="36341" xr:uid="{00000000-0005-0000-0000-0000A7190000}"/>
    <cellStyle name="Cálculo 4 5 4 2 7" xfId="39067" xr:uid="{00000000-0005-0000-0000-0000A8190000}"/>
    <cellStyle name="Cálculo 4 5 4 3" xfId="13379" xr:uid="{00000000-0005-0000-0000-0000A9190000}"/>
    <cellStyle name="Cálculo 4 5 4 4" xfId="20377" xr:uid="{00000000-0005-0000-0000-0000AA190000}"/>
    <cellStyle name="Cálculo 4 5 4 5" xfId="27714" xr:uid="{00000000-0005-0000-0000-0000AB190000}"/>
    <cellStyle name="Cálculo 4 5 4 6" xfId="28147" xr:uid="{00000000-0005-0000-0000-0000AC190000}"/>
    <cellStyle name="Cálculo 4 5 4 7" xfId="15497" xr:uid="{00000000-0005-0000-0000-0000AD190000}"/>
    <cellStyle name="Cálculo 4 5 4 8" xfId="33355" xr:uid="{00000000-0005-0000-0000-0000AE190000}"/>
    <cellStyle name="Cálculo 4 5 4 9" xfId="37030" xr:uid="{00000000-0005-0000-0000-0000AF190000}"/>
    <cellStyle name="Cálculo 4 5 5" xfId="3141" xr:uid="{00000000-0005-0000-0000-0000B0190000}"/>
    <cellStyle name="Cálculo 4 5 5 2" xfId="5622" xr:uid="{00000000-0005-0000-0000-0000B1190000}"/>
    <cellStyle name="Cálculo 4 5 5 2 2" xfId="14776" xr:uid="{00000000-0005-0000-0000-0000B2190000}"/>
    <cellStyle name="Cálculo 4 5 5 2 3" xfId="21772" xr:uid="{00000000-0005-0000-0000-0000B3190000}"/>
    <cellStyle name="Cálculo 4 5 5 2 4" xfId="27025" xr:uid="{00000000-0005-0000-0000-0000B4190000}"/>
    <cellStyle name="Cálculo 4 5 5 2 5" xfId="32667" xr:uid="{00000000-0005-0000-0000-0000B5190000}"/>
    <cellStyle name="Cálculo 4 5 5 2 6" xfId="36342" xr:uid="{00000000-0005-0000-0000-0000B6190000}"/>
    <cellStyle name="Cálculo 4 5 5 2 7" xfId="39068" xr:uid="{00000000-0005-0000-0000-0000B7190000}"/>
    <cellStyle name="Cálculo 4 5 5 3" xfId="12295" xr:uid="{00000000-0005-0000-0000-0000B8190000}"/>
    <cellStyle name="Cálculo 4 5 5 4" xfId="19298" xr:uid="{00000000-0005-0000-0000-0000B9190000}"/>
    <cellStyle name="Cálculo 4 5 5 5" xfId="19689" xr:uid="{00000000-0005-0000-0000-0000BA190000}"/>
    <cellStyle name="Cálculo 4 5 5 6" xfId="22618" xr:uid="{00000000-0005-0000-0000-0000BB190000}"/>
    <cellStyle name="Cálculo 4 5 5 7" xfId="29770" xr:uid="{00000000-0005-0000-0000-0000BC190000}"/>
    <cellStyle name="Cálculo 4 5 5 8" xfId="31119" xr:uid="{00000000-0005-0000-0000-0000BD190000}"/>
    <cellStyle name="Cálculo 4 5 5 9" xfId="28113" xr:uid="{00000000-0005-0000-0000-0000BE190000}"/>
    <cellStyle name="Cálculo 4 5 6" xfId="3146" xr:uid="{00000000-0005-0000-0000-0000BF190000}"/>
    <cellStyle name="Cálculo 4 5 6 2" xfId="5623" xr:uid="{00000000-0005-0000-0000-0000C0190000}"/>
    <cellStyle name="Cálculo 4 5 6 2 2" xfId="14777" xr:uid="{00000000-0005-0000-0000-0000C1190000}"/>
    <cellStyle name="Cálculo 4 5 6 2 3" xfId="21773" xr:uid="{00000000-0005-0000-0000-0000C2190000}"/>
    <cellStyle name="Cálculo 4 5 6 2 4" xfId="17494" xr:uid="{00000000-0005-0000-0000-0000C3190000}"/>
    <cellStyle name="Cálculo 4 5 6 2 5" xfId="32668" xr:uid="{00000000-0005-0000-0000-0000C4190000}"/>
    <cellStyle name="Cálculo 4 5 6 2 6" xfId="36343" xr:uid="{00000000-0005-0000-0000-0000C5190000}"/>
    <cellStyle name="Cálculo 4 5 6 2 7" xfId="39069" xr:uid="{00000000-0005-0000-0000-0000C6190000}"/>
    <cellStyle name="Cálculo 4 5 6 3" xfId="12300" xr:uid="{00000000-0005-0000-0000-0000C7190000}"/>
    <cellStyle name="Cálculo 4 5 6 4" xfId="19303" xr:uid="{00000000-0005-0000-0000-0000C8190000}"/>
    <cellStyle name="Cálculo 4 5 6 5" xfId="22737" xr:uid="{00000000-0005-0000-0000-0000C9190000}"/>
    <cellStyle name="Cálculo 4 5 6 6" xfId="21342" xr:uid="{00000000-0005-0000-0000-0000CA190000}"/>
    <cellStyle name="Cálculo 4 5 6 7" xfId="25197" xr:uid="{00000000-0005-0000-0000-0000CB190000}"/>
    <cellStyle name="Cálculo 4 5 6 8" xfId="31582" xr:uid="{00000000-0005-0000-0000-0000CC190000}"/>
    <cellStyle name="Cálculo 4 5 6 9" xfId="35292" xr:uid="{00000000-0005-0000-0000-0000CD190000}"/>
    <cellStyle name="Cálculo 4 5 7" xfId="5618" xr:uid="{00000000-0005-0000-0000-0000CE190000}"/>
    <cellStyle name="Cálculo 4 5 7 2" xfId="14772" xr:uid="{00000000-0005-0000-0000-0000CF190000}"/>
    <cellStyle name="Cálculo 4 5 7 3" xfId="21768" xr:uid="{00000000-0005-0000-0000-0000D0190000}"/>
    <cellStyle name="Cálculo 4 5 7 4" xfId="17257" xr:uid="{00000000-0005-0000-0000-0000D1190000}"/>
    <cellStyle name="Cálculo 4 5 7 5" xfId="32663" xr:uid="{00000000-0005-0000-0000-0000D2190000}"/>
    <cellStyle name="Cálculo 4 5 7 6" xfId="36338" xr:uid="{00000000-0005-0000-0000-0000D3190000}"/>
    <cellStyle name="Cálculo 4 5 7 7" xfId="39064" xr:uid="{00000000-0005-0000-0000-0000D4190000}"/>
    <cellStyle name="Cálculo 4 5 8" xfId="10957" xr:uid="{00000000-0005-0000-0000-0000D5190000}"/>
    <cellStyle name="Cálculo 4 5 9" xfId="9603" xr:uid="{00000000-0005-0000-0000-0000D6190000}"/>
    <cellStyle name="Cálculo 4 6" xfId="2030" xr:uid="{00000000-0005-0000-0000-0000D7190000}"/>
    <cellStyle name="Cálculo 4 6 10" xfId="28483" xr:uid="{00000000-0005-0000-0000-0000D8190000}"/>
    <cellStyle name="Cálculo 4 6 11" xfId="28060" xr:uid="{00000000-0005-0000-0000-0000D9190000}"/>
    <cellStyle name="Cálculo 4 6 12" xfId="30862" xr:uid="{00000000-0005-0000-0000-0000DA190000}"/>
    <cellStyle name="Cálculo 4 6 13" xfId="34802" xr:uid="{00000000-0005-0000-0000-0000DB190000}"/>
    <cellStyle name="Cálculo 4 6 14" xfId="38345" xr:uid="{00000000-0005-0000-0000-0000DC190000}"/>
    <cellStyle name="Cálculo 4 6 2" xfId="2575" xr:uid="{00000000-0005-0000-0000-0000DD190000}"/>
    <cellStyle name="Cálculo 4 6 2 2" xfId="5625" xr:uid="{00000000-0005-0000-0000-0000DE190000}"/>
    <cellStyle name="Cálculo 4 6 2 2 2" xfId="14779" xr:uid="{00000000-0005-0000-0000-0000DF190000}"/>
    <cellStyle name="Cálculo 4 6 2 2 3" xfId="21775" xr:uid="{00000000-0005-0000-0000-0000E0190000}"/>
    <cellStyle name="Cálculo 4 6 2 2 4" xfId="20055" xr:uid="{00000000-0005-0000-0000-0000E1190000}"/>
    <cellStyle name="Cálculo 4 6 2 2 5" xfId="32670" xr:uid="{00000000-0005-0000-0000-0000E2190000}"/>
    <cellStyle name="Cálculo 4 6 2 2 6" xfId="36345" xr:uid="{00000000-0005-0000-0000-0000E3190000}"/>
    <cellStyle name="Cálculo 4 6 2 2 7" xfId="39071" xr:uid="{00000000-0005-0000-0000-0000E4190000}"/>
    <cellStyle name="Cálculo 4 6 2 3" xfId="11729" xr:uid="{00000000-0005-0000-0000-0000E5190000}"/>
    <cellStyle name="Cálculo 4 6 2 4" xfId="18732" xr:uid="{00000000-0005-0000-0000-0000E6190000}"/>
    <cellStyle name="Cálculo 4 6 2 5" xfId="23071" xr:uid="{00000000-0005-0000-0000-0000E7190000}"/>
    <cellStyle name="Cálculo 4 6 2 6" xfId="20024" xr:uid="{00000000-0005-0000-0000-0000E8190000}"/>
    <cellStyle name="Cálculo 4 6 2 7" xfId="30045" xr:uid="{00000000-0005-0000-0000-0000E9190000}"/>
    <cellStyle name="Cálculo 4 6 2 8" xfId="34022" xr:uid="{00000000-0005-0000-0000-0000EA190000}"/>
    <cellStyle name="Cálculo 4 6 2 9" xfId="37584" xr:uid="{00000000-0005-0000-0000-0000EB190000}"/>
    <cellStyle name="Cálculo 4 6 3" xfId="3807" xr:uid="{00000000-0005-0000-0000-0000EC190000}"/>
    <cellStyle name="Cálculo 4 6 3 2" xfId="5626" xr:uid="{00000000-0005-0000-0000-0000ED190000}"/>
    <cellStyle name="Cálculo 4 6 3 2 2" xfId="14780" xr:uid="{00000000-0005-0000-0000-0000EE190000}"/>
    <cellStyle name="Cálculo 4 6 3 2 3" xfId="21776" xr:uid="{00000000-0005-0000-0000-0000EF190000}"/>
    <cellStyle name="Cálculo 4 6 3 2 4" xfId="27027" xr:uid="{00000000-0005-0000-0000-0000F0190000}"/>
    <cellStyle name="Cálculo 4 6 3 2 5" xfId="32671" xr:uid="{00000000-0005-0000-0000-0000F1190000}"/>
    <cellStyle name="Cálculo 4 6 3 2 6" xfId="36346" xr:uid="{00000000-0005-0000-0000-0000F2190000}"/>
    <cellStyle name="Cálculo 4 6 3 2 7" xfId="39072" xr:uid="{00000000-0005-0000-0000-0000F3190000}"/>
    <cellStyle name="Cálculo 4 6 3 3" xfId="12961" xr:uid="{00000000-0005-0000-0000-0000F4190000}"/>
    <cellStyle name="Cálculo 4 6 3 4" xfId="19960" xr:uid="{00000000-0005-0000-0000-0000F5190000}"/>
    <cellStyle name="Cálculo 4 6 3 5" xfId="17172" xr:uid="{00000000-0005-0000-0000-0000F6190000}"/>
    <cellStyle name="Cálculo 4 6 3 6" xfId="28541" xr:uid="{00000000-0005-0000-0000-0000F7190000}"/>
    <cellStyle name="Cálculo 4 6 3 7" xfId="22983" xr:uid="{00000000-0005-0000-0000-0000F8190000}"/>
    <cellStyle name="Cálculo 4 6 3 8" xfId="31649" xr:uid="{00000000-0005-0000-0000-0000F9190000}"/>
    <cellStyle name="Cálculo 4 6 3 9" xfId="35323" xr:uid="{00000000-0005-0000-0000-0000FA190000}"/>
    <cellStyle name="Cálculo 4 6 4" xfId="4283" xr:uid="{00000000-0005-0000-0000-0000FB190000}"/>
    <cellStyle name="Cálculo 4 6 4 2" xfId="5627" xr:uid="{00000000-0005-0000-0000-0000FC190000}"/>
    <cellStyle name="Cálculo 4 6 4 2 2" xfId="14781" xr:uid="{00000000-0005-0000-0000-0000FD190000}"/>
    <cellStyle name="Cálculo 4 6 4 2 3" xfId="21777" xr:uid="{00000000-0005-0000-0000-0000FE190000}"/>
    <cellStyle name="Cálculo 4 6 4 2 4" xfId="27020" xr:uid="{00000000-0005-0000-0000-0000FF190000}"/>
    <cellStyle name="Cálculo 4 6 4 2 5" xfId="32672" xr:uid="{00000000-0005-0000-0000-0000001A0000}"/>
    <cellStyle name="Cálculo 4 6 4 2 6" xfId="36347" xr:uid="{00000000-0005-0000-0000-0000011A0000}"/>
    <cellStyle name="Cálculo 4 6 4 2 7" xfId="39073" xr:uid="{00000000-0005-0000-0000-0000021A0000}"/>
    <cellStyle name="Cálculo 4 6 4 3" xfId="13437" xr:uid="{00000000-0005-0000-0000-0000031A0000}"/>
    <cellStyle name="Cálculo 4 6 4 4" xfId="20435" xr:uid="{00000000-0005-0000-0000-0000041A0000}"/>
    <cellStyle name="Cálculo 4 6 4 5" xfId="17220" xr:uid="{00000000-0005-0000-0000-0000051A0000}"/>
    <cellStyle name="Cálculo 4 6 4 6" xfId="21360" xr:uid="{00000000-0005-0000-0000-0000061A0000}"/>
    <cellStyle name="Cálculo 4 6 4 7" xfId="9325" xr:uid="{00000000-0005-0000-0000-0000071A0000}"/>
    <cellStyle name="Cálculo 4 6 4 8" xfId="25828" xr:uid="{00000000-0005-0000-0000-0000081A0000}"/>
    <cellStyle name="Cálculo 4 6 4 9" xfId="28954" xr:uid="{00000000-0005-0000-0000-0000091A0000}"/>
    <cellStyle name="Cálculo 4 6 5" xfId="4557" xr:uid="{00000000-0005-0000-0000-00000A1A0000}"/>
    <cellStyle name="Cálculo 4 6 5 2" xfId="5628" xr:uid="{00000000-0005-0000-0000-00000B1A0000}"/>
    <cellStyle name="Cálculo 4 6 5 2 2" xfId="14782" xr:uid="{00000000-0005-0000-0000-00000C1A0000}"/>
    <cellStyle name="Cálculo 4 6 5 2 3" xfId="21778" xr:uid="{00000000-0005-0000-0000-00000D1A0000}"/>
    <cellStyle name="Cálculo 4 6 5 2 4" xfId="24910" xr:uid="{00000000-0005-0000-0000-00000E1A0000}"/>
    <cellStyle name="Cálculo 4 6 5 2 5" xfId="32673" xr:uid="{00000000-0005-0000-0000-00000F1A0000}"/>
    <cellStyle name="Cálculo 4 6 5 2 6" xfId="36348" xr:uid="{00000000-0005-0000-0000-0000101A0000}"/>
    <cellStyle name="Cálculo 4 6 5 2 7" xfId="39074" xr:uid="{00000000-0005-0000-0000-0000111A0000}"/>
    <cellStyle name="Cálculo 4 6 5 3" xfId="13711" xr:uid="{00000000-0005-0000-0000-0000121A0000}"/>
    <cellStyle name="Cálculo 4 6 5 4" xfId="20709" xr:uid="{00000000-0005-0000-0000-0000131A0000}"/>
    <cellStyle name="Cálculo 4 6 5 5" xfId="27555" xr:uid="{00000000-0005-0000-0000-0000141A0000}"/>
    <cellStyle name="Cálculo 4 6 5 6" xfId="26717" xr:uid="{00000000-0005-0000-0000-0000151A0000}"/>
    <cellStyle name="Cálculo 4 6 5 7" xfId="25985" xr:uid="{00000000-0005-0000-0000-0000161A0000}"/>
    <cellStyle name="Cálculo 4 6 5 8" xfId="32239" xr:uid="{00000000-0005-0000-0000-0000171A0000}"/>
    <cellStyle name="Cálculo 4 6 5 9" xfId="35914" xr:uid="{00000000-0005-0000-0000-0000181A0000}"/>
    <cellStyle name="Cálculo 4 6 6" xfId="4807" xr:uid="{00000000-0005-0000-0000-0000191A0000}"/>
    <cellStyle name="Cálculo 4 6 6 2" xfId="5629" xr:uid="{00000000-0005-0000-0000-00001A1A0000}"/>
    <cellStyle name="Cálculo 4 6 6 2 2" xfId="14783" xr:uid="{00000000-0005-0000-0000-00001B1A0000}"/>
    <cellStyle name="Cálculo 4 6 6 2 3" xfId="21779" xr:uid="{00000000-0005-0000-0000-00001C1A0000}"/>
    <cellStyle name="Cálculo 4 6 6 2 4" xfId="27028" xr:uid="{00000000-0005-0000-0000-00001D1A0000}"/>
    <cellStyle name="Cálculo 4 6 6 2 5" xfId="32674" xr:uid="{00000000-0005-0000-0000-00001E1A0000}"/>
    <cellStyle name="Cálculo 4 6 6 2 6" xfId="36349" xr:uid="{00000000-0005-0000-0000-00001F1A0000}"/>
    <cellStyle name="Cálculo 4 6 6 2 7" xfId="39075" xr:uid="{00000000-0005-0000-0000-0000201A0000}"/>
    <cellStyle name="Cálculo 4 6 6 3" xfId="13961" xr:uid="{00000000-0005-0000-0000-0000211A0000}"/>
    <cellStyle name="Cálculo 4 6 6 4" xfId="20959" xr:uid="{00000000-0005-0000-0000-0000221A0000}"/>
    <cellStyle name="Cálculo 4 6 6 5" xfId="27435" xr:uid="{00000000-0005-0000-0000-0000231A0000}"/>
    <cellStyle name="Cálculo 4 6 6 6" xfId="28610" xr:uid="{00000000-0005-0000-0000-0000241A0000}"/>
    <cellStyle name="Cálculo 4 6 6 7" xfId="17350" xr:uid="{00000000-0005-0000-0000-0000251A0000}"/>
    <cellStyle name="Cálculo 4 6 6 8" xfId="32124" xr:uid="{00000000-0005-0000-0000-0000261A0000}"/>
    <cellStyle name="Cálculo 4 6 6 9" xfId="35799" xr:uid="{00000000-0005-0000-0000-0000271A0000}"/>
    <cellStyle name="Cálculo 4 6 7" xfId="5624" xr:uid="{00000000-0005-0000-0000-0000281A0000}"/>
    <cellStyle name="Cálculo 4 6 7 2" xfId="14778" xr:uid="{00000000-0005-0000-0000-0000291A0000}"/>
    <cellStyle name="Cálculo 4 6 7 3" xfId="21774" xr:uid="{00000000-0005-0000-0000-00002A1A0000}"/>
    <cellStyle name="Cálculo 4 6 7 4" xfId="27026" xr:uid="{00000000-0005-0000-0000-00002B1A0000}"/>
    <cellStyle name="Cálculo 4 6 7 5" xfId="32669" xr:uid="{00000000-0005-0000-0000-00002C1A0000}"/>
    <cellStyle name="Cálculo 4 6 7 6" xfId="36344" xr:uid="{00000000-0005-0000-0000-00002D1A0000}"/>
    <cellStyle name="Cálculo 4 6 7 7" xfId="39070" xr:uid="{00000000-0005-0000-0000-00002E1A0000}"/>
    <cellStyle name="Cálculo 4 6 8" xfId="11184" xr:uid="{00000000-0005-0000-0000-00002F1A0000}"/>
    <cellStyle name="Cálculo 4 6 9" xfId="9498" xr:uid="{00000000-0005-0000-0000-0000301A0000}"/>
    <cellStyle name="Cálculo 4 7" xfId="1623" xr:uid="{00000000-0005-0000-0000-0000311A0000}"/>
    <cellStyle name="Cálculo 4 7 10" xfId="29051" xr:uid="{00000000-0005-0000-0000-0000321A0000}"/>
    <cellStyle name="Cálculo 4 7 11" xfId="31010" xr:uid="{00000000-0005-0000-0000-0000331A0000}"/>
    <cellStyle name="Cálculo 4 7 12" xfId="26496" xr:uid="{00000000-0005-0000-0000-0000341A0000}"/>
    <cellStyle name="Cálculo 4 7 13" xfId="31622" xr:uid="{00000000-0005-0000-0000-0000351A0000}"/>
    <cellStyle name="Cálculo 4 7 2" xfId="3279" xr:uid="{00000000-0005-0000-0000-0000361A0000}"/>
    <cellStyle name="Cálculo 4 7 2 2" xfId="5631" xr:uid="{00000000-0005-0000-0000-0000371A0000}"/>
    <cellStyle name="Cálculo 4 7 2 2 2" xfId="14785" xr:uid="{00000000-0005-0000-0000-0000381A0000}"/>
    <cellStyle name="Cálculo 4 7 2 2 3" xfId="21781" xr:uid="{00000000-0005-0000-0000-0000391A0000}"/>
    <cellStyle name="Cálculo 4 7 2 2 4" xfId="10000" xr:uid="{00000000-0005-0000-0000-00003A1A0000}"/>
    <cellStyle name="Cálculo 4 7 2 2 5" xfId="32676" xr:uid="{00000000-0005-0000-0000-00003B1A0000}"/>
    <cellStyle name="Cálculo 4 7 2 2 6" xfId="36351" xr:uid="{00000000-0005-0000-0000-00003C1A0000}"/>
    <cellStyle name="Cálculo 4 7 2 2 7" xfId="39077" xr:uid="{00000000-0005-0000-0000-00003D1A0000}"/>
    <cellStyle name="Cálculo 4 7 2 3" xfId="12433" xr:uid="{00000000-0005-0000-0000-00003E1A0000}"/>
    <cellStyle name="Cálculo 4 7 2 4" xfId="19435" xr:uid="{00000000-0005-0000-0000-00003F1A0000}"/>
    <cellStyle name="Cálculo 4 7 2 5" xfId="19459" xr:uid="{00000000-0005-0000-0000-0000401A0000}"/>
    <cellStyle name="Cálculo 4 7 2 6" xfId="28518" xr:uid="{00000000-0005-0000-0000-0000411A0000}"/>
    <cellStyle name="Cálculo 4 7 2 7" xfId="26024" xr:uid="{00000000-0005-0000-0000-0000421A0000}"/>
    <cellStyle name="Cálculo 4 7 2 8" xfId="33687" xr:uid="{00000000-0005-0000-0000-0000431A0000}"/>
    <cellStyle name="Cálculo 4 7 2 9" xfId="37275" xr:uid="{00000000-0005-0000-0000-0000441A0000}"/>
    <cellStyle name="Cálculo 4 7 3" xfId="2898" xr:uid="{00000000-0005-0000-0000-0000451A0000}"/>
    <cellStyle name="Cálculo 4 7 3 2" xfId="5632" xr:uid="{00000000-0005-0000-0000-0000461A0000}"/>
    <cellStyle name="Cálculo 4 7 3 2 2" xfId="14786" xr:uid="{00000000-0005-0000-0000-0000471A0000}"/>
    <cellStyle name="Cálculo 4 7 3 2 3" xfId="21782" xr:uid="{00000000-0005-0000-0000-0000481A0000}"/>
    <cellStyle name="Cálculo 4 7 3 2 4" xfId="27030" xr:uid="{00000000-0005-0000-0000-0000491A0000}"/>
    <cellStyle name="Cálculo 4 7 3 2 5" xfId="32677" xr:uid="{00000000-0005-0000-0000-00004A1A0000}"/>
    <cellStyle name="Cálculo 4 7 3 2 6" xfId="36352" xr:uid="{00000000-0005-0000-0000-00004B1A0000}"/>
    <cellStyle name="Cálculo 4 7 3 2 7" xfId="39078" xr:uid="{00000000-0005-0000-0000-00004C1A0000}"/>
    <cellStyle name="Cálculo 4 7 3 3" xfId="12052" xr:uid="{00000000-0005-0000-0000-00004D1A0000}"/>
    <cellStyle name="Cálculo 4 7 3 4" xfId="19055" xr:uid="{00000000-0005-0000-0000-00004E1A0000}"/>
    <cellStyle name="Cálculo 4 7 3 5" xfId="15498" xr:uid="{00000000-0005-0000-0000-00004F1A0000}"/>
    <cellStyle name="Cálculo 4 7 3 6" xfId="28494" xr:uid="{00000000-0005-0000-0000-0000501A0000}"/>
    <cellStyle name="Cálculo 4 7 3 7" xfId="25368" xr:uid="{00000000-0005-0000-0000-0000511A0000}"/>
    <cellStyle name="Cálculo 4 7 3 8" xfId="31101" xr:uid="{00000000-0005-0000-0000-0000521A0000}"/>
    <cellStyle name="Cálculo 4 7 3 9" xfId="34992" xr:uid="{00000000-0005-0000-0000-0000531A0000}"/>
    <cellStyle name="Cálculo 4 7 4" xfId="2914" xr:uid="{00000000-0005-0000-0000-0000541A0000}"/>
    <cellStyle name="Cálculo 4 7 4 2" xfId="5633" xr:uid="{00000000-0005-0000-0000-0000551A0000}"/>
    <cellStyle name="Cálculo 4 7 4 2 2" xfId="14787" xr:uid="{00000000-0005-0000-0000-0000561A0000}"/>
    <cellStyle name="Cálculo 4 7 4 2 3" xfId="21783" xr:uid="{00000000-0005-0000-0000-0000571A0000}"/>
    <cellStyle name="Cálculo 4 7 4 2 4" xfId="24307" xr:uid="{00000000-0005-0000-0000-0000581A0000}"/>
    <cellStyle name="Cálculo 4 7 4 2 5" xfId="32678" xr:uid="{00000000-0005-0000-0000-0000591A0000}"/>
    <cellStyle name="Cálculo 4 7 4 2 6" xfId="36353" xr:uid="{00000000-0005-0000-0000-00005A1A0000}"/>
    <cellStyle name="Cálculo 4 7 4 2 7" xfId="39079" xr:uid="{00000000-0005-0000-0000-00005B1A0000}"/>
    <cellStyle name="Cálculo 4 7 4 3" xfId="12068" xr:uid="{00000000-0005-0000-0000-00005C1A0000}"/>
    <cellStyle name="Cálculo 4 7 4 4" xfId="19071" xr:uid="{00000000-0005-0000-0000-00005D1A0000}"/>
    <cellStyle name="Cálculo 4 7 4 5" xfId="28332" xr:uid="{00000000-0005-0000-0000-00005E1A0000}"/>
    <cellStyle name="Cálculo 4 7 4 6" xfId="29130" xr:uid="{00000000-0005-0000-0000-00005F1A0000}"/>
    <cellStyle name="Cálculo 4 7 4 7" xfId="29877" xr:uid="{00000000-0005-0000-0000-0000601A0000}"/>
    <cellStyle name="Cálculo 4 7 4 8" xfId="22488" xr:uid="{00000000-0005-0000-0000-0000611A0000}"/>
    <cellStyle name="Cálculo 4 7 4 9" xfId="34999" xr:uid="{00000000-0005-0000-0000-0000621A0000}"/>
    <cellStyle name="Cálculo 4 7 5" xfId="4237" xr:uid="{00000000-0005-0000-0000-0000631A0000}"/>
    <cellStyle name="Cálculo 4 7 5 2" xfId="5634" xr:uid="{00000000-0005-0000-0000-0000641A0000}"/>
    <cellStyle name="Cálculo 4 7 5 2 2" xfId="14788" xr:uid="{00000000-0005-0000-0000-0000651A0000}"/>
    <cellStyle name="Cálculo 4 7 5 2 3" xfId="21784" xr:uid="{00000000-0005-0000-0000-0000661A0000}"/>
    <cellStyle name="Cálculo 4 7 5 2 4" xfId="27031" xr:uid="{00000000-0005-0000-0000-0000671A0000}"/>
    <cellStyle name="Cálculo 4 7 5 2 5" xfId="32679" xr:uid="{00000000-0005-0000-0000-0000681A0000}"/>
    <cellStyle name="Cálculo 4 7 5 2 6" xfId="36354" xr:uid="{00000000-0005-0000-0000-0000691A0000}"/>
    <cellStyle name="Cálculo 4 7 5 2 7" xfId="39080" xr:uid="{00000000-0005-0000-0000-00006A1A0000}"/>
    <cellStyle name="Cálculo 4 7 5 3" xfId="13391" xr:uid="{00000000-0005-0000-0000-00006B1A0000}"/>
    <cellStyle name="Cálculo 4 7 5 4" xfId="20389" xr:uid="{00000000-0005-0000-0000-00006C1A0000}"/>
    <cellStyle name="Cálculo 4 7 5 5" xfId="27708" xr:uid="{00000000-0005-0000-0000-00006D1A0000}"/>
    <cellStyle name="Cálculo 4 7 5 6" xfId="29503" xr:uid="{00000000-0005-0000-0000-00006E1A0000}"/>
    <cellStyle name="Cálculo 4 7 5 7" xfId="17589" xr:uid="{00000000-0005-0000-0000-00006F1A0000}"/>
    <cellStyle name="Cálculo 4 7 5 8" xfId="31158" xr:uid="{00000000-0005-0000-0000-0000701A0000}"/>
    <cellStyle name="Cálculo 4 7 5 9" xfId="35038" xr:uid="{00000000-0005-0000-0000-0000711A0000}"/>
    <cellStyle name="Cálculo 4 7 6" xfId="5630" xr:uid="{00000000-0005-0000-0000-0000721A0000}"/>
    <cellStyle name="Cálculo 4 7 6 2" xfId="14784" xr:uid="{00000000-0005-0000-0000-0000731A0000}"/>
    <cellStyle name="Cálculo 4 7 6 3" xfId="21780" xr:uid="{00000000-0005-0000-0000-0000741A0000}"/>
    <cellStyle name="Cálculo 4 7 6 4" xfId="27029" xr:uid="{00000000-0005-0000-0000-0000751A0000}"/>
    <cellStyle name="Cálculo 4 7 6 5" xfId="32675" xr:uid="{00000000-0005-0000-0000-0000761A0000}"/>
    <cellStyle name="Cálculo 4 7 6 6" xfId="36350" xr:uid="{00000000-0005-0000-0000-0000771A0000}"/>
    <cellStyle name="Cálculo 4 7 6 7" xfId="39076" xr:uid="{00000000-0005-0000-0000-0000781A0000}"/>
    <cellStyle name="Cálculo 4 7 7" xfId="10777" xr:uid="{00000000-0005-0000-0000-0000791A0000}"/>
    <cellStyle name="Cálculo 4 7 8" xfId="16538" xr:uid="{00000000-0005-0000-0000-00007A1A0000}"/>
    <cellStyle name="Cálculo 4 7 9" xfId="28690" xr:uid="{00000000-0005-0000-0000-00007B1A0000}"/>
    <cellStyle name="Cálculo 4 8" xfId="2451" xr:uid="{00000000-0005-0000-0000-00007C1A0000}"/>
    <cellStyle name="Cálculo 4 8 2" xfId="5635" xr:uid="{00000000-0005-0000-0000-00007D1A0000}"/>
    <cellStyle name="Cálculo 4 8 2 2" xfId="14789" xr:uid="{00000000-0005-0000-0000-00007E1A0000}"/>
    <cellStyle name="Cálculo 4 8 2 3" xfId="21785" xr:uid="{00000000-0005-0000-0000-00007F1A0000}"/>
    <cellStyle name="Cálculo 4 8 2 4" xfId="27034" xr:uid="{00000000-0005-0000-0000-0000801A0000}"/>
    <cellStyle name="Cálculo 4 8 2 5" xfId="32680" xr:uid="{00000000-0005-0000-0000-0000811A0000}"/>
    <cellStyle name="Cálculo 4 8 2 6" xfId="36355" xr:uid="{00000000-0005-0000-0000-0000821A0000}"/>
    <cellStyle name="Cálculo 4 8 2 7" xfId="39081" xr:uid="{00000000-0005-0000-0000-0000831A0000}"/>
    <cellStyle name="Cálculo 4 8 3" xfId="11605" xr:uid="{00000000-0005-0000-0000-0000841A0000}"/>
    <cellStyle name="Cálculo 4 8 4" xfId="18608" xr:uid="{00000000-0005-0000-0000-0000851A0000}"/>
    <cellStyle name="Cálculo 4 8 5" xfId="18167" xr:uid="{00000000-0005-0000-0000-0000861A0000}"/>
    <cellStyle name="Cálculo 4 8 6" xfId="23147" xr:uid="{00000000-0005-0000-0000-0000871A0000}"/>
    <cellStyle name="Cálculo 4 8 7" xfId="30106" xr:uid="{00000000-0005-0000-0000-0000881A0000}"/>
    <cellStyle name="Cálculo 4 8 8" xfId="31491" xr:uid="{00000000-0005-0000-0000-0000891A0000}"/>
    <cellStyle name="Cálculo 4 8 9" xfId="35201" xr:uid="{00000000-0005-0000-0000-00008A1A0000}"/>
    <cellStyle name="Cálculo 4 9" xfId="2927" xr:uid="{00000000-0005-0000-0000-00008B1A0000}"/>
    <cellStyle name="Cálculo 4 9 2" xfId="5636" xr:uid="{00000000-0005-0000-0000-00008C1A0000}"/>
    <cellStyle name="Cálculo 4 9 2 2" xfId="14790" xr:uid="{00000000-0005-0000-0000-00008D1A0000}"/>
    <cellStyle name="Cálculo 4 9 2 3" xfId="21786" xr:uid="{00000000-0005-0000-0000-00008E1A0000}"/>
    <cellStyle name="Cálculo 4 9 2 4" xfId="19697" xr:uid="{00000000-0005-0000-0000-00008F1A0000}"/>
    <cellStyle name="Cálculo 4 9 2 5" xfId="32681" xr:uid="{00000000-0005-0000-0000-0000901A0000}"/>
    <cellStyle name="Cálculo 4 9 2 6" xfId="36356" xr:uid="{00000000-0005-0000-0000-0000911A0000}"/>
    <cellStyle name="Cálculo 4 9 2 7" xfId="39082" xr:uid="{00000000-0005-0000-0000-0000921A0000}"/>
    <cellStyle name="Cálculo 4 9 3" xfId="12081" xr:uid="{00000000-0005-0000-0000-0000931A0000}"/>
    <cellStyle name="Cálculo 4 9 4" xfId="19084" xr:uid="{00000000-0005-0000-0000-0000941A0000}"/>
    <cellStyle name="Cálculo 4 9 5" xfId="28325" xr:uid="{00000000-0005-0000-0000-0000951A0000}"/>
    <cellStyle name="Cálculo 4 9 6" xfId="18148" xr:uid="{00000000-0005-0000-0000-0000961A0000}"/>
    <cellStyle name="Cálculo 4 9 7" xfId="25661" xr:uid="{00000000-0005-0000-0000-0000971A0000}"/>
    <cellStyle name="Cálculo 4 9 8" xfId="31553" xr:uid="{00000000-0005-0000-0000-0000981A0000}"/>
    <cellStyle name="Cálculo 4 9 9" xfId="35259" xr:uid="{00000000-0005-0000-0000-0000991A0000}"/>
    <cellStyle name="Cálculo 5" xfId="324" xr:uid="{00000000-0005-0000-0000-00009A1A0000}"/>
    <cellStyle name="Cálculo 5 10" xfId="3751" xr:uid="{00000000-0005-0000-0000-00009B1A0000}"/>
    <cellStyle name="Cálculo 5 10 2" xfId="5638" xr:uid="{00000000-0005-0000-0000-00009C1A0000}"/>
    <cellStyle name="Cálculo 5 10 2 2" xfId="14792" xr:uid="{00000000-0005-0000-0000-00009D1A0000}"/>
    <cellStyle name="Cálculo 5 10 2 3" xfId="21788" xr:uid="{00000000-0005-0000-0000-00009E1A0000}"/>
    <cellStyle name="Cálculo 5 10 2 4" xfId="17725" xr:uid="{00000000-0005-0000-0000-00009F1A0000}"/>
    <cellStyle name="Cálculo 5 10 2 5" xfId="32683" xr:uid="{00000000-0005-0000-0000-0000A01A0000}"/>
    <cellStyle name="Cálculo 5 10 2 6" xfId="36358" xr:uid="{00000000-0005-0000-0000-0000A11A0000}"/>
    <cellStyle name="Cálculo 5 10 2 7" xfId="39084" xr:uid="{00000000-0005-0000-0000-0000A21A0000}"/>
    <cellStyle name="Cálculo 5 10 3" xfId="12905" xr:uid="{00000000-0005-0000-0000-0000A31A0000}"/>
    <cellStyle name="Cálculo 5 10 4" xfId="19904" xr:uid="{00000000-0005-0000-0000-0000A41A0000}"/>
    <cellStyle name="Cálculo 5 10 5" xfId="17163" xr:uid="{00000000-0005-0000-0000-0000A51A0000}"/>
    <cellStyle name="Cálculo 5 10 6" xfId="18054" xr:uid="{00000000-0005-0000-0000-0000A61A0000}"/>
    <cellStyle name="Cálculo 5 10 7" xfId="17659" xr:uid="{00000000-0005-0000-0000-0000A71A0000}"/>
    <cellStyle name="Cálculo 5 10 8" xfId="25866" xr:uid="{00000000-0005-0000-0000-0000A81A0000}"/>
    <cellStyle name="Cálculo 5 10 9" xfId="28911" xr:uid="{00000000-0005-0000-0000-0000A91A0000}"/>
    <cellStyle name="Cálculo 5 11" xfId="4270" xr:uid="{00000000-0005-0000-0000-0000AA1A0000}"/>
    <cellStyle name="Cálculo 5 11 2" xfId="5639" xr:uid="{00000000-0005-0000-0000-0000AB1A0000}"/>
    <cellStyle name="Cálculo 5 11 2 2" xfId="14793" xr:uid="{00000000-0005-0000-0000-0000AC1A0000}"/>
    <cellStyle name="Cálculo 5 11 2 3" xfId="21789" xr:uid="{00000000-0005-0000-0000-0000AD1A0000}"/>
    <cellStyle name="Cálculo 5 11 2 4" xfId="27033" xr:uid="{00000000-0005-0000-0000-0000AE1A0000}"/>
    <cellStyle name="Cálculo 5 11 2 5" xfId="32684" xr:uid="{00000000-0005-0000-0000-0000AF1A0000}"/>
    <cellStyle name="Cálculo 5 11 2 6" xfId="36359" xr:uid="{00000000-0005-0000-0000-0000B01A0000}"/>
    <cellStyle name="Cálculo 5 11 2 7" xfId="39085" xr:uid="{00000000-0005-0000-0000-0000B11A0000}"/>
    <cellStyle name="Cálculo 5 11 3" xfId="13424" xr:uid="{00000000-0005-0000-0000-0000B21A0000}"/>
    <cellStyle name="Cálculo 5 11 4" xfId="20422" xr:uid="{00000000-0005-0000-0000-0000B31A0000}"/>
    <cellStyle name="Cálculo 5 11 5" xfId="27697" xr:uid="{00000000-0005-0000-0000-0000B41A0000}"/>
    <cellStyle name="Cálculo 5 11 6" xfId="28841" xr:uid="{00000000-0005-0000-0000-0000B51A0000}"/>
    <cellStyle name="Cálculo 5 11 7" xfId="17515" xr:uid="{00000000-0005-0000-0000-0000B61A0000}"/>
    <cellStyle name="Cálculo 5 11 8" xfId="31703" xr:uid="{00000000-0005-0000-0000-0000B71A0000}"/>
    <cellStyle name="Cálculo 5 11 9" xfId="35383" xr:uid="{00000000-0005-0000-0000-0000B81A0000}"/>
    <cellStyle name="Cálculo 5 12" xfId="5637" xr:uid="{00000000-0005-0000-0000-0000B91A0000}"/>
    <cellStyle name="Cálculo 5 12 2" xfId="14791" xr:uid="{00000000-0005-0000-0000-0000BA1A0000}"/>
    <cellStyle name="Cálculo 5 12 3" xfId="21787" xr:uid="{00000000-0005-0000-0000-0000BB1A0000}"/>
    <cellStyle name="Cálculo 5 12 4" xfId="27032" xr:uid="{00000000-0005-0000-0000-0000BC1A0000}"/>
    <cellStyle name="Cálculo 5 12 5" xfId="32682" xr:uid="{00000000-0005-0000-0000-0000BD1A0000}"/>
    <cellStyle name="Cálculo 5 12 6" xfId="36357" xr:uid="{00000000-0005-0000-0000-0000BE1A0000}"/>
    <cellStyle name="Cálculo 5 12 7" xfId="39083" xr:uid="{00000000-0005-0000-0000-0000BF1A0000}"/>
    <cellStyle name="Cálculo 5 13" xfId="9482" xr:uid="{00000000-0005-0000-0000-0000C01A0000}"/>
    <cellStyle name="Cálculo 5 14" xfId="17966" xr:uid="{00000000-0005-0000-0000-0000C11A0000}"/>
    <cellStyle name="Cálculo 5 15" xfId="20036" xr:uid="{00000000-0005-0000-0000-0000C21A0000}"/>
    <cellStyle name="Cálculo 5 16" xfId="25450" xr:uid="{00000000-0005-0000-0000-0000C31A0000}"/>
    <cellStyle name="Cálculo 5 17" xfId="9670" xr:uid="{00000000-0005-0000-0000-0000C41A0000}"/>
    <cellStyle name="Cálculo 5 18" xfId="22620" xr:uid="{00000000-0005-0000-0000-0000C51A0000}"/>
    <cellStyle name="Cálculo 5 19" xfId="35066" xr:uid="{00000000-0005-0000-0000-0000C61A0000}"/>
    <cellStyle name="Cálculo 5 2" xfId="1680" xr:uid="{00000000-0005-0000-0000-0000C71A0000}"/>
    <cellStyle name="Cálculo 5 2 10" xfId="24477" xr:uid="{00000000-0005-0000-0000-0000C81A0000}"/>
    <cellStyle name="Cálculo 5 2 11" xfId="28048" xr:uid="{00000000-0005-0000-0000-0000C91A0000}"/>
    <cellStyle name="Cálculo 5 2 12" xfId="19578" xr:uid="{00000000-0005-0000-0000-0000CA1A0000}"/>
    <cellStyle name="Cálculo 5 2 13" xfId="34912" xr:uid="{00000000-0005-0000-0000-0000CB1A0000}"/>
    <cellStyle name="Cálculo 5 2 14" xfId="38375" xr:uid="{00000000-0005-0000-0000-0000CC1A0000}"/>
    <cellStyle name="Cálculo 5 2 2" xfId="2507" xr:uid="{00000000-0005-0000-0000-0000CD1A0000}"/>
    <cellStyle name="Cálculo 5 2 2 2" xfId="5641" xr:uid="{00000000-0005-0000-0000-0000CE1A0000}"/>
    <cellStyle name="Cálculo 5 2 2 2 2" xfId="14795" xr:uid="{00000000-0005-0000-0000-0000CF1A0000}"/>
    <cellStyle name="Cálculo 5 2 2 2 3" xfId="21791" xr:uid="{00000000-0005-0000-0000-0000D01A0000}"/>
    <cellStyle name="Cálculo 5 2 2 2 4" xfId="27019" xr:uid="{00000000-0005-0000-0000-0000D11A0000}"/>
    <cellStyle name="Cálculo 5 2 2 2 5" xfId="32686" xr:uid="{00000000-0005-0000-0000-0000D21A0000}"/>
    <cellStyle name="Cálculo 5 2 2 2 6" xfId="36361" xr:uid="{00000000-0005-0000-0000-0000D31A0000}"/>
    <cellStyle name="Cálculo 5 2 2 2 7" xfId="39087" xr:uid="{00000000-0005-0000-0000-0000D41A0000}"/>
    <cellStyle name="Cálculo 5 2 2 3" xfId="11661" xr:uid="{00000000-0005-0000-0000-0000D51A0000}"/>
    <cellStyle name="Cálculo 5 2 2 4" xfId="18664" xr:uid="{00000000-0005-0000-0000-0000D61A0000}"/>
    <cellStyle name="Cálculo 5 2 2 5" xfId="24159" xr:uid="{00000000-0005-0000-0000-0000D71A0000}"/>
    <cellStyle name="Cálculo 5 2 2 6" xfId="26223" xr:uid="{00000000-0005-0000-0000-0000D81A0000}"/>
    <cellStyle name="Cálculo 5 2 2 7" xfId="25664" xr:uid="{00000000-0005-0000-0000-0000D91A0000}"/>
    <cellStyle name="Cálculo 5 2 2 8" xfId="30875" xr:uid="{00000000-0005-0000-0000-0000DA1A0000}"/>
    <cellStyle name="Cálculo 5 2 2 9" xfId="34815" xr:uid="{00000000-0005-0000-0000-0000DB1A0000}"/>
    <cellStyle name="Cálculo 5 2 3" xfId="3657" xr:uid="{00000000-0005-0000-0000-0000DC1A0000}"/>
    <cellStyle name="Cálculo 5 2 3 2" xfId="5642" xr:uid="{00000000-0005-0000-0000-0000DD1A0000}"/>
    <cellStyle name="Cálculo 5 2 3 2 2" xfId="14796" xr:uid="{00000000-0005-0000-0000-0000DE1A0000}"/>
    <cellStyle name="Cálculo 5 2 3 2 3" xfId="21792" xr:uid="{00000000-0005-0000-0000-0000DF1A0000}"/>
    <cellStyle name="Cálculo 5 2 3 2 4" xfId="24909" xr:uid="{00000000-0005-0000-0000-0000E01A0000}"/>
    <cellStyle name="Cálculo 5 2 3 2 5" xfId="32687" xr:uid="{00000000-0005-0000-0000-0000E11A0000}"/>
    <cellStyle name="Cálculo 5 2 3 2 6" xfId="36362" xr:uid="{00000000-0005-0000-0000-0000E21A0000}"/>
    <cellStyle name="Cálculo 5 2 3 2 7" xfId="39088" xr:uid="{00000000-0005-0000-0000-0000E31A0000}"/>
    <cellStyle name="Cálculo 5 2 3 3" xfId="12811" xr:uid="{00000000-0005-0000-0000-0000E41A0000}"/>
    <cellStyle name="Cálculo 5 2 3 4" xfId="19810" xr:uid="{00000000-0005-0000-0000-0000E51A0000}"/>
    <cellStyle name="Cálculo 5 2 3 5" xfId="17233" xr:uid="{00000000-0005-0000-0000-0000E61A0000}"/>
    <cellStyle name="Cálculo 5 2 3 6" xfId="9231" xr:uid="{00000000-0005-0000-0000-0000E71A0000}"/>
    <cellStyle name="Cálculo 5 2 3 7" xfId="25365" xr:uid="{00000000-0005-0000-0000-0000E81A0000}"/>
    <cellStyle name="Cálculo 5 2 3 8" xfId="26526" xr:uid="{00000000-0005-0000-0000-0000E91A0000}"/>
    <cellStyle name="Cálculo 5 2 3 9" xfId="30853" xr:uid="{00000000-0005-0000-0000-0000EA1A0000}"/>
    <cellStyle name="Cálculo 5 2 4" xfId="4166" xr:uid="{00000000-0005-0000-0000-0000EB1A0000}"/>
    <cellStyle name="Cálculo 5 2 4 2" xfId="5643" xr:uid="{00000000-0005-0000-0000-0000EC1A0000}"/>
    <cellStyle name="Cálculo 5 2 4 2 2" xfId="14797" xr:uid="{00000000-0005-0000-0000-0000ED1A0000}"/>
    <cellStyle name="Cálculo 5 2 4 2 3" xfId="21793" xr:uid="{00000000-0005-0000-0000-0000EE1A0000}"/>
    <cellStyle name="Cálculo 5 2 4 2 4" xfId="28925" xr:uid="{00000000-0005-0000-0000-0000EF1A0000}"/>
    <cellStyle name="Cálculo 5 2 4 2 5" xfId="32688" xr:uid="{00000000-0005-0000-0000-0000F01A0000}"/>
    <cellStyle name="Cálculo 5 2 4 2 6" xfId="36363" xr:uid="{00000000-0005-0000-0000-0000F11A0000}"/>
    <cellStyle name="Cálculo 5 2 4 2 7" xfId="39089" xr:uid="{00000000-0005-0000-0000-0000F21A0000}"/>
    <cellStyle name="Cálculo 5 2 4 3" xfId="13320" xr:uid="{00000000-0005-0000-0000-0000F31A0000}"/>
    <cellStyle name="Cálculo 5 2 4 4" xfId="20318" xr:uid="{00000000-0005-0000-0000-0000F41A0000}"/>
    <cellStyle name="Cálculo 5 2 4 5" xfId="27749" xr:uid="{00000000-0005-0000-0000-0000F51A0000}"/>
    <cellStyle name="Cálculo 5 2 4 6" xfId="22896" xr:uid="{00000000-0005-0000-0000-0000F61A0000}"/>
    <cellStyle name="Cálculo 5 2 4 7" xfId="27264" xr:uid="{00000000-0005-0000-0000-0000F71A0000}"/>
    <cellStyle name="Cálculo 5 2 4 8" xfId="33387" xr:uid="{00000000-0005-0000-0000-0000F81A0000}"/>
    <cellStyle name="Cálculo 5 2 4 9" xfId="37062" xr:uid="{00000000-0005-0000-0000-0000F91A0000}"/>
    <cellStyle name="Cálculo 5 2 5" xfId="3832" xr:uid="{00000000-0005-0000-0000-0000FA1A0000}"/>
    <cellStyle name="Cálculo 5 2 5 2" xfId="5644" xr:uid="{00000000-0005-0000-0000-0000FB1A0000}"/>
    <cellStyle name="Cálculo 5 2 5 2 2" xfId="14798" xr:uid="{00000000-0005-0000-0000-0000FC1A0000}"/>
    <cellStyle name="Cálculo 5 2 5 2 3" xfId="21794" xr:uid="{00000000-0005-0000-0000-0000FD1A0000}"/>
    <cellStyle name="Cálculo 5 2 5 2 4" xfId="24908" xr:uid="{00000000-0005-0000-0000-0000FE1A0000}"/>
    <cellStyle name="Cálculo 5 2 5 2 5" xfId="32689" xr:uid="{00000000-0005-0000-0000-0000FF1A0000}"/>
    <cellStyle name="Cálculo 5 2 5 2 6" xfId="36364" xr:uid="{00000000-0005-0000-0000-0000001B0000}"/>
    <cellStyle name="Cálculo 5 2 5 2 7" xfId="39090" xr:uid="{00000000-0005-0000-0000-0000011B0000}"/>
    <cellStyle name="Cálculo 5 2 5 3" xfId="12986" xr:uid="{00000000-0005-0000-0000-0000021B0000}"/>
    <cellStyle name="Cálculo 5 2 5 4" xfId="19985" xr:uid="{00000000-0005-0000-0000-0000031B0000}"/>
    <cellStyle name="Cálculo 5 2 5 5" xfId="27914" xr:uid="{00000000-0005-0000-0000-0000041B0000}"/>
    <cellStyle name="Cálculo 5 2 5 6" xfId="22595" xr:uid="{00000000-0005-0000-0000-0000051B0000}"/>
    <cellStyle name="Cálculo 5 2 5 7" xfId="26011" xr:uid="{00000000-0005-0000-0000-0000061B0000}"/>
    <cellStyle name="Cálculo 5 2 5 8" xfId="33501" xr:uid="{00000000-0005-0000-0000-0000071B0000}"/>
    <cellStyle name="Cálculo 5 2 5 9" xfId="37169" xr:uid="{00000000-0005-0000-0000-0000081B0000}"/>
    <cellStyle name="Cálculo 5 2 6" xfId="2902" xr:uid="{00000000-0005-0000-0000-0000091B0000}"/>
    <cellStyle name="Cálculo 5 2 6 2" xfId="5645" xr:uid="{00000000-0005-0000-0000-00000A1B0000}"/>
    <cellStyle name="Cálculo 5 2 6 2 2" xfId="14799" xr:uid="{00000000-0005-0000-0000-00000B1B0000}"/>
    <cellStyle name="Cálculo 5 2 6 2 3" xfId="21795" xr:uid="{00000000-0005-0000-0000-00000C1B0000}"/>
    <cellStyle name="Cálculo 5 2 6 2 4" xfId="17496" xr:uid="{00000000-0005-0000-0000-00000D1B0000}"/>
    <cellStyle name="Cálculo 5 2 6 2 5" xfId="32690" xr:uid="{00000000-0005-0000-0000-00000E1B0000}"/>
    <cellStyle name="Cálculo 5 2 6 2 6" xfId="36365" xr:uid="{00000000-0005-0000-0000-00000F1B0000}"/>
    <cellStyle name="Cálculo 5 2 6 2 7" xfId="39091" xr:uid="{00000000-0005-0000-0000-0000101B0000}"/>
    <cellStyle name="Cálculo 5 2 6 3" xfId="12056" xr:uid="{00000000-0005-0000-0000-0000111B0000}"/>
    <cellStyle name="Cálculo 5 2 6 4" xfId="19059" xr:uid="{00000000-0005-0000-0000-0000121B0000}"/>
    <cellStyle name="Cálculo 5 2 6 5" xfId="28338" xr:uid="{00000000-0005-0000-0000-0000131B0000}"/>
    <cellStyle name="Cálculo 5 2 6 6" xfId="26374" xr:uid="{00000000-0005-0000-0000-0000141B0000}"/>
    <cellStyle name="Cálculo 5 2 6 7" xfId="26035" xr:uid="{00000000-0005-0000-0000-0000151B0000}"/>
    <cellStyle name="Cálculo 5 2 6 8" xfId="29524" xr:uid="{00000000-0005-0000-0000-0000161B0000}"/>
    <cellStyle name="Cálculo 5 2 6 9" xfId="31417" xr:uid="{00000000-0005-0000-0000-0000171B0000}"/>
    <cellStyle name="Cálculo 5 2 7" xfId="5640" xr:uid="{00000000-0005-0000-0000-0000181B0000}"/>
    <cellStyle name="Cálculo 5 2 7 2" xfId="14794" xr:uid="{00000000-0005-0000-0000-0000191B0000}"/>
    <cellStyle name="Cálculo 5 2 7 3" xfId="21790" xr:uid="{00000000-0005-0000-0000-00001A1B0000}"/>
    <cellStyle name="Cálculo 5 2 7 4" xfId="24309" xr:uid="{00000000-0005-0000-0000-00001B1B0000}"/>
    <cellStyle name="Cálculo 5 2 7 5" xfId="32685" xr:uid="{00000000-0005-0000-0000-00001C1B0000}"/>
    <cellStyle name="Cálculo 5 2 7 6" xfId="36360" xr:uid="{00000000-0005-0000-0000-00001D1B0000}"/>
    <cellStyle name="Cálculo 5 2 7 7" xfId="39086" xr:uid="{00000000-0005-0000-0000-00001E1B0000}"/>
    <cellStyle name="Cálculo 5 2 8" xfId="10834" xr:uid="{00000000-0005-0000-0000-00001F1B0000}"/>
    <cellStyle name="Cálculo 5 2 9" xfId="10281" xr:uid="{00000000-0005-0000-0000-0000201B0000}"/>
    <cellStyle name="Cálculo 5 3" xfId="2276" xr:uid="{00000000-0005-0000-0000-0000211B0000}"/>
    <cellStyle name="Cálculo 5 3 10" xfId="17171" xr:uid="{00000000-0005-0000-0000-0000221B0000}"/>
    <cellStyle name="Cálculo 5 3 11" xfId="26109" xr:uid="{00000000-0005-0000-0000-0000231B0000}"/>
    <cellStyle name="Cálculo 5 3 12" xfId="30192" xr:uid="{00000000-0005-0000-0000-0000241B0000}"/>
    <cellStyle name="Cálculo 5 3 13" xfId="34168" xr:uid="{00000000-0005-0000-0000-0000251B0000}"/>
    <cellStyle name="Cálculo 5 3 14" xfId="37730" xr:uid="{00000000-0005-0000-0000-0000261B0000}"/>
    <cellStyle name="Cálculo 5 3 2" xfId="2676" xr:uid="{00000000-0005-0000-0000-0000271B0000}"/>
    <cellStyle name="Cálculo 5 3 2 2" xfId="5647" xr:uid="{00000000-0005-0000-0000-0000281B0000}"/>
    <cellStyle name="Cálculo 5 3 2 2 2" xfId="14801" xr:uid="{00000000-0005-0000-0000-0000291B0000}"/>
    <cellStyle name="Cálculo 5 3 2 2 3" xfId="21797" xr:uid="{00000000-0005-0000-0000-00002A1B0000}"/>
    <cellStyle name="Cálculo 5 3 2 2 4" xfId="27036" xr:uid="{00000000-0005-0000-0000-00002B1B0000}"/>
    <cellStyle name="Cálculo 5 3 2 2 5" xfId="32692" xr:uid="{00000000-0005-0000-0000-00002C1B0000}"/>
    <cellStyle name="Cálculo 5 3 2 2 6" xfId="36367" xr:uid="{00000000-0005-0000-0000-00002D1B0000}"/>
    <cellStyle name="Cálculo 5 3 2 2 7" xfId="39093" xr:uid="{00000000-0005-0000-0000-00002E1B0000}"/>
    <cellStyle name="Cálculo 5 3 2 3" xfId="11830" xr:uid="{00000000-0005-0000-0000-00002F1B0000}"/>
    <cellStyle name="Cálculo 5 3 2 4" xfId="18833" xr:uid="{00000000-0005-0000-0000-0000301B0000}"/>
    <cellStyle name="Cálculo 5 3 2 5" xfId="24620" xr:uid="{00000000-0005-0000-0000-0000311B0000}"/>
    <cellStyle name="Cálculo 5 3 2 6" xfId="28072" xr:uid="{00000000-0005-0000-0000-0000321B0000}"/>
    <cellStyle name="Cálculo 5 3 2 7" xfId="29995" xr:uid="{00000000-0005-0000-0000-0000331B0000}"/>
    <cellStyle name="Cálculo 5 3 2 8" xfId="33972" xr:uid="{00000000-0005-0000-0000-0000341B0000}"/>
    <cellStyle name="Cálculo 5 3 2 9" xfId="37534" xr:uid="{00000000-0005-0000-0000-0000351B0000}"/>
    <cellStyle name="Cálculo 5 3 3" xfId="3958" xr:uid="{00000000-0005-0000-0000-0000361B0000}"/>
    <cellStyle name="Cálculo 5 3 3 2" xfId="5648" xr:uid="{00000000-0005-0000-0000-0000371B0000}"/>
    <cellStyle name="Cálculo 5 3 3 2 2" xfId="14802" xr:uid="{00000000-0005-0000-0000-0000381B0000}"/>
    <cellStyle name="Cálculo 5 3 3 2 3" xfId="21798" xr:uid="{00000000-0005-0000-0000-0000391B0000}"/>
    <cellStyle name="Cálculo 5 3 3 2 4" xfId="22816" xr:uid="{00000000-0005-0000-0000-00003A1B0000}"/>
    <cellStyle name="Cálculo 5 3 3 2 5" xfId="32693" xr:uid="{00000000-0005-0000-0000-00003B1B0000}"/>
    <cellStyle name="Cálculo 5 3 3 2 6" xfId="36368" xr:uid="{00000000-0005-0000-0000-00003C1B0000}"/>
    <cellStyle name="Cálculo 5 3 3 2 7" xfId="39094" xr:uid="{00000000-0005-0000-0000-00003D1B0000}"/>
    <cellStyle name="Cálculo 5 3 3 3" xfId="13112" xr:uid="{00000000-0005-0000-0000-00003E1B0000}"/>
    <cellStyle name="Cálculo 5 3 3 4" xfId="20110" xr:uid="{00000000-0005-0000-0000-00003F1B0000}"/>
    <cellStyle name="Cálculo 5 3 3 5" xfId="18146" xr:uid="{00000000-0005-0000-0000-0000401B0000}"/>
    <cellStyle name="Cálculo 5 3 3 6" xfId="9547" xr:uid="{00000000-0005-0000-0000-0000411B0000}"/>
    <cellStyle name="Cálculo 5 3 3 7" xfId="22796" xr:uid="{00000000-0005-0000-0000-0000421B0000}"/>
    <cellStyle name="Cálculo 5 3 3 8" xfId="31663" xr:uid="{00000000-0005-0000-0000-0000431B0000}"/>
    <cellStyle name="Cálculo 5 3 3 9" xfId="35343" xr:uid="{00000000-0005-0000-0000-0000441B0000}"/>
    <cellStyle name="Cálculo 5 3 4" xfId="4396" xr:uid="{00000000-0005-0000-0000-0000451B0000}"/>
    <cellStyle name="Cálculo 5 3 4 2" xfId="5649" xr:uid="{00000000-0005-0000-0000-0000461B0000}"/>
    <cellStyle name="Cálculo 5 3 4 2 2" xfId="14803" xr:uid="{00000000-0005-0000-0000-0000471B0000}"/>
    <cellStyle name="Cálculo 5 3 4 2 3" xfId="21799" xr:uid="{00000000-0005-0000-0000-0000481B0000}"/>
    <cellStyle name="Cálculo 5 3 4 2 4" xfId="27038" xr:uid="{00000000-0005-0000-0000-0000491B0000}"/>
    <cellStyle name="Cálculo 5 3 4 2 5" xfId="32694" xr:uid="{00000000-0005-0000-0000-00004A1B0000}"/>
    <cellStyle name="Cálculo 5 3 4 2 6" xfId="36369" xr:uid="{00000000-0005-0000-0000-00004B1B0000}"/>
    <cellStyle name="Cálculo 5 3 4 2 7" xfId="39095" xr:uid="{00000000-0005-0000-0000-00004C1B0000}"/>
    <cellStyle name="Cálculo 5 3 4 3" xfId="13550" xr:uid="{00000000-0005-0000-0000-00004D1B0000}"/>
    <cellStyle name="Cálculo 5 3 4 4" xfId="20548" xr:uid="{00000000-0005-0000-0000-00004E1B0000}"/>
    <cellStyle name="Cálculo 5 3 4 5" xfId="27637" xr:uid="{00000000-0005-0000-0000-00004F1B0000}"/>
    <cellStyle name="Cálculo 5 3 4 6" xfId="25234" xr:uid="{00000000-0005-0000-0000-0000501B0000}"/>
    <cellStyle name="Cálculo 5 3 4 7" xfId="28025" xr:uid="{00000000-0005-0000-0000-0000511B0000}"/>
    <cellStyle name="Cálculo 5 3 4 8" xfId="31864" xr:uid="{00000000-0005-0000-0000-0000521B0000}"/>
    <cellStyle name="Cálculo 5 3 4 9" xfId="35518" xr:uid="{00000000-0005-0000-0000-0000531B0000}"/>
    <cellStyle name="Cálculo 5 3 5" xfId="4650" xr:uid="{00000000-0005-0000-0000-0000541B0000}"/>
    <cellStyle name="Cálculo 5 3 5 2" xfId="5650" xr:uid="{00000000-0005-0000-0000-0000551B0000}"/>
    <cellStyle name="Cálculo 5 3 5 2 2" xfId="14804" xr:uid="{00000000-0005-0000-0000-0000561B0000}"/>
    <cellStyle name="Cálculo 5 3 5 2 3" xfId="21800" xr:uid="{00000000-0005-0000-0000-0000571B0000}"/>
    <cellStyle name="Cálculo 5 3 5 2 4" xfId="24303" xr:uid="{00000000-0005-0000-0000-0000581B0000}"/>
    <cellStyle name="Cálculo 5 3 5 2 5" xfId="32695" xr:uid="{00000000-0005-0000-0000-0000591B0000}"/>
    <cellStyle name="Cálculo 5 3 5 2 6" xfId="36370" xr:uid="{00000000-0005-0000-0000-00005A1B0000}"/>
    <cellStyle name="Cálculo 5 3 5 2 7" xfId="39096" xr:uid="{00000000-0005-0000-0000-00005B1B0000}"/>
    <cellStyle name="Cálculo 5 3 5 3" xfId="13804" xr:uid="{00000000-0005-0000-0000-00005C1B0000}"/>
    <cellStyle name="Cálculo 5 3 5 4" xfId="20802" xr:uid="{00000000-0005-0000-0000-00005D1B0000}"/>
    <cellStyle name="Cálculo 5 3 5 5" xfId="27512" xr:uid="{00000000-0005-0000-0000-00005E1B0000}"/>
    <cellStyle name="Cálculo 5 3 5 6" xfId="29262" xr:uid="{00000000-0005-0000-0000-00005F1B0000}"/>
    <cellStyle name="Cálculo 5 3 5 7" xfId="26460" xr:uid="{00000000-0005-0000-0000-0000601B0000}"/>
    <cellStyle name="Cálculo 5 3 5 8" xfId="31176" xr:uid="{00000000-0005-0000-0000-0000611B0000}"/>
    <cellStyle name="Cálculo 5 3 5 9" xfId="35052" xr:uid="{00000000-0005-0000-0000-0000621B0000}"/>
    <cellStyle name="Cálculo 5 3 6" xfId="4896" xr:uid="{00000000-0005-0000-0000-0000631B0000}"/>
    <cellStyle name="Cálculo 5 3 6 2" xfId="5651" xr:uid="{00000000-0005-0000-0000-0000641B0000}"/>
    <cellStyle name="Cálculo 5 3 6 2 2" xfId="14805" xr:uid="{00000000-0005-0000-0000-0000651B0000}"/>
    <cellStyle name="Cálculo 5 3 6 2 3" xfId="21801" xr:uid="{00000000-0005-0000-0000-0000661B0000}"/>
    <cellStyle name="Cálculo 5 3 6 2 4" xfId="27039" xr:uid="{00000000-0005-0000-0000-0000671B0000}"/>
    <cellStyle name="Cálculo 5 3 6 2 5" xfId="32696" xr:uid="{00000000-0005-0000-0000-0000681B0000}"/>
    <cellStyle name="Cálculo 5 3 6 2 6" xfId="36371" xr:uid="{00000000-0005-0000-0000-0000691B0000}"/>
    <cellStyle name="Cálculo 5 3 6 2 7" xfId="39097" xr:uid="{00000000-0005-0000-0000-00006A1B0000}"/>
    <cellStyle name="Cálculo 5 3 6 3" xfId="14050" xr:uid="{00000000-0005-0000-0000-00006B1B0000}"/>
    <cellStyle name="Cálculo 5 3 6 4" xfId="21048" xr:uid="{00000000-0005-0000-0000-00006C1B0000}"/>
    <cellStyle name="Cálculo 5 3 6 5" xfId="27390" xr:uid="{00000000-0005-0000-0000-00006D1B0000}"/>
    <cellStyle name="Cálculo 5 3 6 6" xfId="29285" xr:uid="{00000000-0005-0000-0000-00006E1B0000}"/>
    <cellStyle name="Cálculo 5 3 6 7" xfId="31942" xr:uid="{00000000-0005-0000-0000-00006F1B0000}"/>
    <cellStyle name="Cálculo 5 3 6 8" xfId="35620" xr:uid="{00000000-0005-0000-0000-0000701B0000}"/>
    <cellStyle name="Cálculo 5 3 6 9" xfId="38531" xr:uid="{00000000-0005-0000-0000-0000711B0000}"/>
    <cellStyle name="Cálculo 5 3 7" xfId="5646" xr:uid="{00000000-0005-0000-0000-0000721B0000}"/>
    <cellStyle name="Cálculo 5 3 7 2" xfId="14800" xr:uid="{00000000-0005-0000-0000-0000731B0000}"/>
    <cellStyle name="Cálculo 5 3 7 3" xfId="21796" xr:uid="{00000000-0005-0000-0000-0000741B0000}"/>
    <cellStyle name="Cálculo 5 3 7 4" xfId="27037" xr:uid="{00000000-0005-0000-0000-0000751B0000}"/>
    <cellStyle name="Cálculo 5 3 7 5" xfId="32691" xr:uid="{00000000-0005-0000-0000-0000761B0000}"/>
    <cellStyle name="Cálculo 5 3 7 6" xfId="36366" xr:uid="{00000000-0005-0000-0000-0000771B0000}"/>
    <cellStyle name="Cálculo 5 3 7 7" xfId="39092" xr:uid="{00000000-0005-0000-0000-0000781B0000}"/>
    <cellStyle name="Cálculo 5 3 8" xfId="11430" xr:uid="{00000000-0005-0000-0000-0000791B0000}"/>
    <cellStyle name="Cálculo 5 3 9" xfId="18433" xr:uid="{00000000-0005-0000-0000-00007A1B0000}"/>
    <cellStyle name="Cálculo 5 4" xfId="1673" xr:uid="{00000000-0005-0000-0000-00007B1B0000}"/>
    <cellStyle name="Cálculo 5 4 10" xfId="24481" xr:uid="{00000000-0005-0000-0000-00007C1B0000}"/>
    <cellStyle name="Cálculo 5 4 11" xfId="25976" xr:uid="{00000000-0005-0000-0000-00007D1B0000}"/>
    <cellStyle name="Cálculo 5 4 12" xfId="24154" xr:uid="{00000000-0005-0000-0000-00007E1B0000}"/>
    <cellStyle name="Cálculo 5 4 13" xfId="31377" xr:uid="{00000000-0005-0000-0000-00007F1B0000}"/>
    <cellStyle name="Cálculo 5 4 14" xfId="35137" xr:uid="{00000000-0005-0000-0000-0000801B0000}"/>
    <cellStyle name="Cálculo 5 4 2" xfId="2500" xr:uid="{00000000-0005-0000-0000-0000811B0000}"/>
    <cellStyle name="Cálculo 5 4 2 2" xfId="5653" xr:uid="{00000000-0005-0000-0000-0000821B0000}"/>
    <cellStyle name="Cálculo 5 4 2 2 2" xfId="14807" xr:uid="{00000000-0005-0000-0000-0000831B0000}"/>
    <cellStyle name="Cálculo 5 4 2 2 3" xfId="21803" xr:uid="{00000000-0005-0000-0000-0000841B0000}"/>
    <cellStyle name="Cálculo 5 4 2 2 4" xfId="17495" xr:uid="{00000000-0005-0000-0000-0000851B0000}"/>
    <cellStyle name="Cálculo 5 4 2 2 5" xfId="32698" xr:uid="{00000000-0005-0000-0000-0000861B0000}"/>
    <cellStyle name="Cálculo 5 4 2 2 6" xfId="36373" xr:uid="{00000000-0005-0000-0000-0000871B0000}"/>
    <cellStyle name="Cálculo 5 4 2 2 7" xfId="39099" xr:uid="{00000000-0005-0000-0000-0000881B0000}"/>
    <cellStyle name="Cálculo 5 4 2 3" xfId="11654" xr:uid="{00000000-0005-0000-0000-0000891B0000}"/>
    <cellStyle name="Cálculo 5 4 2 4" xfId="18657" xr:uid="{00000000-0005-0000-0000-00008A1B0000}"/>
    <cellStyle name="Cálculo 5 4 2 5" xfId="22632" xr:uid="{00000000-0005-0000-0000-00008B1B0000}"/>
    <cellStyle name="Cálculo 5 4 2 6" xfId="17811" xr:uid="{00000000-0005-0000-0000-00008C1B0000}"/>
    <cellStyle name="Cálculo 5 4 2 7" xfId="22494" xr:uid="{00000000-0005-0000-0000-00008D1B0000}"/>
    <cellStyle name="Cálculo 5 4 2 8" xfId="31492" xr:uid="{00000000-0005-0000-0000-00008E1B0000}"/>
    <cellStyle name="Cálculo 5 4 2 9" xfId="35208" xr:uid="{00000000-0005-0000-0000-00008F1B0000}"/>
    <cellStyle name="Cálculo 5 4 3" xfId="3650" xr:uid="{00000000-0005-0000-0000-0000901B0000}"/>
    <cellStyle name="Cálculo 5 4 3 2" xfId="5654" xr:uid="{00000000-0005-0000-0000-0000911B0000}"/>
    <cellStyle name="Cálculo 5 4 3 2 2" xfId="14808" xr:uid="{00000000-0005-0000-0000-0000921B0000}"/>
    <cellStyle name="Cálculo 5 4 3 2 3" xfId="21804" xr:uid="{00000000-0005-0000-0000-0000931B0000}"/>
    <cellStyle name="Cálculo 5 4 3 2 4" xfId="27040" xr:uid="{00000000-0005-0000-0000-0000941B0000}"/>
    <cellStyle name="Cálculo 5 4 3 2 5" xfId="32699" xr:uid="{00000000-0005-0000-0000-0000951B0000}"/>
    <cellStyle name="Cálculo 5 4 3 2 6" xfId="36374" xr:uid="{00000000-0005-0000-0000-0000961B0000}"/>
    <cellStyle name="Cálculo 5 4 3 2 7" xfId="39100" xr:uid="{00000000-0005-0000-0000-0000971B0000}"/>
    <cellStyle name="Cálculo 5 4 3 3" xfId="12804" xr:uid="{00000000-0005-0000-0000-0000981B0000}"/>
    <cellStyle name="Cálculo 5 4 3 4" xfId="19803" xr:uid="{00000000-0005-0000-0000-0000991B0000}"/>
    <cellStyle name="Cálculo 5 4 3 5" xfId="23251" xr:uid="{00000000-0005-0000-0000-00009A1B0000}"/>
    <cellStyle name="Cálculo 5 4 3 6" xfId="26555" xr:uid="{00000000-0005-0000-0000-00009B1B0000}"/>
    <cellStyle name="Cálculo 5 4 3 7" xfId="28054" xr:uid="{00000000-0005-0000-0000-00009C1B0000}"/>
    <cellStyle name="Cálculo 5 4 3 8" xfId="30912" xr:uid="{00000000-0005-0000-0000-00009D1B0000}"/>
    <cellStyle name="Cálculo 5 4 3 9" xfId="34838" xr:uid="{00000000-0005-0000-0000-00009E1B0000}"/>
    <cellStyle name="Cálculo 5 4 4" xfId="4159" xr:uid="{00000000-0005-0000-0000-00009F1B0000}"/>
    <cellStyle name="Cálculo 5 4 4 2" xfId="5655" xr:uid="{00000000-0005-0000-0000-0000A01B0000}"/>
    <cellStyle name="Cálculo 5 4 4 2 2" xfId="14809" xr:uid="{00000000-0005-0000-0000-0000A11B0000}"/>
    <cellStyle name="Cálculo 5 4 4 2 3" xfId="21805" xr:uid="{00000000-0005-0000-0000-0000A21B0000}"/>
    <cellStyle name="Cálculo 5 4 4 2 4" xfId="22815" xr:uid="{00000000-0005-0000-0000-0000A31B0000}"/>
    <cellStyle name="Cálculo 5 4 4 2 5" xfId="32700" xr:uid="{00000000-0005-0000-0000-0000A41B0000}"/>
    <cellStyle name="Cálculo 5 4 4 2 6" xfId="36375" xr:uid="{00000000-0005-0000-0000-0000A51B0000}"/>
    <cellStyle name="Cálculo 5 4 4 2 7" xfId="39101" xr:uid="{00000000-0005-0000-0000-0000A61B0000}"/>
    <cellStyle name="Cálculo 5 4 4 3" xfId="13313" xr:uid="{00000000-0005-0000-0000-0000A71B0000}"/>
    <cellStyle name="Cálculo 5 4 4 4" xfId="20311" xr:uid="{00000000-0005-0000-0000-0000A81B0000}"/>
    <cellStyle name="Cálculo 5 4 4 5" xfId="22481" xr:uid="{00000000-0005-0000-0000-0000A91B0000}"/>
    <cellStyle name="Cálculo 5 4 4 6" xfId="23517" xr:uid="{00000000-0005-0000-0000-0000AA1B0000}"/>
    <cellStyle name="Cálculo 5 4 4 7" xfId="24168" xr:uid="{00000000-0005-0000-0000-0000AB1B0000}"/>
    <cellStyle name="Cálculo 5 4 4 8" xfId="33390" xr:uid="{00000000-0005-0000-0000-0000AC1B0000}"/>
    <cellStyle name="Cálculo 5 4 4 9" xfId="37065" xr:uid="{00000000-0005-0000-0000-0000AD1B0000}"/>
    <cellStyle name="Cálculo 5 4 5" xfId="2854" xr:uid="{00000000-0005-0000-0000-0000AE1B0000}"/>
    <cellStyle name="Cálculo 5 4 5 2" xfId="5656" xr:uid="{00000000-0005-0000-0000-0000AF1B0000}"/>
    <cellStyle name="Cálculo 5 4 5 2 2" xfId="14810" xr:uid="{00000000-0005-0000-0000-0000B01B0000}"/>
    <cellStyle name="Cálculo 5 4 5 2 3" xfId="21806" xr:uid="{00000000-0005-0000-0000-0000B11B0000}"/>
    <cellStyle name="Cálculo 5 4 5 2 4" xfId="27041" xr:uid="{00000000-0005-0000-0000-0000B21B0000}"/>
    <cellStyle name="Cálculo 5 4 5 2 5" xfId="32701" xr:uid="{00000000-0005-0000-0000-0000B31B0000}"/>
    <cellStyle name="Cálculo 5 4 5 2 6" xfId="36376" xr:uid="{00000000-0005-0000-0000-0000B41B0000}"/>
    <cellStyle name="Cálculo 5 4 5 2 7" xfId="39102" xr:uid="{00000000-0005-0000-0000-0000B51B0000}"/>
    <cellStyle name="Cálculo 5 4 5 3" xfId="12008" xr:uid="{00000000-0005-0000-0000-0000B61B0000}"/>
    <cellStyle name="Cálculo 5 4 5 4" xfId="19011" xr:uid="{00000000-0005-0000-0000-0000B71B0000}"/>
    <cellStyle name="Cálculo 5 4 5 5" xfId="28357" xr:uid="{00000000-0005-0000-0000-0000B81B0000}"/>
    <cellStyle name="Cálculo 5 4 5 6" xfId="26366" xr:uid="{00000000-0005-0000-0000-0000B91B0000}"/>
    <cellStyle name="Cálculo 5 4 5 7" xfId="23302" xr:uid="{00000000-0005-0000-0000-0000BA1B0000}"/>
    <cellStyle name="Cálculo 5 4 5 8" xfId="33883" xr:uid="{00000000-0005-0000-0000-0000BB1B0000}"/>
    <cellStyle name="Cálculo 5 4 5 9" xfId="37445" xr:uid="{00000000-0005-0000-0000-0000BC1B0000}"/>
    <cellStyle name="Cálculo 5 4 6" xfId="4264" xr:uid="{00000000-0005-0000-0000-0000BD1B0000}"/>
    <cellStyle name="Cálculo 5 4 6 2" xfId="5657" xr:uid="{00000000-0005-0000-0000-0000BE1B0000}"/>
    <cellStyle name="Cálculo 5 4 6 2 2" xfId="14811" xr:uid="{00000000-0005-0000-0000-0000BF1B0000}"/>
    <cellStyle name="Cálculo 5 4 6 2 3" xfId="21807" xr:uid="{00000000-0005-0000-0000-0000C01B0000}"/>
    <cellStyle name="Cálculo 5 4 6 2 4" xfId="10141" xr:uid="{00000000-0005-0000-0000-0000C11B0000}"/>
    <cellStyle name="Cálculo 5 4 6 2 5" xfId="32702" xr:uid="{00000000-0005-0000-0000-0000C21B0000}"/>
    <cellStyle name="Cálculo 5 4 6 2 6" xfId="36377" xr:uid="{00000000-0005-0000-0000-0000C31B0000}"/>
    <cellStyle name="Cálculo 5 4 6 2 7" xfId="39103" xr:uid="{00000000-0005-0000-0000-0000C41B0000}"/>
    <cellStyle name="Cálculo 5 4 6 3" xfId="13418" xr:uid="{00000000-0005-0000-0000-0000C51B0000}"/>
    <cellStyle name="Cálculo 5 4 6 4" xfId="20416" xr:uid="{00000000-0005-0000-0000-0000C61B0000}"/>
    <cellStyle name="Cálculo 5 4 6 5" xfId="22956" xr:uid="{00000000-0005-0000-0000-0000C71B0000}"/>
    <cellStyle name="Cálculo 5 4 6 6" xfId="22556" xr:uid="{00000000-0005-0000-0000-0000C81B0000}"/>
    <cellStyle name="Cálculo 5 4 6 7" xfId="19542" xr:uid="{00000000-0005-0000-0000-0000C91B0000}"/>
    <cellStyle name="Cálculo 5 4 6 8" xfId="25865" xr:uid="{00000000-0005-0000-0000-0000CA1B0000}"/>
    <cellStyle name="Cálculo 5 4 6 9" xfId="31195" xr:uid="{00000000-0005-0000-0000-0000CB1B0000}"/>
    <cellStyle name="Cálculo 5 4 7" xfId="5652" xr:uid="{00000000-0005-0000-0000-0000CC1B0000}"/>
    <cellStyle name="Cálculo 5 4 7 2" xfId="14806" xr:uid="{00000000-0005-0000-0000-0000CD1B0000}"/>
    <cellStyle name="Cálculo 5 4 7 3" xfId="21802" xr:uid="{00000000-0005-0000-0000-0000CE1B0000}"/>
    <cellStyle name="Cálculo 5 4 7 4" xfId="27042" xr:uid="{00000000-0005-0000-0000-0000CF1B0000}"/>
    <cellStyle name="Cálculo 5 4 7 5" xfId="32697" xr:uid="{00000000-0005-0000-0000-0000D01B0000}"/>
    <cellStyle name="Cálculo 5 4 7 6" xfId="36372" xr:uid="{00000000-0005-0000-0000-0000D11B0000}"/>
    <cellStyle name="Cálculo 5 4 7 7" xfId="39098" xr:uid="{00000000-0005-0000-0000-0000D21B0000}"/>
    <cellStyle name="Cálculo 5 4 8" xfId="10827" xr:uid="{00000000-0005-0000-0000-0000D31B0000}"/>
    <cellStyle name="Cálculo 5 4 9" xfId="9264" xr:uid="{00000000-0005-0000-0000-0000D41B0000}"/>
    <cellStyle name="Cálculo 5 5" xfId="1697" xr:uid="{00000000-0005-0000-0000-0000D51B0000}"/>
    <cellStyle name="Cálculo 5 5 10" xfId="24488" xr:uid="{00000000-0005-0000-0000-0000D61B0000}"/>
    <cellStyle name="Cálculo 5 5 11" xfId="19465" xr:uid="{00000000-0005-0000-0000-0000D71B0000}"/>
    <cellStyle name="Cálculo 5 5 12" xfId="28993" xr:uid="{00000000-0005-0000-0000-0000D81B0000}"/>
    <cellStyle name="Cálculo 5 5 13" xfId="34906" xr:uid="{00000000-0005-0000-0000-0000D91B0000}"/>
    <cellStyle name="Cálculo 5 5 14" xfId="38370" xr:uid="{00000000-0005-0000-0000-0000DA1B0000}"/>
    <cellStyle name="Cálculo 5 5 2" xfId="2520" xr:uid="{00000000-0005-0000-0000-0000DB1B0000}"/>
    <cellStyle name="Cálculo 5 5 2 2" xfId="5659" xr:uid="{00000000-0005-0000-0000-0000DC1B0000}"/>
    <cellStyle name="Cálculo 5 5 2 2 2" xfId="14813" xr:uid="{00000000-0005-0000-0000-0000DD1B0000}"/>
    <cellStyle name="Cálculo 5 5 2 2 3" xfId="21809" xr:uid="{00000000-0005-0000-0000-0000DE1B0000}"/>
    <cellStyle name="Cálculo 5 5 2 2 4" xfId="27035" xr:uid="{00000000-0005-0000-0000-0000DF1B0000}"/>
    <cellStyle name="Cálculo 5 5 2 2 5" xfId="32704" xr:uid="{00000000-0005-0000-0000-0000E01B0000}"/>
    <cellStyle name="Cálculo 5 5 2 2 6" xfId="36379" xr:uid="{00000000-0005-0000-0000-0000E11B0000}"/>
    <cellStyle name="Cálculo 5 5 2 2 7" xfId="39105" xr:uid="{00000000-0005-0000-0000-0000E21B0000}"/>
    <cellStyle name="Cálculo 5 5 2 3" xfId="11674" xr:uid="{00000000-0005-0000-0000-0000E31B0000}"/>
    <cellStyle name="Cálculo 5 5 2 4" xfId="18677" xr:uid="{00000000-0005-0000-0000-0000E41B0000}"/>
    <cellStyle name="Cálculo 5 5 2 5" xfId="21211" xr:uid="{00000000-0005-0000-0000-0000E51B0000}"/>
    <cellStyle name="Cálculo 5 5 2 6" xfId="26224" xr:uid="{00000000-0005-0000-0000-0000E61B0000}"/>
    <cellStyle name="Cálculo 5 5 2 7" xfId="29167" xr:uid="{00000000-0005-0000-0000-0000E71B0000}"/>
    <cellStyle name="Cálculo 5 5 2 8" xfId="34048" xr:uid="{00000000-0005-0000-0000-0000E81B0000}"/>
    <cellStyle name="Cálculo 5 5 2 9" xfId="37610" xr:uid="{00000000-0005-0000-0000-0000E91B0000}"/>
    <cellStyle name="Cálculo 5 5 3" xfId="3674" xr:uid="{00000000-0005-0000-0000-0000EA1B0000}"/>
    <cellStyle name="Cálculo 5 5 3 2" xfId="5660" xr:uid="{00000000-0005-0000-0000-0000EB1B0000}"/>
    <cellStyle name="Cálculo 5 5 3 2 2" xfId="14814" xr:uid="{00000000-0005-0000-0000-0000EC1B0000}"/>
    <cellStyle name="Cálculo 5 5 3 2 3" xfId="21810" xr:uid="{00000000-0005-0000-0000-0000ED1B0000}"/>
    <cellStyle name="Cálculo 5 5 3 2 4" xfId="24907" xr:uid="{00000000-0005-0000-0000-0000EE1B0000}"/>
    <cellStyle name="Cálculo 5 5 3 2 5" xfId="32705" xr:uid="{00000000-0005-0000-0000-0000EF1B0000}"/>
    <cellStyle name="Cálculo 5 5 3 2 6" xfId="36380" xr:uid="{00000000-0005-0000-0000-0000F01B0000}"/>
    <cellStyle name="Cálculo 5 5 3 2 7" xfId="39106" xr:uid="{00000000-0005-0000-0000-0000F11B0000}"/>
    <cellStyle name="Cálculo 5 5 3 3" xfId="12828" xr:uid="{00000000-0005-0000-0000-0000F21B0000}"/>
    <cellStyle name="Cálculo 5 5 3 4" xfId="19827" xr:uid="{00000000-0005-0000-0000-0000F31B0000}"/>
    <cellStyle name="Cálculo 5 5 3 5" xfId="15432" xr:uid="{00000000-0005-0000-0000-0000F41B0000}"/>
    <cellStyle name="Cálculo 5 5 3 6" xfId="28122" xr:uid="{00000000-0005-0000-0000-0000F51B0000}"/>
    <cellStyle name="Cálculo 5 5 3 7" xfId="10077" xr:uid="{00000000-0005-0000-0000-0000F61B0000}"/>
    <cellStyle name="Cálculo 5 5 3 8" xfId="33575" xr:uid="{00000000-0005-0000-0000-0000F71B0000}"/>
    <cellStyle name="Cálculo 5 5 3 9" xfId="37243" xr:uid="{00000000-0005-0000-0000-0000F81B0000}"/>
    <cellStyle name="Cálculo 5 5 4" xfId="4179" xr:uid="{00000000-0005-0000-0000-0000F91B0000}"/>
    <cellStyle name="Cálculo 5 5 4 2" xfId="5661" xr:uid="{00000000-0005-0000-0000-0000FA1B0000}"/>
    <cellStyle name="Cálculo 5 5 4 2 2" xfId="14815" xr:uid="{00000000-0005-0000-0000-0000FB1B0000}"/>
    <cellStyle name="Cálculo 5 5 4 2 3" xfId="21811" xr:uid="{00000000-0005-0000-0000-0000FC1B0000}"/>
    <cellStyle name="Cálculo 5 5 4 2 4" xfId="17497" xr:uid="{00000000-0005-0000-0000-0000FD1B0000}"/>
    <cellStyle name="Cálculo 5 5 4 2 5" xfId="32706" xr:uid="{00000000-0005-0000-0000-0000FE1B0000}"/>
    <cellStyle name="Cálculo 5 5 4 2 6" xfId="36381" xr:uid="{00000000-0005-0000-0000-0000FF1B0000}"/>
    <cellStyle name="Cálculo 5 5 4 2 7" xfId="39107" xr:uid="{00000000-0005-0000-0000-0000001C0000}"/>
    <cellStyle name="Cálculo 5 5 4 3" xfId="13333" xr:uid="{00000000-0005-0000-0000-0000011C0000}"/>
    <cellStyle name="Cálculo 5 5 4 4" xfId="20331" xr:uid="{00000000-0005-0000-0000-0000021C0000}"/>
    <cellStyle name="Cálculo 5 5 4 5" xfId="10028" xr:uid="{00000000-0005-0000-0000-0000031C0000}"/>
    <cellStyle name="Cálculo 5 5 4 6" xfId="29498" xr:uid="{00000000-0005-0000-0000-0000041C0000}"/>
    <cellStyle name="Cálculo 5 5 4 7" xfId="29364" xr:uid="{00000000-0005-0000-0000-0000051C0000}"/>
    <cellStyle name="Cálculo 5 5 4 8" xfId="31162" xr:uid="{00000000-0005-0000-0000-0000061C0000}"/>
    <cellStyle name="Cálculo 5 5 4 9" xfId="25505" xr:uid="{00000000-0005-0000-0000-0000071C0000}"/>
    <cellStyle name="Cálculo 5 5 5" xfId="2865" xr:uid="{00000000-0005-0000-0000-0000081C0000}"/>
    <cellStyle name="Cálculo 5 5 5 2" xfId="5662" xr:uid="{00000000-0005-0000-0000-0000091C0000}"/>
    <cellStyle name="Cálculo 5 5 5 2 2" xfId="14816" xr:uid="{00000000-0005-0000-0000-00000A1C0000}"/>
    <cellStyle name="Cálculo 5 5 5 2 3" xfId="21812" xr:uid="{00000000-0005-0000-0000-00000B1C0000}"/>
    <cellStyle name="Cálculo 5 5 5 2 4" xfId="27044" xr:uid="{00000000-0005-0000-0000-00000C1C0000}"/>
    <cellStyle name="Cálculo 5 5 5 2 5" xfId="32707" xr:uid="{00000000-0005-0000-0000-00000D1C0000}"/>
    <cellStyle name="Cálculo 5 5 5 2 6" xfId="36382" xr:uid="{00000000-0005-0000-0000-00000E1C0000}"/>
    <cellStyle name="Cálculo 5 5 5 2 7" xfId="39108" xr:uid="{00000000-0005-0000-0000-00000F1C0000}"/>
    <cellStyle name="Cálculo 5 5 5 3" xfId="12019" xr:uid="{00000000-0005-0000-0000-0000101C0000}"/>
    <cellStyle name="Cálculo 5 5 5 4" xfId="19022" xr:uid="{00000000-0005-0000-0000-0000111C0000}"/>
    <cellStyle name="Cálculo 5 5 5 5" xfId="28352" xr:uid="{00000000-0005-0000-0000-0000121C0000}"/>
    <cellStyle name="Cálculo 5 5 5 6" xfId="21319" xr:uid="{00000000-0005-0000-0000-0000131C0000}"/>
    <cellStyle name="Cálculo 5 5 5 7" xfId="29901" xr:uid="{00000000-0005-0000-0000-0000141C0000}"/>
    <cellStyle name="Cálculo 5 5 5 8" xfId="33878" xr:uid="{00000000-0005-0000-0000-0000151C0000}"/>
    <cellStyle name="Cálculo 5 5 5 9" xfId="37440" xr:uid="{00000000-0005-0000-0000-0000161C0000}"/>
    <cellStyle name="Cálculo 5 5 6" xfId="2901" xr:uid="{00000000-0005-0000-0000-0000171C0000}"/>
    <cellStyle name="Cálculo 5 5 6 2" xfId="5663" xr:uid="{00000000-0005-0000-0000-0000181C0000}"/>
    <cellStyle name="Cálculo 5 5 6 2 2" xfId="14817" xr:uid="{00000000-0005-0000-0000-0000191C0000}"/>
    <cellStyle name="Cálculo 5 5 6 2 3" xfId="21813" xr:uid="{00000000-0005-0000-0000-00001A1C0000}"/>
    <cellStyle name="Cálculo 5 5 6 2 4" xfId="19359" xr:uid="{00000000-0005-0000-0000-00001B1C0000}"/>
    <cellStyle name="Cálculo 5 5 6 2 5" xfId="32708" xr:uid="{00000000-0005-0000-0000-00001C1C0000}"/>
    <cellStyle name="Cálculo 5 5 6 2 6" xfId="36383" xr:uid="{00000000-0005-0000-0000-00001D1C0000}"/>
    <cellStyle name="Cálculo 5 5 6 2 7" xfId="39109" xr:uid="{00000000-0005-0000-0000-00001E1C0000}"/>
    <cellStyle name="Cálculo 5 5 6 3" xfId="12055" xr:uid="{00000000-0005-0000-0000-00001F1C0000}"/>
    <cellStyle name="Cálculo 5 5 6 4" xfId="19058" xr:uid="{00000000-0005-0000-0000-0000201C0000}"/>
    <cellStyle name="Cálculo 5 5 6 5" xfId="28335" xr:uid="{00000000-0005-0000-0000-0000211C0000}"/>
    <cellStyle name="Cálculo 5 5 6 6" xfId="24379" xr:uid="{00000000-0005-0000-0000-0000221C0000}"/>
    <cellStyle name="Cálculo 5 5 6 7" xfId="29883" xr:uid="{00000000-0005-0000-0000-0000231C0000}"/>
    <cellStyle name="Cálculo 5 5 6 8" xfId="33860" xr:uid="{00000000-0005-0000-0000-0000241C0000}"/>
    <cellStyle name="Cálculo 5 5 6 9" xfId="37422" xr:uid="{00000000-0005-0000-0000-0000251C0000}"/>
    <cellStyle name="Cálculo 5 5 7" xfId="5658" xr:uid="{00000000-0005-0000-0000-0000261C0000}"/>
    <cellStyle name="Cálculo 5 5 7 2" xfId="14812" xr:uid="{00000000-0005-0000-0000-0000271C0000}"/>
    <cellStyle name="Cálculo 5 5 7 3" xfId="21808" xr:uid="{00000000-0005-0000-0000-0000281C0000}"/>
    <cellStyle name="Cálculo 5 5 7 4" xfId="27045" xr:uid="{00000000-0005-0000-0000-0000291C0000}"/>
    <cellStyle name="Cálculo 5 5 7 5" xfId="32703" xr:uid="{00000000-0005-0000-0000-00002A1C0000}"/>
    <cellStyle name="Cálculo 5 5 7 6" xfId="36378" xr:uid="{00000000-0005-0000-0000-00002B1C0000}"/>
    <cellStyle name="Cálculo 5 5 7 7" xfId="39104" xr:uid="{00000000-0005-0000-0000-00002C1C0000}"/>
    <cellStyle name="Cálculo 5 5 8" xfId="10851" xr:uid="{00000000-0005-0000-0000-00002D1C0000}"/>
    <cellStyle name="Cálculo 5 5 9" xfId="9727" xr:uid="{00000000-0005-0000-0000-00002E1C0000}"/>
    <cellStyle name="Cálculo 5 6" xfId="1626" xr:uid="{00000000-0005-0000-0000-00002F1C0000}"/>
    <cellStyle name="Cálculo 5 6 10" xfId="29052" xr:uid="{00000000-0005-0000-0000-0000301C0000}"/>
    <cellStyle name="Cálculo 5 6 11" xfId="28752" xr:uid="{00000000-0005-0000-0000-0000311C0000}"/>
    <cellStyle name="Cálculo 5 6 12" xfId="31361" xr:uid="{00000000-0005-0000-0000-0000321C0000}"/>
    <cellStyle name="Cálculo 5 6 13" xfId="35121" xr:uid="{00000000-0005-0000-0000-0000331C0000}"/>
    <cellStyle name="Cálculo 5 6 2" xfId="3282" xr:uid="{00000000-0005-0000-0000-0000341C0000}"/>
    <cellStyle name="Cálculo 5 6 2 2" xfId="5665" xr:uid="{00000000-0005-0000-0000-0000351C0000}"/>
    <cellStyle name="Cálculo 5 6 2 2 2" xfId="14819" xr:uid="{00000000-0005-0000-0000-0000361C0000}"/>
    <cellStyle name="Cálculo 5 6 2 2 3" xfId="21815" xr:uid="{00000000-0005-0000-0000-0000371C0000}"/>
    <cellStyle name="Cálculo 5 6 2 2 4" xfId="24306" xr:uid="{00000000-0005-0000-0000-0000381C0000}"/>
    <cellStyle name="Cálculo 5 6 2 2 5" xfId="32710" xr:uid="{00000000-0005-0000-0000-0000391C0000}"/>
    <cellStyle name="Cálculo 5 6 2 2 6" xfId="36385" xr:uid="{00000000-0005-0000-0000-00003A1C0000}"/>
    <cellStyle name="Cálculo 5 6 2 2 7" xfId="39111" xr:uid="{00000000-0005-0000-0000-00003B1C0000}"/>
    <cellStyle name="Cálculo 5 6 2 3" xfId="12436" xr:uid="{00000000-0005-0000-0000-00003C1C0000}"/>
    <cellStyle name="Cálculo 5 6 2 4" xfId="19438" xr:uid="{00000000-0005-0000-0000-00003D1C0000}"/>
    <cellStyle name="Cálculo 5 6 2 5" xfId="28186" xr:uid="{00000000-0005-0000-0000-00003E1C0000}"/>
    <cellStyle name="Cálculo 5 6 2 6" xfId="17079" xr:uid="{00000000-0005-0000-0000-00003F1C0000}"/>
    <cellStyle name="Cálculo 5 6 2 7" xfId="25400" xr:uid="{00000000-0005-0000-0000-0000401C0000}"/>
    <cellStyle name="Cálculo 5 6 2 8" xfId="33678" xr:uid="{00000000-0005-0000-0000-0000411C0000}"/>
    <cellStyle name="Cálculo 5 6 2 9" xfId="37266" xr:uid="{00000000-0005-0000-0000-0000421C0000}"/>
    <cellStyle name="Cálculo 5 6 3" xfId="2951" xr:uid="{00000000-0005-0000-0000-0000431C0000}"/>
    <cellStyle name="Cálculo 5 6 3 2" xfId="5666" xr:uid="{00000000-0005-0000-0000-0000441C0000}"/>
    <cellStyle name="Cálculo 5 6 3 2 2" xfId="14820" xr:uid="{00000000-0005-0000-0000-0000451C0000}"/>
    <cellStyle name="Cálculo 5 6 3 2 3" xfId="21816" xr:uid="{00000000-0005-0000-0000-0000461C0000}"/>
    <cellStyle name="Cálculo 5 6 3 2 4" xfId="27046" xr:uid="{00000000-0005-0000-0000-0000471C0000}"/>
    <cellStyle name="Cálculo 5 6 3 2 5" xfId="32711" xr:uid="{00000000-0005-0000-0000-0000481C0000}"/>
    <cellStyle name="Cálculo 5 6 3 2 6" xfId="36386" xr:uid="{00000000-0005-0000-0000-0000491C0000}"/>
    <cellStyle name="Cálculo 5 6 3 2 7" xfId="39112" xr:uid="{00000000-0005-0000-0000-00004A1C0000}"/>
    <cellStyle name="Cálculo 5 6 3 3" xfId="12105" xr:uid="{00000000-0005-0000-0000-00004B1C0000}"/>
    <cellStyle name="Cálculo 5 6 3 4" xfId="19108" xr:uid="{00000000-0005-0000-0000-00004C1C0000}"/>
    <cellStyle name="Cálculo 5 6 3 5" xfId="28314" xr:uid="{00000000-0005-0000-0000-00004D1C0000}"/>
    <cellStyle name="Cálculo 5 6 3 6" xfId="26386" xr:uid="{00000000-0005-0000-0000-00004E1C0000}"/>
    <cellStyle name="Cálculo 5 6 3 7" xfId="29859" xr:uid="{00000000-0005-0000-0000-00004F1C0000}"/>
    <cellStyle name="Cálculo 5 6 3 8" xfId="33832" xr:uid="{00000000-0005-0000-0000-0000501C0000}"/>
    <cellStyle name="Cálculo 5 6 3 9" xfId="37394" xr:uid="{00000000-0005-0000-0000-0000511C0000}"/>
    <cellStyle name="Cálculo 5 6 4" xfId="4252" xr:uid="{00000000-0005-0000-0000-0000521C0000}"/>
    <cellStyle name="Cálculo 5 6 4 2" xfId="5667" xr:uid="{00000000-0005-0000-0000-0000531C0000}"/>
    <cellStyle name="Cálculo 5 6 4 2 2" xfId="14821" xr:uid="{00000000-0005-0000-0000-0000541C0000}"/>
    <cellStyle name="Cálculo 5 6 4 2 3" xfId="21817" xr:uid="{00000000-0005-0000-0000-0000551C0000}"/>
    <cellStyle name="Cálculo 5 6 4 2 4" xfId="27043" xr:uid="{00000000-0005-0000-0000-0000561C0000}"/>
    <cellStyle name="Cálculo 5 6 4 2 5" xfId="32712" xr:uid="{00000000-0005-0000-0000-0000571C0000}"/>
    <cellStyle name="Cálculo 5 6 4 2 6" xfId="36387" xr:uid="{00000000-0005-0000-0000-0000581C0000}"/>
    <cellStyle name="Cálculo 5 6 4 2 7" xfId="39113" xr:uid="{00000000-0005-0000-0000-0000591C0000}"/>
    <cellStyle name="Cálculo 5 6 4 3" xfId="13406" xr:uid="{00000000-0005-0000-0000-00005A1C0000}"/>
    <cellStyle name="Cálculo 5 6 4 4" xfId="20404" xr:uid="{00000000-0005-0000-0000-00005B1C0000}"/>
    <cellStyle name="Cálculo 5 6 4 5" xfId="27706" xr:uid="{00000000-0005-0000-0000-00005C1C0000}"/>
    <cellStyle name="Cálculo 5 6 4 6" xfId="29220" xr:uid="{00000000-0005-0000-0000-00005D1C0000}"/>
    <cellStyle name="Cálculo 5 6 4 7" xfId="27891" xr:uid="{00000000-0005-0000-0000-00005E1C0000}"/>
    <cellStyle name="Cálculo 5 6 4 8" xfId="17472" xr:uid="{00000000-0005-0000-0000-00005F1C0000}"/>
    <cellStyle name="Cálculo 5 6 4 9" xfId="35039" xr:uid="{00000000-0005-0000-0000-0000601C0000}"/>
    <cellStyle name="Cálculo 5 6 5" xfId="2964" xr:uid="{00000000-0005-0000-0000-0000611C0000}"/>
    <cellStyle name="Cálculo 5 6 5 2" xfId="5668" xr:uid="{00000000-0005-0000-0000-0000621C0000}"/>
    <cellStyle name="Cálculo 5 6 5 2 2" xfId="14822" xr:uid="{00000000-0005-0000-0000-0000631C0000}"/>
    <cellStyle name="Cálculo 5 6 5 2 3" xfId="21818" xr:uid="{00000000-0005-0000-0000-0000641C0000}"/>
    <cellStyle name="Cálculo 5 6 5 2 4" xfId="24900" xr:uid="{00000000-0005-0000-0000-0000651C0000}"/>
    <cellStyle name="Cálculo 5 6 5 2 5" xfId="32713" xr:uid="{00000000-0005-0000-0000-0000661C0000}"/>
    <cellStyle name="Cálculo 5 6 5 2 6" xfId="36388" xr:uid="{00000000-0005-0000-0000-0000671C0000}"/>
    <cellStyle name="Cálculo 5 6 5 2 7" xfId="39114" xr:uid="{00000000-0005-0000-0000-0000681C0000}"/>
    <cellStyle name="Cálculo 5 6 5 3" xfId="12118" xr:uid="{00000000-0005-0000-0000-0000691C0000}"/>
    <cellStyle name="Cálculo 5 6 5 4" xfId="19121" xr:uid="{00000000-0005-0000-0000-00006A1C0000}"/>
    <cellStyle name="Cálculo 5 6 5 5" xfId="25156" xr:uid="{00000000-0005-0000-0000-00006B1C0000}"/>
    <cellStyle name="Cálculo 5 6 5 6" xfId="26387" xr:uid="{00000000-0005-0000-0000-00006C1C0000}"/>
    <cellStyle name="Cálculo 5 6 5 7" xfId="29852" xr:uid="{00000000-0005-0000-0000-00006D1C0000}"/>
    <cellStyle name="Cálculo 5 6 5 8" xfId="33829" xr:uid="{00000000-0005-0000-0000-00006E1C0000}"/>
    <cellStyle name="Cálculo 5 6 5 9" xfId="37391" xr:uid="{00000000-0005-0000-0000-00006F1C0000}"/>
    <cellStyle name="Cálculo 5 6 6" xfId="5664" xr:uid="{00000000-0005-0000-0000-0000701C0000}"/>
    <cellStyle name="Cálculo 5 6 6 2" xfId="14818" xr:uid="{00000000-0005-0000-0000-0000711C0000}"/>
    <cellStyle name="Cálculo 5 6 6 3" xfId="21814" xr:uid="{00000000-0005-0000-0000-0000721C0000}"/>
    <cellStyle name="Cálculo 5 6 6 4" xfId="27047" xr:uid="{00000000-0005-0000-0000-0000731C0000}"/>
    <cellStyle name="Cálculo 5 6 6 5" xfId="32709" xr:uid="{00000000-0005-0000-0000-0000741C0000}"/>
    <cellStyle name="Cálculo 5 6 6 6" xfId="36384" xr:uid="{00000000-0005-0000-0000-0000751C0000}"/>
    <cellStyle name="Cálculo 5 6 6 7" xfId="39110" xr:uid="{00000000-0005-0000-0000-0000761C0000}"/>
    <cellStyle name="Cálculo 5 6 7" xfId="10780" xr:uid="{00000000-0005-0000-0000-0000771C0000}"/>
    <cellStyle name="Cálculo 5 6 8" xfId="16493" xr:uid="{00000000-0005-0000-0000-0000781C0000}"/>
    <cellStyle name="Cálculo 5 6 9" xfId="28689" xr:uid="{00000000-0005-0000-0000-0000791C0000}"/>
    <cellStyle name="Cálculo 5 7" xfId="2454" xr:uid="{00000000-0005-0000-0000-00007A1C0000}"/>
    <cellStyle name="Cálculo 5 7 2" xfId="5669" xr:uid="{00000000-0005-0000-0000-00007B1C0000}"/>
    <cellStyle name="Cálculo 5 7 2 2" xfId="14823" xr:uid="{00000000-0005-0000-0000-00007C1C0000}"/>
    <cellStyle name="Cálculo 5 7 2 3" xfId="21819" xr:uid="{00000000-0005-0000-0000-00007D1C0000}"/>
    <cellStyle name="Cálculo 5 7 2 4" xfId="9469" xr:uid="{00000000-0005-0000-0000-00007E1C0000}"/>
    <cellStyle name="Cálculo 5 7 2 5" xfId="32714" xr:uid="{00000000-0005-0000-0000-00007F1C0000}"/>
    <cellStyle name="Cálculo 5 7 2 6" xfId="36389" xr:uid="{00000000-0005-0000-0000-0000801C0000}"/>
    <cellStyle name="Cálculo 5 7 2 7" xfId="39115" xr:uid="{00000000-0005-0000-0000-0000811C0000}"/>
    <cellStyle name="Cálculo 5 7 3" xfId="11608" xr:uid="{00000000-0005-0000-0000-0000821C0000}"/>
    <cellStyle name="Cálculo 5 7 4" xfId="18611" xr:uid="{00000000-0005-0000-0000-0000831C0000}"/>
    <cellStyle name="Cálculo 5 7 5" xfId="9557" xr:uid="{00000000-0005-0000-0000-0000841C0000}"/>
    <cellStyle name="Cálculo 5 7 6" xfId="26197" xr:uid="{00000000-0005-0000-0000-0000851C0000}"/>
    <cellStyle name="Cálculo 5 7 7" xfId="26516" xr:uid="{00000000-0005-0000-0000-0000861C0000}"/>
    <cellStyle name="Cálculo 5 7 8" xfId="31080" xr:uid="{00000000-0005-0000-0000-0000871C0000}"/>
    <cellStyle name="Cálculo 5 7 9" xfId="31320" xr:uid="{00000000-0005-0000-0000-0000881C0000}"/>
    <cellStyle name="Cálculo 5 8" xfId="2930" xr:uid="{00000000-0005-0000-0000-0000891C0000}"/>
    <cellStyle name="Cálculo 5 8 2" xfId="5670" xr:uid="{00000000-0005-0000-0000-00008A1C0000}"/>
    <cellStyle name="Cálculo 5 8 2 2" xfId="14824" xr:uid="{00000000-0005-0000-0000-00008B1C0000}"/>
    <cellStyle name="Cálculo 5 8 2 3" xfId="21820" xr:uid="{00000000-0005-0000-0000-00008C1C0000}"/>
    <cellStyle name="Cálculo 5 8 2 4" xfId="10226" xr:uid="{00000000-0005-0000-0000-00008D1C0000}"/>
    <cellStyle name="Cálculo 5 8 2 5" xfId="32715" xr:uid="{00000000-0005-0000-0000-00008E1C0000}"/>
    <cellStyle name="Cálculo 5 8 2 6" xfId="36390" xr:uid="{00000000-0005-0000-0000-00008F1C0000}"/>
    <cellStyle name="Cálculo 5 8 2 7" xfId="39116" xr:uid="{00000000-0005-0000-0000-0000901C0000}"/>
    <cellStyle name="Cálculo 5 8 3" xfId="12084" xr:uid="{00000000-0005-0000-0000-0000911C0000}"/>
    <cellStyle name="Cálculo 5 8 4" xfId="19087" xr:uid="{00000000-0005-0000-0000-0000921C0000}"/>
    <cellStyle name="Cálculo 5 8 5" xfId="17190" xr:uid="{00000000-0005-0000-0000-0000931C0000}"/>
    <cellStyle name="Cálculo 5 8 6" xfId="24155" xr:uid="{00000000-0005-0000-0000-0000941C0000}"/>
    <cellStyle name="Cálculo 5 8 7" xfId="29868" xr:uid="{00000000-0005-0000-0000-0000951C0000}"/>
    <cellStyle name="Cálculo 5 8 8" xfId="31108" xr:uid="{00000000-0005-0000-0000-0000961C0000}"/>
    <cellStyle name="Cálculo 5 8 9" xfId="34995" xr:uid="{00000000-0005-0000-0000-0000971C0000}"/>
    <cellStyle name="Cálculo 5 9" xfId="3104" xr:uid="{00000000-0005-0000-0000-0000981C0000}"/>
    <cellStyle name="Cálculo 5 9 2" xfId="5671" xr:uid="{00000000-0005-0000-0000-0000991C0000}"/>
    <cellStyle name="Cálculo 5 9 2 2" xfId="14825" xr:uid="{00000000-0005-0000-0000-00009A1C0000}"/>
    <cellStyle name="Cálculo 5 9 2 3" xfId="21821" xr:uid="{00000000-0005-0000-0000-00009B1C0000}"/>
    <cellStyle name="Cálculo 5 9 2 4" xfId="18160" xr:uid="{00000000-0005-0000-0000-00009C1C0000}"/>
    <cellStyle name="Cálculo 5 9 2 5" xfId="32716" xr:uid="{00000000-0005-0000-0000-00009D1C0000}"/>
    <cellStyle name="Cálculo 5 9 2 6" xfId="36391" xr:uid="{00000000-0005-0000-0000-00009E1C0000}"/>
    <cellStyle name="Cálculo 5 9 2 7" xfId="39117" xr:uid="{00000000-0005-0000-0000-00009F1C0000}"/>
    <cellStyle name="Cálculo 5 9 3" xfId="12258" xr:uid="{00000000-0005-0000-0000-0000A01C0000}"/>
    <cellStyle name="Cálculo 5 9 4" xfId="19261" xr:uid="{00000000-0005-0000-0000-0000A11C0000}"/>
    <cellStyle name="Cálculo 5 9 5" xfId="28271" xr:uid="{00000000-0005-0000-0000-0000A21C0000}"/>
    <cellStyle name="Cálculo 5 9 6" xfId="28506" xr:uid="{00000000-0005-0000-0000-0000A31C0000}"/>
    <cellStyle name="Cálculo 5 9 7" xfId="19417" xr:uid="{00000000-0005-0000-0000-0000A41C0000}"/>
    <cellStyle name="Cálculo 5 9 8" xfId="19374" xr:uid="{00000000-0005-0000-0000-0000A51C0000}"/>
    <cellStyle name="Cálculo 5 9 9" xfId="25752" xr:uid="{00000000-0005-0000-0000-0000A61C0000}"/>
    <cellStyle name="Cálculo 6" xfId="1140" xr:uid="{00000000-0005-0000-0000-0000A71C0000}"/>
    <cellStyle name="Cálculo 6 10" xfId="2863" xr:uid="{00000000-0005-0000-0000-0000A81C0000}"/>
    <cellStyle name="Cálculo 6 10 2" xfId="5672" xr:uid="{00000000-0005-0000-0000-0000A91C0000}"/>
    <cellStyle name="Cálculo 6 10 2 2" xfId="14826" xr:uid="{00000000-0005-0000-0000-0000AA1C0000}"/>
    <cellStyle name="Cálculo 6 10 2 3" xfId="21822" xr:uid="{00000000-0005-0000-0000-0000AB1C0000}"/>
    <cellStyle name="Cálculo 6 10 2 4" xfId="27048" xr:uid="{00000000-0005-0000-0000-0000AC1C0000}"/>
    <cellStyle name="Cálculo 6 10 2 5" xfId="32717" xr:uid="{00000000-0005-0000-0000-0000AD1C0000}"/>
    <cellStyle name="Cálculo 6 10 2 6" xfId="36392" xr:uid="{00000000-0005-0000-0000-0000AE1C0000}"/>
    <cellStyle name="Cálculo 6 10 2 7" xfId="39118" xr:uid="{00000000-0005-0000-0000-0000AF1C0000}"/>
    <cellStyle name="Cálculo 6 10 3" xfId="12017" xr:uid="{00000000-0005-0000-0000-0000B01C0000}"/>
    <cellStyle name="Cálculo 6 10 4" xfId="19020" xr:uid="{00000000-0005-0000-0000-0000B11C0000}"/>
    <cellStyle name="Cálculo 6 10 5" xfId="28353" xr:uid="{00000000-0005-0000-0000-0000B21C0000}"/>
    <cellStyle name="Cálculo 6 10 6" xfId="22889" xr:uid="{00000000-0005-0000-0000-0000B31C0000}"/>
    <cellStyle name="Cálculo 6 10 7" xfId="25087" xr:uid="{00000000-0005-0000-0000-0000B41C0000}"/>
    <cellStyle name="Cálculo 6 10 8" xfId="31545" xr:uid="{00000000-0005-0000-0000-0000B51C0000}"/>
    <cellStyle name="Cálculo 6 10 9" xfId="35255" xr:uid="{00000000-0005-0000-0000-0000B61C0000}"/>
    <cellStyle name="Cálculo 6 11" xfId="2175" xr:uid="{00000000-0005-0000-0000-0000B71C0000}"/>
    <cellStyle name="Cálculo 6 11 2" xfId="5673" xr:uid="{00000000-0005-0000-0000-0000B81C0000}"/>
    <cellStyle name="Cálculo 6 11 2 2" xfId="14827" xr:uid="{00000000-0005-0000-0000-0000B91C0000}"/>
    <cellStyle name="Cálculo 6 11 2 3" xfId="21823" xr:uid="{00000000-0005-0000-0000-0000BA1C0000}"/>
    <cellStyle name="Cálculo 6 11 2 4" xfId="24311" xr:uid="{00000000-0005-0000-0000-0000BB1C0000}"/>
    <cellStyle name="Cálculo 6 11 2 5" xfId="32718" xr:uid="{00000000-0005-0000-0000-0000BC1C0000}"/>
    <cellStyle name="Cálculo 6 11 2 6" xfId="36393" xr:uid="{00000000-0005-0000-0000-0000BD1C0000}"/>
    <cellStyle name="Cálculo 6 11 2 7" xfId="39119" xr:uid="{00000000-0005-0000-0000-0000BE1C0000}"/>
    <cellStyle name="Cálculo 6 11 3" xfId="11329" xr:uid="{00000000-0005-0000-0000-0000BF1C0000}"/>
    <cellStyle name="Cálculo 6 11 4" xfId="18332" xr:uid="{00000000-0005-0000-0000-0000C01C0000}"/>
    <cellStyle name="Cálculo 6 11 5" xfId="22500" xr:uid="{00000000-0005-0000-0000-0000C11C0000}"/>
    <cellStyle name="Cálculo 6 11 6" xfId="21269" xr:uid="{00000000-0005-0000-0000-0000C21C0000}"/>
    <cellStyle name="Cálculo 6 11 7" xfId="18202" xr:uid="{00000000-0005-0000-0000-0000C31C0000}"/>
    <cellStyle name="Cálculo 6 11 8" xfId="34206" xr:uid="{00000000-0005-0000-0000-0000C41C0000}"/>
    <cellStyle name="Cálculo 6 11 9" xfId="37758" xr:uid="{00000000-0005-0000-0000-0000C51C0000}"/>
    <cellStyle name="Cálculo 6 12" xfId="10294" xr:uid="{00000000-0005-0000-0000-0000C61C0000}"/>
    <cellStyle name="Cálculo 6 13" xfId="17273" xr:uid="{00000000-0005-0000-0000-0000C71C0000}"/>
    <cellStyle name="Cálculo 6 14" xfId="17585" xr:uid="{00000000-0005-0000-0000-0000C81C0000}"/>
    <cellStyle name="Cálculo 6 15" xfId="22484" xr:uid="{00000000-0005-0000-0000-0000C91C0000}"/>
    <cellStyle name="Cálculo 6 16" xfId="31277" xr:uid="{00000000-0005-0000-0000-0000CA1C0000}"/>
    <cellStyle name="Cálculo 6 17" xfId="35101" xr:uid="{00000000-0005-0000-0000-0000CB1C0000}"/>
    <cellStyle name="Cálculo 6 2" xfId="2330" xr:uid="{00000000-0005-0000-0000-0000CC1C0000}"/>
    <cellStyle name="Cálculo 6 2 10" xfId="21289" xr:uid="{00000000-0005-0000-0000-0000CD1C0000}"/>
    <cellStyle name="Cálculo 6 2 11" xfId="26136" xr:uid="{00000000-0005-0000-0000-0000CE1C0000}"/>
    <cellStyle name="Cálculo 6 2 12" xfId="30166" xr:uid="{00000000-0005-0000-0000-0000CF1C0000}"/>
    <cellStyle name="Cálculo 6 2 13" xfId="29104" xr:uid="{00000000-0005-0000-0000-0000D01C0000}"/>
    <cellStyle name="Cálculo 6 2 14" xfId="31430" xr:uid="{00000000-0005-0000-0000-0000D11C0000}"/>
    <cellStyle name="Cálculo 6 2 2" xfId="2730" xr:uid="{00000000-0005-0000-0000-0000D21C0000}"/>
    <cellStyle name="Cálculo 6 2 2 2" xfId="5675" xr:uid="{00000000-0005-0000-0000-0000D31C0000}"/>
    <cellStyle name="Cálculo 6 2 2 2 2" xfId="14829" xr:uid="{00000000-0005-0000-0000-0000D41C0000}"/>
    <cellStyle name="Cálculo 6 2 2 2 3" xfId="21825" xr:uid="{00000000-0005-0000-0000-0000D51C0000}"/>
    <cellStyle name="Cálculo 6 2 2 2 4" xfId="24905" xr:uid="{00000000-0005-0000-0000-0000D61C0000}"/>
    <cellStyle name="Cálculo 6 2 2 2 5" xfId="32720" xr:uid="{00000000-0005-0000-0000-0000D71C0000}"/>
    <cellStyle name="Cálculo 6 2 2 2 6" xfId="36395" xr:uid="{00000000-0005-0000-0000-0000D81C0000}"/>
    <cellStyle name="Cálculo 6 2 2 2 7" xfId="39121" xr:uid="{00000000-0005-0000-0000-0000D91C0000}"/>
    <cellStyle name="Cálculo 6 2 2 3" xfId="11884" xr:uid="{00000000-0005-0000-0000-0000DA1C0000}"/>
    <cellStyle name="Cálculo 6 2 2 4" xfId="18887" xr:uid="{00000000-0005-0000-0000-0000DB1C0000}"/>
    <cellStyle name="Cálculo 6 2 2 5" xfId="24637" xr:uid="{00000000-0005-0000-0000-0000DC1C0000}"/>
    <cellStyle name="Cálculo 6 2 2 6" xfId="26324" xr:uid="{00000000-0005-0000-0000-0000DD1C0000}"/>
    <cellStyle name="Cálculo 6 2 2 7" xfId="29967" xr:uid="{00000000-0005-0000-0000-0000DE1C0000}"/>
    <cellStyle name="Cálculo 6 2 2 8" xfId="31096" xr:uid="{00000000-0005-0000-0000-0000DF1C0000}"/>
    <cellStyle name="Cálculo 6 2 2 9" xfId="18033" xr:uid="{00000000-0005-0000-0000-0000E01C0000}"/>
    <cellStyle name="Cálculo 6 2 3" xfId="4012" xr:uid="{00000000-0005-0000-0000-0000E11C0000}"/>
    <cellStyle name="Cálculo 6 2 3 2" xfId="5676" xr:uid="{00000000-0005-0000-0000-0000E21C0000}"/>
    <cellStyle name="Cálculo 6 2 3 2 2" xfId="14830" xr:uid="{00000000-0005-0000-0000-0000E31C0000}"/>
    <cellStyle name="Cálculo 6 2 3 2 3" xfId="21826" xr:uid="{00000000-0005-0000-0000-0000E41C0000}"/>
    <cellStyle name="Cálculo 6 2 3 2 4" xfId="27052" xr:uid="{00000000-0005-0000-0000-0000E51C0000}"/>
    <cellStyle name="Cálculo 6 2 3 2 5" xfId="32721" xr:uid="{00000000-0005-0000-0000-0000E61C0000}"/>
    <cellStyle name="Cálculo 6 2 3 2 6" xfId="36396" xr:uid="{00000000-0005-0000-0000-0000E71C0000}"/>
    <cellStyle name="Cálculo 6 2 3 2 7" xfId="39122" xr:uid="{00000000-0005-0000-0000-0000E81C0000}"/>
    <cellStyle name="Cálculo 6 2 3 3" xfId="13166" xr:uid="{00000000-0005-0000-0000-0000E91C0000}"/>
    <cellStyle name="Cálculo 6 2 3 4" xfId="20164" xr:uid="{00000000-0005-0000-0000-0000EA1C0000}"/>
    <cellStyle name="Cálculo 6 2 3 5" xfId="9667" xr:uid="{00000000-0005-0000-0000-0000EB1C0000}"/>
    <cellStyle name="Cálculo 6 2 3 6" xfId="25496" xr:uid="{00000000-0005-0000-0000-0000EC1C0000}"/>
    <cellStyle name="Cálculo 6 2 3 7" xfId="24605" xr:uid="{00000000-0005-0000-0000-0000ED1C0000}"/>
    <cellStyle name="Cálculo 6 2 3 8" xfId="31680" xr:uid="{00000000-0005-0000-0000-0000EE1C0000}"/>
    <cellStyle name="Cálculo 6 2 3 9" xfId="35360" xr:uid="{00000000-0005-0000-0000-0000EF1C0000}"/>
    <cellStyle name="Cálculo 6 2 4" xfId="4450" xr:uid="{00000000-0005-0000-0000-0000F01C0000}"/>
    <cellStyle name="Cálculo 6 2 4 2" xfId="5677" xr:uid="{00000000-0005-0000-0000-0000F11C0000}"/>
    <cellStyle name="Cálculo 6 2 4 2 2" xfId="14831" xr:uid="{00000000-0005-0000-0000-0000F21C0000}"/>
    <cellStyle name="Cálculo 6 2 4 2 3" xfId="21827" xr:uid="{00000000-0005-0000-0000-0000F31C0000}"/>
    <cellStyle name="Cálculo 6 2 4 2 4" xfId="27051" xr:uid="{00000000-0005-0000-0000-0000F41C0000}"/>
    <cellStyle name="Cálculo 6 2 4 2 5" xfId="32722" xr:uid="{00000000-0005-0000-0000-0000F51C0000}"/>
    <cellStyle name="Cálculo 6 2 4 2 6" xfId="36397" xr:uid="{00000000-0005-0000-0000-0000F61C0000}"/>
    <cellStyle name="Cálculo 6 2 4 2 7" xfId="39123" xr:uid="{00000000-0005-0000-0000-0000F71C0000}"/>
    <cellStyle name="Cálculo 6 2 4 3" xfId="13604" xr:uid="{00000000-0005-0000-0000-0000F81C0000}"/>
    <cellStyle name="Cálculo 6 2 4 4" xfId="20602" xr:uid="{00000000-0005-0000-0000-0000F91C0000}"/>
    <cellStyle name="Cálculo 6 2 4 5" xfId="27611" xr:uid="{00000000-0005-0000-0000-0000FA1C0000}"/>
    <cellStyle name="Cálculo 6 2 4 6" xfId="29235" xr:uid="{00000000-0005-0000-0000-0000FB1C0000}"/>
    <cellStyle name="Cálculo 6 2 4 7" xfId="28961" xr:uid="{00000000-0005-0000-0000-0000FC1C0000}"/>
    <cellStyle name="Cálculo 6 2 4 8" xfId="31766" xr:uid="{00000000-0005-0000-0000-0000FD1C0000}"/>
    <cellStyle name="Cálculo 6 2 4 9" xfId="35446" xr:uid="{00000000-0005-0000-0000-0000FE1C0000}"/>
    <cellStyle name="Cálculo 6 2 5" xfId="4704" xr:uid="{00000000-0005-0000-0000-0000FF1C0000}"/>
    <cellStyle name="Cálculo 6 2 5 2" xfId="5678" xr:uid="{00000000-0005-0000-0000-0000001D0000}"/>
    <cellStyle name="Cálculo 6 2 5 2 2" xfId="14832" xr:uid="{00000000-0005-0000-0000-0000011D0000}"/>
    <cellStyle name="Cálculo 6 2 5 2 3" xfId="21828" xr:uid="{00000000-0005-0000-0000-0000021D0000}"/>
    <cellStyle name="Cálculo 6 2 5 2 4" xfId="10073" xr:uid="{00000000-0005-0000-0000-0000031D0000}"/>
    <cellStyle name="Cálculo 6 2 5 2 5" xfId="32723" xr:uid="{00000000-0005-0000-0000-0000041D0000}"/>
    <cellStyle name="Cálculo 6 2 5 2 6" xfId="36398" xr:uid="{00000000-0005-0000-0000-0000051D0000}"/>
    <cellStyle name="Cálculo 6 2 5 2 7" xfId="39124" xr:uid="{00000000-0005-0000-0000-0000061D0000}"/>
    <cellStyle name="Cálculo 6 2 5 3" xfId="13858" xr:uid="{00000000-0005-0000-0000-0000071D0000}"/>
    <cellStyle name="Cálculo 6 2 5 4" xfId="20856" xr:uid="{00000000-0005-0000-0000-0000081D0000}"/>
    <cellStyle name="Cálculo 6 2 5 5" xfId="27485" xr:uid="{00000000-0005-0000-0000-0000091D0000}"/>
    <cellStyle name="Cálculo 6 2 5 6" xfId="26733" xr:uid="{00000000-0005-0000-0000-00000A1D0000}"/>
    <cellStyle name="Cálculo 6 2 5 7" xfId="29153" xr:uid="{00000000-0005-0000-0000-00000B1D0000}"/>
    <cellStyle name="Cálculo 6 2 5 8" xfId="32172" xr:uid="{00000000-0005-0000-0000-00000C1D0000}"/>
    <cellStyle name="Cálculo 6 2 5 9" xfId="35847" xr:uid="{00000000-0005-0000-0000-00000D1D0000}"/>
    <cellStyle name="Cálculo 6 2 6" xfId="4950" xr:uid="{00000000-0005-0000-0000-00000E1D0000}"/>
    <cellStyle name="Cálculo 6 2 6 2" xfId="5679" xr:uid="{00000000-0005-0000-0000-00000F1D0000}"/>
    <cellStyle name="Cálculo 6 2 6 2 2" xfId="14833" xr:uid="{00000000-0005-0000-0000-0000101D0000}"/>
    <cellStyle name="Cálculo 6 2 6 2 3" xfId="21829" xr:uid="{00000000-0005-0000-0000-0000111D0000}"/>
    <cellStyle name="Cálculo 6 2 6 2 4" xfId="17066" xr:uid="{00000000-0005-0000-0000-0000121D0000}"/>
    <cellStyle name="Cálculo 6 2 6 2 5" xfId="32724" xr:uid="{00000000-0005-0000-0000-0000131D0000}"/>
    <cellStyle name="Cálculo 6 2 6 2 6" xfId="36399" xr:uid="{00000000-0005-0000-0000-0000141D0000}"/>
    <cellStyle name="Cálculo 6 2 6 2 7" xfId="39125" xr:uid="{00000000-0005-0000-0000-0000151D0000}"/>
    <cellStyle name="Cálculo 6 2 6 3" xfId="14104" xr:uid="{00000000-0005-0000-0000-0000161D0000}"/>
    <cellStyle name="Cálculo 6 2 6 4" xfId="21102" xr:uid="{00000000-0005-0000-0000-0000171D0000}"/>
    <cellStyle name="Cálculo 6 2 6 5" xfId="27364" xr:uid="{00000000-0005-0000-0000-0000181D0000}"/>
    <cellStyle name="Cálculo 6 2 6 6" xfId="28872" xr:uid="{00000000-0005-0000-0000-0000191D0000}"/>
    <cellStyle name="Cálculo 6 2 6 7" xfId="31996" xr:uid="{00000000-0005-0000-0000-00001A1D0000}"/>
    <cellStyle name="Cálculo 6 2 6 8" xfId="35674" xr:uid="{00000000-0005-0000-0000-00001B1D0000}"/>
    <cellStyle name="Cálculo 6 2 6 9" xfId="38585" xr:uid="{00000000-0005-0000-0000-00001C1D0000}"/>
    <cellStyle name="Cálculo 6 2 7" xfId="5674" xr:uid="{00000000-0005-0000-0000-00001D1D0000}"/>
    <cellStyle name="Cálculo 6 2 7 2" xfId="14828" xr:uid="{00000000-0005-0000-0000-00001E1D0000}"/>
    <cellStyle name="Cálculo 6 2 7 3" xfId="21824" xr:uid="{00000000-0005-0000-0000-00001F1D0000}"/>
    <cellStyle name="Cálculo 6 2 7 4" xfId="27049" xr:uid="{00000000-0005-0000-0000-0000201D0000}"/>
    <cellStyle name="Cálculo 6 2 7 5" xfId="32719" xr:uid="{00000000-0005-0000-0000-0000211D0000}"/>
    <cellStyle name="Cálculo 6 2 7 6" xfId="36394" xr:uid="{00000000-0005-0000-0000-0000221D0000}"/>
    <cellStyle name="Cálculo 6 2 7 7" xfId="39120" xr:uid="{00000000-0005-0000-0000-0000231D0000}"/>
    <cellStyle name="Cálculo 6 2 8" xfId="11484" xr:uid="{00000000-0005-0000-0000-0000241D0000}"/>
    <cellStyle name="Cálculo 6 2 9" xfId="18487" xr:uid="{00000000-0005-0000-0000-0000251D0000}"/>
    <cellStyle name="Cálculo 6 3" xfId="2357" xr:uid="{00000000-0005-0000-0000-0000261D0000}"/>
    <cellStyle name="Cálculo 6 3 10" xfId="25401" xr:uid="{00000000-0005-0000-0000-0000271D0000}"/>
    <cellStyle name="Cálculo 6 3 11" xfId="26152" xr:uid="{00000000-0005-0000-0000-0000281D0000}"/>
    <cellStyle name="Cálculo 6 3 12" xfId="22998" xr:uid="{00000000-0005-0000-0000-0000291D0000}"/>
    <cellStyle name="Cálculo 6 3 13" xfId="34128" xr:uid="{00000000-0005-0000-0000-00002A1D0000}"/>
    <cellStyle name="Cálculo 6 3 14" xfId="37690" xr:uid="{00000000-0005-0000-0000-00002B1D0000}"/>
    <cellStyle name="Cálculo 6 3 2" xfId="2757" xr:uid="{00000000-0005-0000-0000-00002C1D0000}"/>
    <cellStyle name="Cálculo 6 3 2 2" xfId="5681" xr:uid="{00000000-0005-0000-0000-00002D1D0000}"/>
    <cellStyle name="Cálculo 6 3 2 2 2" xfId="14835" xr:uid="{00000000-0005-0000-0000-00002E1D0000}"/>
    <cellStyle name="Cálculo 6 3 2 2 3" xfId="21831" xr:uid="{00000000-0005-0000-0000-00002F1D0000}"/>
    <cellStyle name="Cálculo 6 3 2 2 4" xfId="24415" xr:uid="{00000000-0005-0000-0000-0000301D0000}"/>
    <cellStyle name="Cálculo 6 3 2 2 5" xfId="32726" xr:uid="{00000000-0005-0000-0000-0000311D0000}"/>
    <cellStyle name="Cálculo 6 3 2 2 6" xfId="36401" xr:uid="{00000000-0005-0000-0000-0000321D0000}"/>
    <cellStyle name="Cálculo 6 3 2 2 7" xfId="39127" xr:uid="{00000000-0005-0000-0000-0000331D0000}"/>
    <cellStyle name="Cálculo 6 3 2 3" xfId="11911" xr:uid="{00000000-0005-0000-0000-0000341D0000}"/>
    <cellStyle name="Cálculo 6 3 2 4" xfId="18914" xr:uid="{00000000-0005-0000-0000-0000351D0000}"/>
    <cellStyle name="Cálculo 6 3 2 5" xfId="28404" xr:uid="{00000000-0005-0000-0000-0000361D0000}"/>
    <cellStyle name="Cálculo 6 3 2 6" xfId="10071" xr:uid="{00000000-0005-0000-0000-0000371D0000}"/>
    <cellStyle name="Cálculo 6 3 2 7" xfId="25212" xr:uid="{00000000-0005-0000-0000-0000381D0000}"/>
    <cellStyle name="Cálculo 6 3 2 8" xfId="17214" xr:uid="{00000000-0005-0000-0000-0000391D0000}"/>
    <cellStyle name="Cálculo 6 3 2 9" xfId="34827" xr:uid="{00000000-0005-0000-0000-00003A1D0000}"/>
    <cellStyle name="Cálculo 6 3 3" xfId="4039" xr:uid="{00000000-0005-0000-0000-00003B1D0000}"/>
    <cellStyle name="Cálculo 6 3 3 2" xfId="5682" xr:uid="{00000000-0005-0000-0000-00003C1D0000}"/>
    <cellStyle name="Cálculo 6 3 3 2 2" xfId="14836" xr:uid="{00000000-0005-0000-0000-00003D1D0000}"/>
    <cellStyle name="Cálculo 6 3 3 2 3" xfId="21832" xr:uid="{00000000-0005-0000-0000-00003E1D0000}"/>
    <cellStyle name="Cálculo 6 3 3 2 4" xfId="27050" xr:uid="{00000000-0005-0000-0000-00003F1D0000}"/>
    <cellStyle name="Cálculo 6 3 3 2 5" xfId="32727" xr:uid="{00000000-0005-0000-0000-0000401D0000}"/>
    <cellStyle name="Cálculo 6 3 3 2 6" xfId="36402" xr:uid="{00000000-0005-0000-0000-0000411D0000}"/>
    <cellStyle name="Cálculo 6 3 3 2 7" xfId="39128" xr:uid="{00000000-0005-0000-0000-0000421D0000}"/>
    <cellStyle name="Cálculo 6 3 3 3" xfId="13193" xr:uid="{00000000-0005-0000-0000-0000431D0000}"/>
    <cellStyle name="Cálculo 6 3 3 4" xfId="20191" xr:uid="{00000000-0005-0000-0000-0000441D0000}"/>
    <cellStyle name="Cálculo 6 3 3 5" xfId="19522" xr:uid="{00000000-0005-0000-0000-0000451D0000}"/>
    <cellStyle name="Cálculo 6 3 3 6" xfId="27881" xr:uid="{00000000-0005-0000-0000-0000461D0000}"/>
    <cellStyle name="Cálculo 6 3 3 7" xfId="17039" xr:uid="{00000000-0005-0000-0000-0000471D0000}"/>
    <cellStyle name="Cálculo 6 3 3 8" xfId="31155" xr:uid="{00000000-0005-0000-0000-0000481D0000}"/>
    <cellStyle name="Cálculo 6 3 3 9" xfId="35028" xr:uid="{00000000-0005-0000-0000-0000491D0000}"/>
    <cellStyle name="Cálculo 6 3 4" xfId="4477" xr:uid="{00000000-0005-0000-0000-00004A1D0000}"/>
    <cellStyle name="Cálculo 6 3 4 2" xfId="5683" xr:uid="{00000000-0005-0000-0000-00004B1D0000}"/>
    <cellStyle name="Cálculo 6 3 4 2 2" xfId="14837" xr:uid="{00000000-0005-0000-0000-00004C1D0000}"/>
    <cellStyle name="Cálculo 6 3 4 2 3" xfId="21833" xr:uid="{00000000-0005-0000-0000-00004D1D0000}"/>
    <cellStyle name="Cálculo 6 3 4 2 4" xfId="24410" xr:uid="{00000000-0005-0000-0000-00004E1D0000}"/>
    <cellStyle name="Cálculo 6 3 4 2 5" xfId="32728" xr:uid="{00000000-0005-0000-0000-00004F1D0000}"/>
    <cellStyle name="Cálculo 6 3 4 2 6" xfId="36403" xr:uid="{00000000-0005-0000-0000-0000501D0000}"/>
    <cellStyle name="Cálculo 6 3 4 2 7" xfId="39129" xr:uid="{00000000-0005-0000-0000-0000511D0000}"/>
    <cellStyle name="Cálculo 6 3 4 3" xfId="13631" xr:uid="{00000000-0005-0000-0000-0000521D0000}"/>
    <cellStyle name="Cálculo 6 3 4 4" xfId="20629" xr:uid="{00000000-0005-0000-0000-0000531D0000}"/>
    <cellStyle name="Cálculo 6 3 4 5" xfId="24746" xr:uid="{00000000-0005-0000-0000-0000541D0000}"/>
    <cellStyle name="Cálculo 6 3 4 6" xfId="17238" xr:uid="{00000000-0005-0000-0000-0000551D0000}"/>
    <cellStyle name="Cálculo 6 3 4 7" xfId="17754" xr:uid="{00000000-0005-0000-0000-0000561D0000}"/>
    <cellStyle name="Cálculo 6 3 4 8" xfId="32275" xr:uid="{00000000-0005-0000-0000-0000571D0000}"/>
    <cellStyle name="Cálculo 6 3 4 9" xfId="35950" xr:uid="{00000000-0005-0000-0000-0000581D0000}"/>
    <cellStyle name="Cálculo 6 3 5" xfId="4731" xr:uid="{00000000-0005-0000-0000-0000591D0000}"/>
    <cellStyle name="Cálculo 6 3 5 2" xfId="5684" xr:uid="{00000000-0005-0000-0000-00005A1D0000}"/>
    <cellStyle name="Cálculo 6 3 5 2 2" xfId="14838" xr:uid="{00000000-0005-0000-0000-00005B1D0000}"/>
    <cellStyle name="Cálculo 6 3 5 2 3" xfId="21834" xr:uid="{00000000-0005-0000-0000-00005C1D0000}"/>
    <cellStyle name="Cálculo 6 3 5 2 4" xfId="19637" xr:uid="{00000000-0005-0000-0000-00005D1D0000}"/>
    <cellStyle name="Cálculo 6 3 5 2 5" xfId="32729" xr:uid="{00000000-0005-0000-0000-00005E1D0000}"/>
    <cellStyle name="Cálculo 6 3 5 2 6" xfId="36404" xr:uid="{00000000-0005-0000-0000-00005F1D0000}"/>
    <cellStyle name="Cálculo 6 3 5 2 7" xfId="39130" xr:uid="{00000000-0005-0000-0000-0000601D0000}"/>
    <cellStyle name="Cálculo 6 3 5 3" xfId="13885" xr:uid="{00000000-0005-0000-0000-0000611D0000}"/>
    <cellStyle name="Cálculo 6 3 5 4" xfId="20883" xr:uid="{00000000-0005-0000-0000-0000621D0000}"/>
    <cellStyle name="Cálculo 6 3 5 5" xfId="19532" xr:uid="{00000000-0005-0000-0000-0000631D0000}"/>
    <cellStyle name="Cálculo 6 3 5 6" xfId="26736" xr:uid="{00000000-0005-0000-0000-0000641D0000}"/>
    <cellStyle name="Cálculo 6 3 5 7" xfId="26803" xr:uid="{00000000-0005-0000-0000-0000651D0000}"/>
    <cellStyle name="Cálculo 6 3 5 8" xfId="32160" xr:uid="{00000000-0005-0000-0000-0000661D0000}"/>
    <cellStyle name="Cálculo 6 3 5 9" xfId="35835" xr:uid="{00000000-0005-0000-0000-0000671D0000}"/>
    <cellStyle name="Cálculo 6 3 6" xfId="4977" xr:uid="{00000000-0005-0000-0000-0000681D0000}"/>
    <cellStyle name="Cálculo 6 3 6 2" xfId="5685" xr:uid="{00000000-0005-0000-0000-0000691D0000}"/>
    <cellStyle name="Cálculo 6 3 6 2 2" xfId="14839" xr:uid="{00000000-0005-0000-0000-00006A1D0000}"/>
    <cellStyle name="Cálculo 6 3 6 2 3" xfId="21835" xr:uid="{00000000-0005-0000-0000-00006B1D0000}"/>
    <cellStyle name="Cálculo 6 3 6 2 4" xfId="27054" xr:uid="{00000000-0005-0000-0000-00006C1D0000}"/>
    <cellStyle name="Cálculo 6 3 6 2 5" xfId="32730" xr:uid="{00000000-0005-0000-0000-00006D1D0000}"/>
    <cellStyle name="Cálculo 6 3 6 2 6" xfId="36405" xr:uid="{00000000-0005-0000-0000-00006E1D0000}"/>
    <cellStyle name="Cálculo 6 3 6 2 7" xfId="39131" xr:uid="{00000000-0005-0000-0000-00006F1D0000}"/>
    <cellStyle name="Cálculo 6 3 6 3" xfId="14131" xr:uid="{00000000-0005-0000-0000-0000701D0000}"/>
    <cellStyle name="Cálculo 6 3 6 4" xfId="21129" xr:uid="{00000000-0005-0000-0000-0000711D0000}"/>
    <cellStyle name="Cálculo 6 3 6 5" xfId="27351" xr:uid="{00000000-0005-0000-0000-0000721D0000}"/>
    <cellStyle name="Cálculo 6 3 6 6" xfId="17564" xr:uid="{00000000-0005-0000-0000-0000731D0000}"/>
    <cellStyle name="Cálculo 6 3 6 7" xfId="32023" xr:uid="{00000000-0005-0000-0000-0000741D0000}"/>
    <cellStyle name="Cálculo 6 3 6 8" xfId="35701" xr:uid="{00000000-0005-0000-0000-0000751D0000}"/>
    <cellStyle name="Cálculo 6 3 6 9" xfId="38612" xr:uid="{00000000-0005-0000-0000-0000761D0000}"/>
    <cellStyle name="Cálculo 6 3 7" xfId="5680" xr:uid="{00000000-0005-0000-0000-0000771D0000}"/>
    <cellStyle name="Cálculo 6 3 7 2" xfId="14834" xr:uid="{00000000-0005-0000-0000-0000781D0000}"/>
    <cellStyle name="Cálculo 6 3 7 3" xfId="21830" xr:uid="{00000000-0005-0000-0000-0000791D0000}"/>
    <cellStyle name="Cálculo 6 3 7 4" xfId="27053" xr:uid="{00000000-0005-0000-0000-00007A1D0000}"/>
    <cellStyle name="Cálculo 6 3 7 5" xfId="32725" xr:uid="{00000000-0005-0000-0000-00007B1D0000}"/>
    <cellStyle name="Cálculo 6 3 7 6" xfId="36400" xr:uid="{00000000-0005-0000-0000-00007C1D0000}"/>
    <cellStyle name="Cálculo 6 3 7 7" xfId="39126" xr:uid="{00000000-0005-0000-0000-00007D1D0000}"/>
    <cellStyle name="Cálculo 6 3 8" xfId="11511" xr:uid="{00000000-0005-0000-0000-00007E1D0000}"/>
    <cellStyle name="Cálculo 6 3 9" xfId="18514" xr:uid="{00000000-0005-0000-0000-00007F1D0000}"/>
    <cellStyle name="Cálculo 6 4" xfId="2384" xr:uid="{00000000-0005-0000-0000-0000801D0000}"/>
    <cellStyle name="Cálculo 6 4 10" xfId="25417" xr:uid="{00000000-0005-0000-0000-0000811D0000}"/>
    <cellStyle name="Cálculo 6 4 11" xfId="26163" xr:uid="{00000000-0005-0000-0000-0000821D0000}"/>
    <cellStyle name="Cálculo 6 4 12" xfId="26037" xr:uid="{00000000-0005-0000-0000-0000831D0000}"/>
    <cellStyle name="Cálculo 6 4 13" xfId="25940" xr:uid="{00000000-0005-0000-0000-0000841D0000}"/>
    <cellStyle name="Cálculo 6 4 14" xfId="31919" xr:uid="{00000000-0005-0000-0000-0000851D0000}"/>
    <cellStyle name="Cálculo 6 4 2" xfId="2784" xr:uid="{00000000-0005-0000-0000-0000861D0000}"/>
    <cellStyle name="Cálculo 6 4 2 2" xfId="5687" xr:uid="{00000000-0005-0000-0000-0000871D0000}"/>
    <cellStyle name="Cálculo 6 4 2 2 2" xfId="14841" xr:uid="{00000000-0005-0000-0000-0000881D0000}"/>
    <cellStyle name="Cálculo 6 4 2 2 3" xfId="21837" xr:uid="{00000000-0005-0000-0000-0000891D0000}"/>
    <cellStyle name="Cálculo 6 4 2 2 4" xfId="25484" xr:uid="{00000000-0005-0000-0000-00008A1D0000}"/>
    <cellStyle name="Cálculo 6 4 2 2 5" xfId="32732" xr:uid="{00000000-0005-0000-0000-00008B1D0000}"/>
    <cellStyle name="Cálculo 6 4 2 2 6" xfId="36407" xr:uid="{00000000-0005-0000-0000-00008C1D0000}"/>
    <cellStyle name="Cálculo 6 4 2 2 7" xfId="39133" xr:uid="{00000000-0005-0000-0000-00008D1D0000}"/>
    <cellStyle name="Cálculo 6 4 2 3" xfId="11938" xr:uid="{00000000-0005-0000-0000-00008E1D0000}"/>
    <cellStyle name="Cálculo 6 4 2 4" xfId="18941" xr:uid="{00000000-0005-0000-0000-00008F1D0000}"/>
    <cellStyle name="Cálculo 6 4 2 5" xfId="17751" xr:uid="{00000000-0005-0000-0000-0000901D0000}"/>
    <cellStyle name="Cálculo 6 4 2 6" xfId="22590" xr:uid="{00000000-0005-0000-0000-0000911D0000}"/>
    <cellStyle name="Cálculo 6 4 2 7" xfId="29942" xr:uid="{00000000-0005-0000-0000-0000921D0000}"/>
    <cellStyle name="Cálculo 6 4 2 8" xfId="33918" xr:uid="{00000000-0005-0000-0000-0000931D0000}"/>
    <cellStyle name="Cálculo 6 4 2 9" xfId="37480" xr:uid="{00000000-0005-0000-0000-0000941D0000}"/>
    <cellStyle name="Cálculo 6 4 3" xfId="4066" xr:uid="{00000000-0005-0000-0000-0000951D0000}"/>
    <cellStyle name="Cálculo 6 4 3 2" xfId="5688" xr:uid="{00000000-0005-0000-0000-0000961D0000}"/>
    <cellStyle name="Cálculo 6 4 3 2 2" xfId="14842" xr:uid="{00000000-0005-0000-0000-0000971D0000}"/>
    <cellStyle name="Cálculo 6 4 3 2 3" xfId="21838" xr:uid="{00000000-0005-0000-0000-0000981D0000}"/>
    <cellStyle name="Cálculo 6 4 3 2 4" xfId="25217" xr:uid="{00000000-0005-0000-0000-0000991D0000}"/>
    <cellStyle name="Cálculo 6 4 3 2 5" xfId="32733" xr:uid="{00000000-0005-0000-0000-00009A1D0000}"/>
    <cellStyle name="Cálculo 6 4 3 2 6" xfId="36408" xr:uid="{00000000-0005-0000-0000-00009B1D0000}"/>
    <cellStyle name="Cálculo 6 4 3 2 7" xfId="39134" xr:uid="{00000000-0005-0000-0000-00009C1D0000}"/>
    <cellStyle name="Cálculo 6 4 3 3" xfId="13220" xr:uid="{00000000-0005-0000-0000-00009D1D0000}"/>
    <cellStyle name="Cálculo 6 4 3 4" xfId="20218" xr:uid="{00000000-0005-0000-0000-00009E1D0000}"/>
    <cellStyle name="Cálculo 6 4 3 5" xfId="27798" xr:uid="{00000000-0005-0000-0000-00009F1D0000}"/>
    <cellStyle name="Cálculo 6 4 3 6" xfId="25383" xr:uid="{00000000-0005-0000-0000-0000A01D0000}"/>
    <cellStyle name="Cálculo 6 4 3 7" xfId="28053" xr:uid="{00000000-0005-0000-0000-0000A11D0000}"/>
    <cellStyle name="Cálculo 6 4 3 8" xfId="17045" xr:uid="{00000000-0005-0000-0000-0000A21D0000}"/>
    <cellStyle name="Cálculo 6 4 3 9" xfId="29604" xr:uid="{00000000-0005-0000-0000-0000A31D0000}"/>
    <cellStyle name="Cálculo 6 4 4" xfId="4504" xr:uid="{00000000-0005-0000-0000-0000A41D0000}"/>
    <cellStyle name="Cálculo 6 4 4 2" xfId="5689" xr:uid="{00000000-0005-0000-0000-0000A51D0000}"/>
    <cellStyle name="Cálculo 6 4 4 2 2" xfId="14843" xr:uid="{00000000-0005-0000-0000-0000A61D0000}"/>
    <cellStyle name="Cálculo 6 4 4 2 3" xfId="21839" xr:uid="{00000000-0005-0000-0000-0000A71D0000}"/>
    <cellStyle name="Cálculo 6 4 4 2 4" xfId="24904" xr:uid="{00000000-0005-0000-0000-0000A81D0000}"/>
    <cellStyle name="Cálculo 6 4 4 2 5" xfId="32734" xr:uid="{00000000-0005-0000-0000-0000A91D0000}"/>
    <cellStyle name="Cálculo 6 4 4 2 6" xfId="36409" xr:uid="{00000000-0005-0000-0000-0000AA1D0000}"/>
    <cellStyle name="Cálculo 6 4 4 2 7" xfId="39135" xr:uid="{00000000-0005-0000-0000-0000AB1D0000}"/>
    <cellStyle name="Cálculo 6 4 4 3" xfId="13658" xr:uid="{00000000-0005-0000-0000-0000AC1D0000}"/>
    <cellStyle name="Cálculo 6 4 4 4" xfId="20656" xr:uid="{00000000-0005-0000-0000-0000AD1D0000}"/>
    <cellStyle name="Cálculo 6 4 4 5" xfId="27583" xr:uid="{00000000-0005-0000-0000-0000AE1D0000}"/>
    <cellStyle name="Cálculo 6 4 4 6" xfId="17479" xr:uid="{00000000-0005-0000-0000-0000AF1D0000}"/>
    <cellStyle name="Cálculo 6 4 4 7" xfId="19391" xr:uid="{00000000-0005-0000-0000-0000B01D0000}"/>
    <cellStyle name="Cálculo 6 4 4 8" xfId="32263" xr:uid="{00000000-0005-0000-0000-0000B11D0000}"/>
    <cellStyle name="Cálculo 6 4 4 9" xfId="35938" xr:uid="{00000000-0005-0000-0000-0000B21D0000}"/>
    <cellStyle name="Cálculo 6 4 5" xfId="4758" xr:uid="{00000000-0005-0000-0000-0000B31D0000}"/>
    <cellStyle name="Cálculo 6 4 5 2" xfId="5690" xr:uid="{00000000-0005-0000-0000-0000B41D0000}"/>
    <cellStyle name="Cálculo 6 4 5 2 2" xfId="14844" xr:uid="{00000000-0005-0000-0000-0000B51D0000}"/>
    <cellStyle name="Cálculo 6 4 5 2 3" xfId="21840" xr:uid="{00000000-0005-0000-0000-0000B61D0000}"/>
    <cellStyle name="Cálculo 6 4 5 2 4" xfId="18090" xr:uid="{00000000-0005-0000-0000-0000B71D0000}"/>
    <cellStyle name="Cálculo 6 4 5 2 5" xfId="32735" xr:uid="{00000000-0005-0000-0000-0000B81D0000}"/>
    <cellStyle name="Cálculo 6 4 5 2 6" xfId="36410" xr:uid="{00000000-0005-0000-0000-0000B91D0000}"/>
    <cellStyle name="Cálculo 6 4 5 2 7" xfId="39136" xr:uid="{00000000-0005-0000-0000-0000BA1D0000}"/>
    <cellStyle name="Cálculo 6 4 5 3" xfId="13912" xr:uid="{00000000-0005-0000-0000-0000BB1D0000}"/>
    <cellStyle name="Cálculo 6 4 5 4" xfId="20910" xr:uid="{00000000-0005-0000-0000-0000BC1D0000}"/>
    <cellStyle name="Cálculo 6 4 5 5" xfId="24790" xr:uid="{00000000-0005-0000-0000-0000BD1D0000}"/>
    <cellStyle name="Cálculo 6 4 5 6" xfId="24196" xr:uid="{00000000-0005-0000-0000-0000BE1D0000}"/>
    <cellStyle name="Cálculo 6 4 5 7" xfId="24981" xr:uid="{00000000-0005-0000-0000-0000BF1D0000}"/>
    <cellStyle name="Cálculo 6 4 5 8" xfId="17054" xr:uid="{00000000-0005-0000-0000-0000C01D0000}"/>
    <cellStyle name="Cálculo 6 4 5 9" xfId="19466" xr:uid="{00000000-0005-0000-0000-0000C11D0000}"/>
    <cellStyle name="Cálculo 6 4 6" xfId="5004" xr:uid="{00000000-0005-0000-0000-0000C21D0000}"/>
    <cellStyle name="Cálculo 6 4 6 2" xfId="5691" xr:uid="{00000000-0005-0000-0000-0000C31D0000}"/>
    <cellStyle name="Cálculo 6 4 6 2 2" xfId="14845" xr:uid="{00000000-0005-0000-0000-0000C41D0000}"/>
    <cellStyle name="Cálculo 6 4 6 2 3" xfId="21841" xr:uid="{00000000-0005-0000-0000-0000C51D0000}"/>
    <cellStyle name="Cálculo 6 4 6 2 4" xfId="22573" xr:uid="{00000000-0005-0000-0000-0000C61D0000}"/>
    <cellStyle name="Cálculo 6 4 6 2 5" xfId="32736" xr:uid="{00000000-0005-0000-0000-0000C71D0000}"/>
    <cellStyle name="Cálculo 6 4 6 2 6" xfId="36411" xr:uid="{00000000-0005-0000-0000-0000C81D0000}"/>
    <cellStyle name="Cálculo 6 4 6 2 7" xfId="39137" xr:uid="{00000000-0005-0000-0000-0000C91D0000}"/>
    <cellStyle name="Cálculo 6 4 6 3" xfId="14158" xr:uid="{00000000-0005-0000-0000-0000CA1D0000}"/>
    <cellStyle name="Cálculo 6 4 6 4" xfId="21156" xr:uid="{00000000-0005-0000-0000-0000CB1D0000}"/>
    <cellStyle name="Cálculo 6 4 6 5" xfId="27337" xr:uid="{00000000-0005-0000-0000-0000CC1D0000}"/>
    <cellStyle name="Cálculo 6 4 6 6" xfId="29309" xr:uid="{00000000-0005-0000-0000-0000CD1D0000}"/>
    <cellStyle name="Cálculo 6 4 6 7" xfId="32050" xr:uid="{00000000-0005-0000-0000-0000CE1D0000}"/>
    <cellStyle name="Cálculo 6 4 6 8" xfId="35728" xr:uid="{00000000-0005-0000-0000-0000CF1D0000}"/>
    <cellStyle name="Cálculo 6 4 6 9" xfId="38639" xr:uid="{00000000-0005-0000-0000-0000D01D0000}"/>
    <cellStyle name="Cálculo 6 4 7" xfId="5686" xr:uid="{00000000-0005-0000-0000-0000D11D0000}"/>
    <cellStyle name="Cálculo 6 4 7 2" xfId="14840" xr:uid="{00000000-0005-0000-0000-0000D21D0000}"/>
    <cellStyle name="Cálculo 6 4 7 3" xfId="21836" xr:uid="{00000000-0005-0000-0000-0000D31D0000}"/>
    <cellStyle name="Cálculo 6 4 7 4" xfId="27057" xr:uid="{00000000-0005-0000-0000-0000D41D0000}"/>
    <cellStyle name="Cálculo 6 4 7 5" xfId="32731" xr:uid="{00000000-0005-0000-0000-0000D51D0000}"/>
    <cellStyle name="Cálculo 6 4 7 6" xfId="36406" xr:uid="{00000000-0005-0000-0000-0000D61D0000}"/>
    <cellStyle name="Cálculo 6 4 7 7" xfId="39132" xr:uid="{00000000-0005-0000-0000-0000D71D0000}"/>
    <cellStyle name="Cálculo 6 4 8" xfId="11538" xr:uid="{00000000-0005-0000-0000-0000D81D0000}"/>
    <cellStyle name="Cálculo 6 4 9" xfId="18541" xr:uid="{00000000-0005-0000-0000-0000D91D0000}"/>
    <cellStyle name="Cálculo 6 5" xfId="2408" xr:uid="{00000000-0005-0000-0000-0000DA1D0000}"/>
    <cellStyle name="Cálculo 6 5 10" xfId="17119" xr:uid="{00000000-0005-0000-0000-0000DB1D0000}"/>
    <cellStyle name="Cálculo 6 5 11" xfId="26178" xr:uid="{00000000-0005-0000-0000-0000DC1D0000}"/>
    <cellStyle name="Cálculo 6 5 12" xfId="30126" xr:uid="{00000000-0005-0000-0000-0000DD1D0000}"/>
    <cellStyle name="Cálculo 6 5 13" xfId="29083" xr:uid="{00000000-0005-0000-0000-0000DE1D0000}"/>
    <cellStyle name="Cálculo 6 5 14" xfId="30904" xr:uid="{00000000-0005-0000-0000-0000DF1D0000}"/>
    <cellStyle name="Cálculo 6 5 2" xfId="2808" xr:uid="{00000000-0005-0000-0000-0000E01D0000}"/>
    <cellStyle name="Cálculo 6 5 2 2" xfId="5693" xr:uid="{00000000-0005-0000-0000-0000E11D0000}"/>
    <cellStyle name="Cálculo 6 5 2 2 2" xfId="14847" xr:uid="{00000000-0005-0000-0000-0000E21D0000}"/>
    <cellStyle name="Cálculo 6 5 2 2 3" xfId="21843" xr:uid="{00000000-0005-0000-0000-0000E31D0000}"/>
    <cellStyle name="Cálculo 6 5 2 2 4" xfId="18372" xr:uid="{00000000-0005-0000-0000-0000E41D0000}"/>
    <cellStyle name="Cálculo 6 5 2 2 5" xfId="32738" xr:uid="{00000000-0005-0000-0000-0000E51D0000}"/>
    <cellStyle name="Cálculo 6 5 2 2 6" xfId="36413" xr:uid="{00000000-0005-0000-0000-0000E61D0000}"/>
    <cellStyle name="Cálculo 6 5 2 2 7" xfId="39139" xr:uid="{00000000-0005-0000-0000-0000E71D0000}"/>
    <cellStyle name="Cálculo 6 5 2 3" xfId="11962" xr:uid="{00000000-0005-0000-0000-0000E81D0000}"/>
    <cellStyle name="Cálculo 6 5 2 4" xfId="18965" xr:uid="{00000000-0005-0000-0000-0000E91D0000}"/>
    <cellStyle name="Cálculo 6 5 2 5" xfId="28379" xr:uid="{00000000-0005-0000-0000-0000EA1D0000}"/>
    <cellStyle name="Cálculo 6 5 2 6" xfId="29124" xr:uid="{00000000-0005-0000-0000-0000EB1D0000}"/>
    <cellStyle name="Cálculo 6 5 2 7" xfId="28734" xr:uid="{00000000-0005-0000-0000-0000EC1D0000}"/>
    <cellStyle name="Cálculo 6 5 2 8" xfId="33905" xr:uid="{00000000-0005-0000-0000-0000ED1D0000}"/>
    <cellStyle name="Cálculo 6 5 2 9" xfId="37467" xr:uid="{00000000-0005-0000-0000-0000EE1D0000}"/>
    <cellStyle name="Cálculo 6 5 3" xfId="4090" xr:uid="{00000000-0005-0000-0000-0000EF1D0000}"/>
    <cellStyle name="Cálculo 6 5 3 2" xfId="5694" xr:uid="{00000000-0005-0000-0000-0000F01D0000}"/>
    <cellStyle name="Cálculo 6 5 3 2 2" xfId="14848" xr:uid="{00000000-0005-0000-0000-0000F11D0000}"/>
    <cellStyle name="Cálculo 6 5 3 2 3" xfId="21844" xr:uid="{00000000-0005-0000-0000-0000F21D0000}"/>
    <cellStyle name="Cálculo 6 5 3 2 4" xfId="27058" xr:uid="{00000000-0005-0000-0000-0000F31D0000}"/>
    <cellStyle name="Cálculo 6 5 3 2 5" xfId="32739" xr:uid="{00000000-0005-0000-0000-0000F41D0000}"/>
    <cellStyle name="Cálculo 6 5 3 2 6" xfId="36414" xr:uid="{00000000-0005-0000-0000-0000F51D0000}"/>
    <cellStyle name="Cálculo 6 5 3 2 7" xfId="39140" xr:uid="{00000000-0005-0000-0000-0000F61D0000}"/>
    <cellStyle name="Cálculo 6 5 3 3" xfId="13244" xr:uid="{00000000-0005-0000-0000-0000F71D0000}"/>
    <cellStyle name="Cálculo 6 5 3 4" xfId="20242" xr:uid="{00000000-0005-0000-0000-0000F81D0000}"/>
    <cellStyle name="Cálculo 6 5 3 5" xfId="24232" xr:uid="{00000000-0005-0000-0000-0000F91D0000}"/>
    <cellStyle name="Cálculo 6 5 3 6" xfId="25408" xr:uid="{00000000-0005-0000-0000-0000FA1D0000}"/>
    <cellStyle name="Cálculo 6 5 3 7" xfId="24366" xr:uid="{00000000-0005-0000-0000-0000FB1D0000}"/>
    <cellStyle name="Cálculo 6 5 3 8" xfId="33423" xr:uid="{00000000-0005-0000-0000-0000FC1D0000}"/>
    <cellStyle name="Cálculo 6 5 3 9" xfId="37098" xr:uid="{00000000-0005-0000-0000-0000FD1D0000}"/>
    <cellStyle name="Cálculo 6 5 4" xfId="4528" xr:uid="{00000000-0005-0000-0000-0000FE1D0000}"/>
    <cellStyle name="Cálculo 6 5 4 2" xfId="5695" xr:uid="{00000000-0005-0000-0000-0000FF1D0000}"/>
    <cellStyle name="Cálculo 6 5 4 2 2" xfId="14849" xr:uid="{00000000-0005-0000-0000-0000001E0000}"/>
    <cellStyle name="Cálculo 6 5 4 2 3" xfId="21845" xr:uid="{00000000-0005-0000-0000-0000011E0000}"/>
    <cellStyle name="Cálculo 6 5 4 2 4" xfId="27056" xr:uid="{00000000-0005-0000-0000-0000021E0000}"/>
    <cellStyle name="Cálculo 6 5 4 2 5" xfId="32740" xr:uid="{00000000-0005-0000-0000-0000031E0000}"/>
    <cellStyle name="Cálculo 6 5 4 2 6" xfId="36415" xr:uid="{00000000-0005-0000-0000-0000041E0000}"/>
    <cellStyle name="Cálculo 6 5 4 2 7" xfId="39141" xr:uid="{00000000-0005-0000-0000-0000051E0000}"/>
    <cellStyle name="Cálculo 6 5 4 3" xfId="13682" xr:uid="{00000000-0005-0000-0000-0000061E0000}"/>
    <cellStyle name="Cálculo 6 5 4 4" xfId="20680" xr:uid="{00000000-0005-0000-0000-0000071E0000}"/>
    <cellStyle name="Cálculo 6 5 4 5" xfId="22761" xr:uid="{00000000-0005-0000-0000-0000081E0000}"/>
    <cellStyle name="Cálculo 6 5 4 6" xfId="26711" xr:uid="{00000000-0005-0000-0000-0000091E0000}"/>
    <cellStyle name="Cálculo 6 5 4 7" xfId="15439" xr:uid="{00000000-0005-0000-0000-00000A1E0000}"/>
    <cellStyle name="Cálculo 6 5 4 8" xfId="9688" xr:uid="{00000000-0005-0000-0000-00000B1E0000}"/>
    <cellStyle name="Cálculo 6 5 4 9" xfId="35045" xr:uid="{00000000-0005-0000-0000-00000C1E0000}"/>
    <cellStyle name="Cálculo 6 5 5" xfId="4782" xr:uid="{00000000-0005-0000-0000-00000D1E0000}"/>
    <cellStyle name="Cálculo 6 5 5 2" xfId="5696" xr:uid="{00000000-0005-0000-0000-00000E1E0000}"/>
    <cellStyle name="Cálculo 6 5 5 2 2" xfId="14850" xr:uid="{00000000-0005-0000-0000-00000F1E0000}"/>
    <cellStyle name="Cálculo 6 5 5 2 3" xfId="21846" xr:uid="{00000000-0005-0000-0000-0000101E0000}"/>
    <cellStyle name="Cálculo 6 5 5 2 4" xfId="17492" xr:uid="{00000000-0005-0000-0000-0000111E0000}"/>
    <cellStyle name="Cálculo 6 5 5 2 5" xfId="32741" xr:uid="{00000000-0005-0000-0000-0000121E0000}"/>
    <cellStyle name="Cálculo 6 5 5 2 6" xfId="36416" xr:uid="{00000000-0005-0000-0000-0000131E0000}"/>
    <cellStyle name="Cálculo 6 5 5 2 7" xfId="39142" xr:uid="{00000000-0005-0000-0000-0000141E0000}"/>
    <cellStyle name="Cálculo 6 5 5 3" xfId="13936" xr:uid="{00000000-0005-0000-0000-0000151E0000}"/>
    <cellStyle name="Cálculo 6 5 5 4" xfId="20934" xr:uid="{00000000-0005-0000-0000-0000161E0000}"/>
    <cellStyle name="Cálculo 6 5 5 5" xfId="27444" xr:uid="{00000000-0005-0000-0000-0000171E0000}"/>
    <cellStyle name="Cálculo 6 5 5 6" xfId="28172" xr:uid="{00000000-0005-0000-0000-0000181E0000}"/>
    <cellStyle name="Cálculo 6 5 5 7" xfId="18323" xr:uid="{00000000-0005-0000-0000-0000191E0000}"/>
    <cellStyle name="Cálculo 6 5 5 8" xfId="32136" xr:uid="{00000000-0005-0000-0000-00001A1E0000}"/>
    <cellStyle name="Cálculo 6 5 5 9" xfId="35811" xr:uid="{00000000-0005-0000-0000-00001B1E0000}"/>
    <cellStyle name="Cálculo 6 5 6" xfId="5028" xr:uid="{00000000-0005-0000-0000-00001C1E0000}"/>
    <cellStyle name="Cálculo 6 5 6 2" xfId="5697" xr:uid="{00000000-0005-0000-0000-00001D1E0000}"/>
    <cellStyle name="Cálculo 6 5 6 2 2" xfId="14851" xr:uid="{00000000-0005-0000-0000-00001E1E0000}"/>
    <cellStyle name="Cálculo 6 5 6 2 3" xfId="21847" xr:uid="{00000000-0005-0000-0000-00001F1E0000}"/>
    <cellStyle name="Cálculo 6 5 6 2 4" xfId="27059" xr:uid="{00000000-0005-0000-0000-0000201E0000}"/>
    <cellStyle name="Cálculo 6 5 6 2 5" xfId="32742" xr:uid="{00000000-0005-0000-0000-0000211E0000}"/>
    <cellStyle name="Cálculo 6 5 6 2 6" xfId="36417" xr:uid="{00000000-0005-0000-0000-0000221E0000}"/>
    <cellStyle name="Cálculo 6 5 6 2 7" xfId="39143" xr:uid="{00000000-0005-0000-0000-0000231E0000}"/>
    <cellStyle name="Cálculo 6 5 6 3" xfId="14182" xr:uid="{00000000-0005-0000-0000-0000241E0000}"/>
    <cellStyle name="Cálculo 6 5 6 4" xfId="21180" xr:uid="{00000000-0005-0000-0000-0000251E0000}"/>
    <cellStyle name="Cálculo 6 5 6 5" xfId="27322" xr:uid="{00000000-0005-0000-0000-0000261E0000}"/>
    <cellStyle name="Cálculo 6 5 6 6" xfId="26788" xr:uid="{00000000-0005-0000-0000-0000271E0000}"/>
    <cellStyle name="Cálculo 6 5 6 7" xfId="32074" xr:uid="{00000000-0005-0000-0000-0000281E0000}"/>
    <cellStyle name="Cálculo 6 5 6 8" xfId="35752" xr:uid="{00000000-0005-0000-0000-0000291E0000}"/>
    <cellStyle name="Cálculo 6 5 6 9" xfId="38663" xr:uid="{00000000-0005-0000-0000-00002A1E0000}"/>
    <cellStyle name="Cálculo 6 5 7" xfId="5692" xr:uid="{00000000-0005-0000-0000-00002B1E0000}"/>
    <cellStyle name="Cálculo 6 5 7 2" xfId="14846" xr:uid="{00000000-0005-0000-0000-00002C1E0000}"/>
    <cellStyle name="Cálculo 6 5 7 3" xfId="21842" xr:uid="{00000000-0005-0000-0000-00002D1E0000}"/>
    <cellStyle name="Cálculo 6 5 7 4" xfId="15469" xr:uid="{00000000-0005-0000-0000-00002E1E0000}"/>
    <cellStyle name="Cálculo 6 5 7 5" xfId="32737" xr:uid="{00000000-0005-0000-0000-00002F1E0000}"/>
    <cellStyle name="Cálculo 6 5 7 6" xfId="36412" xr:uid="{00000000-0005-0000-0000-0000301E0000}"/>
    <cellStyle name="Cálculo 6 5 7 7" xfId="39138" xr:uid="{00000000-0005-0000-0000-0000311E0000}"/>
    <cellStyle name="Cálculo 6 5 8" xfId="11562" xr:uid="{00000000-0005-0000-0000-0000321E0000}"/>
    <cellStyle name="Cálculo 6 5 9" xfId="18565" xr:uid="{00000000-0005-0000-0000-0000331E0000}"/>
    <cellStyle name="Cálculo 6 6" xfId="2610" xr:uid="{00000000-0005-0000-0000-0000341E0000}"/>
    <cellStyle name="Cálculo 6 6 10" xfId="9939" xr:uid="{00000000-0005-0000-0000-0000351E0000}"/>
    <cellStyle name="Cálculo 6 6 11" xfId="25070" xr:uid="{00000000-0005-0000-0000-0000361E0000}"/>
    <cellStyle name="Cálculo 6 6 12" xfId="31504" xr:uid="{00000000-0005-0000-0000-0000371E0000}"/>
    <cellStyle name="Cálculo 6 6 13" xfId="35220" xr:uid="{00000000-0005-0000-0000-0000381E0000}"/>
    <cellStyle name="Cálculo 6 6 2" xfId="3869" xr:uid="{00000000-0005-0000-0000-0000391E0000}"/>
    <cellStyle name="Cálculo 6 6 2 2" xfId="5699" xr:uid="{00000000-0005-0000-0000-00003A1E0000}"/>
    <cellStyle name="Cálculo 6 6 2 2 2" xfId="14853" xr:uid="{00000000-0005-0000-0000-00003B1E0000}"/>
    <cellStyle name="Cálculo 6 6 2 2 3" xfId="21849" xr:uid="{00000000-0005-0000-0000-00003C1E0000}"/>
    <cellStyle name="Cálculo 6 6 2 2 4" xfId="27060" xr:uid="{00000000-0005-0000-0000-00003D1E0000}"/>
    <cellStyle name="Cálculo 6 6 2 2 5" xfId="32744" xr:uid="{00000000-0005-0000-0000-00003E1E0000}"/>
    <cellStyle name="Cálculo 6 6 2 2 6" xfId="36419" xr:uid="{00000000-0005-0000-0000-00003F1E0000}"/>
    <cellStyle name="Cálculo 6 6 2 2 7" xfId="39145" xr:uid="{00000000-0005-0000-0000-0000401E0000}"/>
    <cellStyle name="Cálculo 6 6 2 3" xfId="13023" xr:uid="{00000000-0005-0000-0000-0000411E0000}"/>
    <cellStyle name="Cálculo 6 6 2 4" xfId="20022" xr:uid="{00000000-0005-0000-0000-0000421E0000}"/>
    <cellStyle name="Cálculo 6 6 2 5" xfId="22557" xr:uid="{00000000-0005-0000-0000-0000431E0000}"/>
    <cellStyle name="Cálculo 6 6 2 6" xfId="17636" xr:uid="{00000000-0005-0000-0000-0000441E0000}"/>
    <cellStyle name="Cálculo 6 6 2 7" xfId="28643" xr:uid="{00000000-0005-0000-0000-0000451E0000}"/>
    <cellStyle name="Cálculo 6 6 2 8" xfId="31151" xr:uid="{00000000-0005-0000-0000-0000461E0000}"/>
    <cellStyle name="Cálculo 6 6 2 9" xfId="35016" xr:uid="{00000000-0005-0000-0000-0000471E0000}"/>
    <cellStyle name="Cálculo 6 6 3" xfId="4333" xr:uid="{00000000-0005-0000-0000-0000481E0000}"/>
    <cellStyle name="Cálculo 6 6 3 2" xfId="5700" xr:uid="{00000000-0005-0000-0000-0000491E0000}"/>
    <cellStyle name="Cálculo 6 6 3 2 2" xfId="14854" xr:uid="{00000000-0005-0000-0000-00004A1E0000}"/>
    <cellStyle name="Cálculo 6 6 3 2 3" xfId="21850" xr:uid="{00000000-0005-0000-0000-00004B1E0000}"/>
    <cellStyle name="Cálculo 6 6 3 2 4" xfId="19731" xr:uid="{00000000-0005-0000-0000-00004C1E0000}"/>
    <cellStyle name="Cálculo 6 6 3 2 5" xfId="32745" xr:uid="{00000000-0005-0000-0000-00004D1E0000}"/>
    <cellStyle name="Cálculo 6 6 3 2 6" xfId="36420" xr:uid="{00000000-0005-0000-0000-00004E1E0000}"/>
    <cellStyle name="Cálculo 6 6 3 2 7" xfId="39146" xr:uid="{00000000-0005-0000-0000-00004F1E0000}"/>
    <cellStyle name="Cálculo 6 6 3 3" xfId="13487" xr:uid="{00000000-0005-0000-0000-0000501E0000}"/>
    <cellStyle name="Cálculo 6 6 3 4" xfId="20485" xr:uid="{00000000-0005-0000-0000-0000511E0000}"/>
    <cellStyle name="Cálculo 6 6 3 5" xfId="21320" xr:uid="{00000000-0005-0000-0000-0000521E0000}"/>
    <cellStyle name="Cálculo 6 6 3 6" xfId="17336" xr:uid="{00000000-0005-0000-0000-0000531E0000}"/>
    <cellStyle name="Cálculo 6 6 3 7" xfId="17091" xr:uid="{00000000-0005-0000-0000-0000541E0000}"/>
    <cellStyle name="Cálculo 6 6 3 8" xfId="33329" xr:uid="{00000000-0005-0000-0000-0000551E0000}"/>
    <cellStyle name="Cálculo 6 6 3 9" xfId="37004" xr:uid="{00000000-0005-0000-0000-0000561E0000}"/>
    <cellStyle name="Cálculo 6 6 4" xfId="4592" xr:uid="{00000000-0005-0000-0000-0000571E0000}"/>
    <cellStyle name="Cálculo 6 6 4 2" xfId="5701" xr:uid="{00000000-0005-0000-0000-0000581E0000}"/>
    <cellStyle name="Cálculo 6 6 4 2 2" xfId="14855" xr:uid="{00000000-0005-0000-0000-0000591E0000}"/>
    <cellStyle name="Cálculo 6 6 4 2 3" xfId="21851" xr:uid="{00000000-0005-0000-0000-00005A1E0000}"/>
    <cellStyle name="Cálculo 6 6 4 2 4" xfId="27061" xr:uid="{00000000-0005-0000-0000-00005B1E0000}"/>
    <cellStyle name="Cálculo 6 6 4 2 5" xfId="32746" xr:uid="{00000000-0005-0000-0000-00005C1E0000}"/>
    <cellStyle name="Cálculo 6 6 4 2 6" xfId="36421" xr:uid="{00000000-0005-0000-0000-00005D1E0000}"/>
    <cellStyle name="Cálculo 6 6 4 2 7" xfId="39147" xr:uid="{00000000-0005-0000-0000-00005E1E0000}"/>
    <cellStyle name="Cálculo 6 6 4 3" xfId="13746" xr:uid="{00000000-0005-0000-0000-00005F1E0000}"/>
    <cellStyle name="Cálculo 6 6 4 4" xfId="20744" xr:uid="{00000000-0005-0000-0000-0000601E0000}"/>
    <cellStyle name="Cálculo 6 6 4 5" xfId="17185" xr:uid="{00000000-0005-0000-0000-0000611E0000}"/>
    <cellStyle name="Cálculo 6 6 4 6" xfId="29245" xr:uid="{00000000-0005-0000-0000-0000621E0000}"/>
    <cellStyle name="Cálculo 6 6 4 7" xfId="25566" xr:uid="{00000000-0005-0000-0000-0000631E0000}"/>
    <cellStyle name="Cálculo 6 6 4 8" xfId="32223" xr:uid="{00000000-0005-0000-0000-0000641E0000}"/>
    <cellStyle name="Cálculo 6 6 4 9" xfId="35898" xr:uid="{00000000-0005-0000-0000-0000651E0000}"/>
    <cellStyle name="Cálculo 6 6 5" xfId="4842" xr:uid="{00000000-0005-0000-0000-0000661E0000}"/>
    <cellStyle name="Cálculo 6 6 5 2" xfId="5702" xr:uid="{00000000-0005-0000-0000-0000671E0000}"/>
    <cellStyle name="Cálculo 6 6 5 2 2" xfId="14856" xr:uid="{00000000-0005-0000-0000-0000681E0000}"/>
    <cellStyle name="Cálculo 6 6 5 2 3" xfId="21852" xr:uid="{00000000-0005-0000-0000-0000691E0000}"/>
    <cellStyle name="Cálculo 6 6 5 2 4" xfId="27055" xr:uid="{00000000-0005-0000-0000-00006A1E0000}"/>
    <cellStyle name="Cálculo 6 6 5 2 5" xfId="32747" xr:uid="{00000000-0005-0000-0000-00006B1E0000}"/>
    <cellStyle name="Cálculo 6 6 5 2 6" xfId="36422" xr:uid="{00000000-0005-0000-0000-00006C1E0000}"/>
    <cellStyle name="Cálculo 6 6 5 2 7" xfId="39148" xr:uid="{00000000-0005-0000-0000-00006D1E0000}"/>
    <cellStyle name="Cálculo 6 6 5 3" xfId="13996" xr:uid="{00000000-0005-0000-0000-00006E1E0000}"/>
    <cellStyle name="Cálculo 6 6 5 4" xfId="20994" xr:uid="{00000000-0005-0000-0000-00006F1E0000}"/>
    <cellStyle name="Cálculo 6 6 5 5" xfId="24802" xr:uid="{00000000-0005-0000-0000-0000701E0000}"/>
    <cellStyle name="Cálculo 6 6 5 6" xfId="17060" xr:uid="{00000000-0005-0000-0000-0000711E0000}"/>
    <cellStyle name="Cálculo 6 6 5 7" xfId="26454" xr:uid="{00000000-0005-0000-0000-0000721E0000}"/>
    <cellStyle name="Cálculo 6 6 5 8" xfId="32107" xr:uid="{00000000-0005-0000-0000-0000731E0000}"/>
    <cellStyle name="Cálculo 6 6 5 9" xfId="35782" xr:uid="{00000000-0005-0000-0000-0000741E0000}"/>
    <cellStyle name="Cálculo 6 6 6" xfId="5698" xr:uid="{00000000-0005-0000-0000-0000751E0000}"/>
    <cellStyle name="Cálculo 6 6 6 2" xfId="14852" xr:uid="{00000000-0005-0000-0000-0000761E0000}"/>
    <cellStyle name="Cálculo 6 6 6 3" xfId="21848" xr:uid="{00000000-0005-0000-0000-0000771E0000}"/>
    <cellStyle name="Cálculo 6 6 6 4" xfId="9369" xr:uid="{00000000-0005-0000-0000-0000781E0000}"/>
    <cellStyle name="Cálculo 6 6 6 5" xfId="32743" xr:uid="{00000000-0005-0000-0000-0000791E0000}"/>
    <cellStyle name="Cálculo 6 6 6 6" xfId="36418" xr:uid="{00000000-0005-0000-0000-00007A1E0000}"/>
    <cellStyle name="Cálculo 6 6 6 7" xfId="39144" xr:uid="{00000000-0005-0000-0000-00007B1E0000}"/>
    <cellStyle name="Cálculo 6 6 7" xfId="11764" xr:uid="{00000000-0005-0000-0000-00007C1E0000}"/>
    <cellStyle name="Cálculo 6 6 8" xfId="18767" xr:uid="{00000000-0005-0000-0000-00007D1E0000}"/>
    <cellStyle name="Cálculo 6 6 9" xfId="25415" xr:uid="{00000000-0005-0000-0000-00007E1E0000}"/>
    <cellStyle name="Cálculo 6 7" xfId="3173" xr:uid="{00000000-0005-0000-0000-00007F1E0000}"/>
    <cellStyle name="Cálculo 6 7 2" xfId="5703" xr:uid="{00000000-0005-0000-0000-0000801E0000}"/>
    <cellStyle name="Cálculo 6 7 2 2" xfId="14857" xr:uid="{00000000-0005-0000-0000-0000811E0000}"/>
    <cellStyle name="Cálculo 6 7 2 3" xfId="21853" xr:uid="{00000000-0005-0000-0000-0000821E0000}"/>
    <cellStyle name="Cálculo 6 7 2 4" xfId="24411" xr:uid="{00000000-0005-0000-0000-0000831E0000}"/>
    <cellStyle name="Cálculo 6 7 2 5" xfId="32748" xr:uid="{00000000-0005-0000-0000-0000841E0000}"/>
    <cellStyle name="Cálculo 6 7 2 6" xfId="36423" xr:uid="{00000000-0005-0000-0000-0000851E0000}"/>
    <cellStyle name="Cálculo 6 7 2 7" xfId="39149" xr:uid="{00000000-0005-0000-0000-0000861E0000}"/>
    <cellStyle name="Cálculo 6 7 3" xfId="12327" xr:uid="{00000000-0005-0000-0000-0000871E0000}"/>
    <cellStyle name="Cálculo 6 7 4" xfId="19330" xr:uid="{00000000-0005-0000-0000-0000881E0000}"/>
    <cellStyle name="Cálculo 6 7 5" xfId="28240" xr:uid="{00000000-0005-0000-0000-0000891E0000}"/>
    <cellStyle name="Cálculo 6 7 6" xfId="26456" xr:uid="{00000000-0005-0000-0000-00008A1E0000}"/>
    <cellStyle name="Cálculo 6 7 7" xfId="25399" xr:uid="{00000000-0005-0000-0000-00008B1E0000}"/>
    <cellStyle name="Cálculo 6 7 8" xfId="9166" xr:uid="{00000000-0005-0000-0000-00008C1E0000}"/>
    <cellStyle name="Cálculo 6 7 9" xfId="31460" xr:uid="{00000000-0005-0000-0000-00008D1E0000}"/>
    <cellStyle name="Cálculo 6 8" xfId="2979" xr:uid="{00000000-0005-0000-0000-00008E1E0000}"/>
    <cellStyle name="Cálculo 6 8 2" xfId="5704" xr:uid="{00000000-0005-0000-0000-00008F1E0000}"/>
    <cellStyle name="Cálculo 6 8 2 2" xfId="14858" xr:uid="{00000000-0005-0000-0000-0000901E0000}"/>
    <cellStyle name="Cálculo 6 8 2 3" xfId="21854" xr:uid="{00000000-0005-0000-0000-0000911E0000}"/>
    <cellStyle name="Cálculo 6 8 2 4" xfId="18156" xr:uid="{00000000-0005-0000-0000-0000921E0000}"/>
    <cellStyle name="Cálculo 6 8 2 5" xfId="32749" xr:uid="{00000000-0005-0000-0000-0000931E0000}"/>
    <cellStyle name="Cálculo 6 8 2 6" xfId="36424" xr:uid="{00000000-0005-0000-0000-0000941E0000}"/>
    <cellStyle name="Cálculo 6 8 2 7" xfId="39150" xr:uid="{00000000-0005-0000-0000-0000951E0000}"/>
    <cellStyle name="Cálculo 6 8 3" xfId="12133" xr:uid="{00000000-0005-0000-0000-0000961E0000}"/>
    <cellStyle name="Cálculo 6 8 4" xfId="19136" xr:uid="{00000000-0005-0000-0000-0000971E0000}"/>
    <cellStyle name="Cálculo 6 8 5" xfId="24677" xr:uid="{00000000-0005-0000-0000-0000981E0000}"/>
    <cellStyle name="Cálculo 6 8 6" xfId="23045" xr:uid="{00000000-0005-0000-0000-0000991E0000}"/>
    <cellStyle name="Cálculo 6 8 7" xfId="29845" xr:uid="{00000000-0005-0000-0000-00009A1E0000}"/>
    <cellStyle name="Cálculo 6 8 8" xfId="33821" xr:uid="{00000000-0005-0000-0000-00009B1E0000}"/>
    <cellStyle name="Cálculo 6 8 9" xfId="37383" xr:uid="{00000000-0005-0000-0000-00009C1E0000}"/>
    <cellStyle name="Cálculo 6 9" xfId="3183" xr:uid="{00000000-0005-0000-0000-00009D1E0000}"/>
    <cellStyle name="Cálculo 6 9 2" xfId="5705" xr:uid="{00000000-0005-0000-0000-00009E1E0000}"/>
    <cellStyle name="Cálculo 6 9 2 2" xfId="14859" xr:uid="{00000000-0005-0000-0000-00009F1E0000}"/>
    <cellStyle name="Cálculo 6 9 2 3" xfId="21855" xr:uid="{00000000-0005-0000-0000-0000A01E0000}"/>
    <cellStyle name="Cálculo 6 9 2 4" xfId="27063" xr:uid="{00000000-0005-0000-0000-0000A11E0000}"/>
    <cellStyle name="Cálculo 6 9 2 5" xfId="32750" xr:uid="{00000000-0005-0000-0000-0000A21E0000}"/>
    <cellStyle name="Cálculo 6 9 2 6" xfId="36425" xr:uid="{00000000-0005-0000-0000-0000A31E0000}"/>
    <cellStyle name="Cálculo 6 9 2 7" xfId="39151" xr:uid="{00000000-0005-0000-0000-0000A41E0000}"/>
    <cellStyle name="Cálculo 6 9 3" xfId="12337" xr:uid="{00000000-0005-0000-0000-0000A51E0000}"/>
    <cellStyle name="Cálculo 6 9 4" xfId="19340" xr:uid="{00000000-0005-0000-0000-0000A61E0000}"/>
    <cellStyle name="Cálculo 6 9 5" xfId="28235" xr:uid="{00000000-0005-0000-0000-0000A71E0000}"/>
    <cellStyle name="Cálculo 6 9 6" xfId="28783" xr:uid="{00000000-0005-0000-0000-0000A81E0000}"/>
    <cellStyle name="Cálculo 6 9 7" xfId="26455" xr:uid="{00000000-0005-0000-0000-0000A91E0000}"/>
    <cellStyle name="Cálculo 6 9 8" xfId="25710" xr:uid="{00000000-0005-0000-0000-0000AA1E0000}"/>
    <cellStyle name="Cálculo 6 9 9" xfId="23198" xr:uid="{00000000-0005-0000-0000-0000AB1E0000}"/>
    <cellStyle name="Cálculo 7" xfId="9120" xr:uid="{00000000-0005-0000-0000-0000AC1E0000}"/>
    <cellStyle name="Cálculo 7 2" xfId="18251" xr:uid="{00000000-0005-0000-0000-0000AD1E0000}"/>
    <cellStyle name="Cálculo 7 3" xfId="25237" xr:uid="{00000000-0005-0000-0000-0000AE1E0000}"/>
    <cellStyle name="Cálculo 7 4" xfId="25503" xr:uid="{00000000-0005-0000-0000-0000AF1E0000}"/>
    <cellStyle name="Cálculo 7 5" xfId="35541" xr:uid="{00000000-0005-0000-0000-0000B01E0000}"/>
    <cellStyle name="Cálculo 7 6" xfId="38463" xr:uid="{00000000-0005-0000-0000-0000B11E0000}"/>
    <cellStyle name="Cálculo 8" xfId="9121" xr:uid="{00000000-0005-0000-0000-0000B21E0000}"/>
    <cellStyle name="Cálculo 8 2" xfId="18252" xr:uid="{00000000-0005-0000-0000-0000B31E0000}"/>
    <cellStyle name="Cálculo 8 3" xfId="25238" xr:uid="{00000000-0005-0000-0000-0000B41E0000}"/>
    <cellStyle name="Cálculo 8 4" xfId="22876" xr:uid="{00000000-0005-0000-0000-0000B51E0000}"/>
    <cellStyle name="Cálculo 8 5" xfId="35542" xr:uid="{00000000-0005-0000-0000-0000B61E0000}"/>
    <cellStyle name="Cálculo 8 6" xfId="38464" xr:uid="{00000000-0005-0000-0000-0000B71E0000}"/>
    <cellStyle name="Cálculo 9" xfId="9122" xr:uid="{00000000-0005-0000-0000-0000B81E0000}"/>
    <cellStyle name="Cálculo 9 2" xfId="18253" xr:uid="{00000000-0005-0000-0000-0000B91E0000}"/>
    <cellStyle name="Cálculo 9 3" xfId="25239" xr:uid="{00000000-0005-0000-0000-0000BA1E0000}"/>
    <cellStyle name="Cálculo 9 4" xfId="25502" xr:uid="{00000000-0005-0000-0000-0000BB1E0000}"/>
    <cellStyle name="Cálculo 9 5" xfId="35543" xr:uid="{00000000-0005-0000-0000-0000BC1E0000}"/>
    <cellStyle name="Cálculo 9 6" xfId="38465" xr:uid="{00000000-0005-0000-0000-0000BD1E0000}"/>
    <cellStyle name="Célula de Verificação 2" xfId="34" xr:uid="{00000000-0005-0000-0000-0000BE1E0000}"/>
    <cellStyle name="Célula Vinculada 2" xfId="35" xr:uid="{00000000-0005-0000-0000-0000BF1E0000}"/>
    <cellStyle name="Célula Vinculada 3" xfId="325" xr:uid="{00000000-0005-0000-0000-0000C01E0000}"/>
    <cellStyle name="Comma [0]" xfId="36" xr:uid="{00000000-0005-0000-0000-0000C11E0000}"/>
    <cellStyle name="Comma [0] 2" xfId="326" xr:uid="{00000000-0005-0000-0000-0000C21E0000}"/>
    <cellStyle name="Comma [0] 2 2" xfId="327" xr:uid="{00000000-0005-0000-0000-0000C31E0000}"/>
    <cellStyle name="Comma [0] 3" xfId="328" xr:uid="{00000000-0005-0000-0000-0000C41E0000}"/>
    <cellStyle name="Currency [0]" xfId="37" xr:uid="{00000000-0005-0000-0000-0000C51E0000}"/>
    <cellStyle name="Currency [0] 2" xfId="329" xr:uid="{00000000-0005-0000-0000-0000C61E0000}"/>
    <cellStyle name="Currency [0] 2 2" xfId="330" xr:uid="{00000000-0005-0000-0000-0000C71E0000}"/>
    <cellStyle name="Currency [0] 3" xfId="331" xr:uid="{00000000-0005-0000-0000-0000C81E0000}"/>
    <cellStyle name="Ênfase1 2" xfId="38" xr:uid="{00000000-0005-0000-0000-0000C91E0000}"/>
    <cellStyle name="Ênfase1 3" xfId="332" xr:uid="{00000000-0005-0000-0000-0000CA1E0000}"/>
    <cellStyle name="Ênfase2 2" xfId="39" xr:uid="{00000000-0005-0000-0000-0000CB1E0000}"/>
    <cellStyle name="Ênfase2 2 2" xfId="333" xr:uid="{00000000-0005-0000-0000-0000CC1E0000}"/>
    <cellStyle name="Ênfase2 3" xfId="334" xr:uid="{00000000-0005-0000-0000-0000CD1E0000}"/>
    <cellStyle name="Ênfase3 2" xfId="40" xr:uid="{00000000-0005-0000-0000-0000CE1E0000}"/>
    <cellStyle name="Ênfase3 2 2" xfId="335" xr:uid="{00000000-0005-0000-0000-0000CF1E0000}"/>
    <cellStyle name="Ênfase3 3" xfId="336" xr:uid="{00000000-0005-0000-0000-0000D01E0000}"/>
    <cellStyle name="Ênfase4 2" xfId="41" xr:uid="{00000000-0005-0000-0000-0000D11E0000}"/>
    <cellStyle name="Ênfase4 2 2" xfId="337" xr:uid="{00000000-0005-0000-0000-0000D21E0000}"/>
    <cellStyle name="Ênfase4 3" xfId="338" xr:uid="{00000000-0005-0000-0000-0000D31E0000}"/>
    <cellStyle name="Ênfase5 2" xfId="42" xr:uid="{00000000-0005-0000-0000-0000D41E0000}"/>
    <cellStyle name="Ênfase5 2 2" xfId="339" xr:uid="{00000000-0005-0000-0000-0000D51E0000}"/>
    <cellStyle name="Ênfase5 3" xfId="340" xr:uid="{00000000-0005-0000-0000-0000D61E0000}"/>
    <cellStyle name="Ênfase6 2" xfId="43" xr:uid="{00000000-0005-0000-0000-0000D71E0000}"/>
    <cellStyle name="Ênfase6 3" xfId="341" xr:uid="{00000000-0005-0000-0000-0000D81E0000}"/>
    <cellStyle name="Entrada 10" xfId="9123" xr:uid="{00000000-0005-0000-0000-0000D91E0000}"/>
    <cellStyle name="Entrada 10 2" xfId="18254" xr:uid="{00000000-0005-0000-0000-0000DA1E0000}"/>
    <cellStyle name="Entrada 10 3" xfId="25240" xr:uid="{00000000-0005-0000-0000-0000DB1E0000}"/>
    <cellStyle name="Entrada 10 4" xfId="24132" xr:uid="{00000000-0005-0000-0000-0000DC1E0000}"/>
    <cellStyle name="Entrada 10 5" xfId="35544" xr:uid="{00000000-0005-0000-0000-0000DD1E0000}"/>
    <cellStyle name="Entrada 10 6" xfId="38466" xr:uid="{00000000-0005-0000-0000-0000DE1E0000}"/>
    <cellStyle name="Entrada 11" xfId="9124" xr:uid="{00000000-0005-0000-0000-0000DF1E0000}"/>
    <cellStyle name="Entrada 11 2" xfId="18255" xr:uid="{00000000-0005-0000-0000-0000E01E0000}"/>
    <cellStyle name="Entrada 11 3" xfId="25241" xr:uid="{00000000-0005-0000-0000-0000E11E0000}"/>
    <cellStyle name="Entrada 11 4" xfId="25117" xr:uid="{00000000-0005-0000-0000-0000E21E0000}"/>
    <cellStyle name="Entrada 11 5" xfId="35545" xr:uid="{00000000-0005-0000-0000-0000E31E0000}"/>
    <cellStyle name="Entrada 11 6" xfId="38467" xr:uid="{00000000-0005-0000-0000-0000E41E0000}"/>
    <cellStyle name="Entrada 2" xfId="44" xr:uid="{00000000-0005-0000-0000-0000E51E0000}"/>
    <cellStyle name="Entrada 2 10" xfId="24419" xr:uid="{00000000-0005-0000-0000-0000E61E0000}"/>
    <cellStyle name="Entrada 2 11" xfId="25350" xr:uid="{00000000-0005-0000-0000-0000E71E0000}"/>
    <cellStyle name="Entrada 2 12" xfId="28983" xr:uid="{00000000-0005-0000-0000-0000E81E0000}"/>
    <cellStyle name="Entrada 2 13" xfId="25811" xr:uid="{00000000-0005-0000-0000-0000E91E0000}"/>
    <cellStyle name="Entrada 2 14" xfId="31270" xr:uid="{00000000-0005-0000-0000-0000EA1E0000}"/>
    <cellStyle name="Entrada 2 2" xfId="342" xr:uid="{00000000-0005-0000-0000-0000EB1E0000}"/>
    <cellStyle name="Entrada 2 2 10" xfId="3101" xr:uid="{00000000-0005-0000-0000-0000EC1E0000}"/>
    <cellStyle name="Entrada 2 2 10 2" xfId="5707" xr:uid="{00000000-0005-0000-0000-0000ED1E0000}"/>
    <cellStyle name="Entrada 2 2 10 2 2" xfId="14861" xr:uid="{00000000-0005-0000-0000-0000EE1E0000}"/>
    <cellStyle name="Entrada 2 2 10 2 3" xfId="21857" xr:uid="{00000000-0005-0000-0000-0000EF1E0000}"/>
    <cellStyle name="Entrada 2 2 10 2 4" xfId="27064" xr:uid="{00000000-0005-0000-0000-0000F01E0000}"/>
    <cellStyle name="Entrada 2 2 10 2 5" xfId="32752" xr:uid="{00000000-0005-0000-0000-0000F11E0000}"/>
    <cellStyle name="Entrada 2 2 10 2 6" xfId="36427" xr:uid="{00000000-0005-0000-0000-0000F21E0000}"/>
    <cellStyle name="Entrada 2 2 10 2 7" xfId="39153" xr:uid="{00000000-0005-0000-0000-0000F31E0000}"/>
    <cellStyle name="Entrada 2 2 10 3" xfId="12255" xr:uid="{00000000-0005-0000-0000-0000F41E0000}"/>
    <cellStyle name="Entrada 2 2 10 4" xfId="19258" xr:uid="{00000000-0005-0000-0000-0000F51E0000}"/>
    <cellStyle name="Entrada 2 2 10 5" xfId="24005" xr:uid="{00000000-0005-0000-0000-0000F61E0000}"/>
    <cellStyle name="Entrada 2 2 10 6" xfId="26422" xr:uid="{00000000-0005-0000-0000-0000F71E0000}"/>
    <cellStyle name="Entrada 2 2 10 7" xfId="25652" xr:uid="{00000000-0005-0000-0000-0000F81E0000}"/>
    <cellStyle name="Entrada 2 2 10 8" xfId="31577" xr:uid="{00000000-0005-0000-0000-0000F91E0000}"/>
    <cellStyle name="Entrada 2 2 10 9" xfId="35287" xr:uid="{00000000-0005-0000-0000-0000FA1E0000}"/>
    <cellStyle name="Entrada 2 2 11" xfId="2996" xr:uid="{00000000-0005-0000-0000-0000FB1E0000}"/>
    <cellStyle name="Entrada 2 2 11 2" xfId="5708" xr:uid="{00000000-0005-0000-0000-0000FC1E0000}"/>
    <cellStyle name="Entrada 2 2 11 2 2" xfId="14862" xr:uid="{00000000-0005-0000-0000-0000FD1E0000}"/>
    <cellStyle name="Entrada 2 2 11 2 3" xfId="21858" xr:uid="{00000000-0005-0000-0000-0000FE1E0000}"/>
    <cellStyle name="Entrada 2 2 11 2 4" xfId="27062" xr:uid="{00000000-0005-0000-0000-0000FF1E0000}"/>
    <cellStyle name="Entrada 2 2 11 2 5" xfId="32753" xr:uid="{00000000-0005-0000-0000-0000001F0000}"/>
    <cellStyle name="Entrada 2 2 11 2 6" xfId="36428" xr:uid="{00000000-0005-0000-0000-0000011F0000}"/>
    <cellStyle name="Entrada 2 2 11 2 7" xfId="39154" xr:uid="{00000000-0005-0000-0000-0000021F0000}"/>
    <cellStyle name="Entrada 2 2 11 3" xfId="12150" xr:uid="{00000000-0005-0000-0000-0000031F0000}"/>
    <cellStyle name="Entrada 2 2 11 4" xfId="19153" xr:uid="{00000000-0005-0000-0000-0000041F0000}"/>
    <cellStyle name="Entrada 2 2 11 5" xfId="25164" xr:uid="{00000000-0005-0000-0000-0000051F0000}"/>
    <cellStyle name="Entrada 2 2 11 6" xfId="10068" xr:uid="{00000000-0005-0000-0000-0000061F0000}"/>
    <cellStyle name="Entrada 2 2 11 7" xfId="29836" xr:uid="{00000000-0005-0000-0000-0000071F0000}"/>
    <cellStyle name="Entrada 2 2 11 8" xfId="33813" xr:uid="{00000000-0005-0000-0000-0000081F0000}"/>
    <cellStyle name="Entrada 2 2 11 9" xfId="37375" xr:uid="{00000000-0005-0000-0000-0000091F0000}"/>
    <cellStyle name="Entrada 2 2 12" xfId="3792" xr:uid="{00000000-0005-0000-0000-00000A1F0000}"/>
    <cellStyle name="Entrada 2 2 12 2" xfId="5709" xr:uid="{00000000-0005-0000-0000-00000B1F0000}"/>
    <cellStyle name="Entrada 2 2 12 2 2" xfId="14863" xr:uid="{00000000-0005-0000-0000-00000C1F0000}"/>
    <cellStyle name="Entrada 2 2 12 2 3" xfId="21859" xr:uid="{00000000-0005-0000-0000-00000D1F0000}"/>
    <cellStyle name="Entrada 2 2 12 2 4" xfId="24372" xr:uid="{00000000-0005-0000-0000-00000E1F0000}"/>
    <cellStyle name="Entrada 2 2 12 2 5" xfId="32754" xr:uid="{00000000-0005-0000-0000-00000F1F0000}"/>
    <cellStyle name="Entrada 2 2 12 2 6" xfId="36429" xr:uid="{00000000-0005-0000-0000-0000101F0000}"/>
    <cellStyle name="Entrada 2 2 12 2 7" xfId="39155" xr:uid="{00000000-0005-0000-0000-0000111F0000}"/>
    <cellStyle name="Entrada 2 2 12 3" xfId="12946" xr:uid="{00000000-0005-0000-0000-0000121F0000}"/>
    <cellStyle name="Entrada 2 2 12 4" xfId="19945" xr:uid="{00000000-0005-0000-0000-0000131F0000}"/>
    <cellStyle name="Entrada 2 2 12 5" xfId="19672" xr:uid="{00000000-0005-0000-0000-0000141F0000}"/>
    <cellStyle name="Entrada 2 2 12 6" xfId="21271" xr:uid="{00000000-0005-0000-0000-0000151F0000}"/>
    <cellStyle name="Entrada 2 2 12 7" xfId="17567" xr:uid="{00000000-0005-0000-0000-0000161F0000}"/>
    <cellStyle name="Entrada 2 2 12 8" xfId="24136" xr:uid="{00000000-0005-0000-0000-0000171F0000}"/>
    <cellStyle name="Entrada 2 2 12 9" xfId="35017" xr:uid="{00000000-0005-0000-0000-0000181F0000}"/>
    <cellStyle name="Entrada 2 2 13" xfId="5706" xr:uid="{00000000-0005-0000-0000-0000191F0000}"/>
    <cellStyle name="Entrada 2 2 13 2" xfId="14860" xr:uid="{00000000-0005-0000-0000-00001A1F0000}"/>
    <cellStyle name="Entrada 2 2 13 3" xfId="21856" xr:uid="{00000000-0005-0000-0000-00001B1F0000}"/>
    <cellStyle name="Entrada 2 2 13 4" xfId="9206" xr:uid="{00000000-0005-0000-0000-00001C1F0000}"/>
    <cellStyle name="Entrada 2 2 13 5" xfId="32751" xr:uid="{00000000-0005-0000-0000-00001D1F0000}"/>
    <cellStyle name="Entrada 2 2 13 6" xfId="36426" xr:uid="{00000000-0005-0000-0000-00001E1F0000}"/>
    <cellStyle name="Entrada 2 2 13 7" xfId="39152" xr:uid="{00000000-0005-0000-0000-00001F1F0000}"/>
    <cellStyle name="Entrada 2 2 14" xfId="9500" xr:uid="{00000000-0005-0000-0000-0000201F0000}"/>
    <cellStyle name="Entrada 2 2 15" xfId="17952" xr:uid="{00000000-0005-0000-0000-0000211F0000}"/>
    <cellStyle name="Entrada 2 2 16" xfId="29312" xr:uid="{00000000-0005-0000-0000-0000221F0000}"/>
    <cellStyle name="Entrada 2 2 17" xfId="25581" xr:uid="{00000000-0005-0000-0000-0000231F0000}"/>
    <cellStyle name="Entrada 2 2 18" xfId="31733" xr:uid="{00000000-0005-0000-0000-0000241F0000}"/>
    <cellStyle name="Entrada 2 2 19" xfId="35413" xr:uid="{00000000-0005-0000-0000-0000251F0000}"/>
    <cellStyle name="Entrada 2 2 2" xfId="343" xr:uid="{00000000-0005-0000-0000-0000261F0000}"/>
    <cellStyle name="Entrada 2 2 2 10" xfId="2997" xr:uid="{00000000-0005-0000-0000-0000271F0000}"/>
    <cellStyle name="Entrada 2 2 2 10 2" xfId="5711" xr:uid="{00000000-0005-0000-0000-0000281F0000}"/>
    <cellStyle name="Entrada 2 2 2 10 2 2" xfId="14865" xr:uid="{00000000-0005-0000-0000-0000291F0000}"/>
    <cellStyle name="Entrada 2 2 2 10 2 3" xfId="21861" xr:uid="{00000000-0005-0000-0000-00002A1F0000}"/>
    <cellStyle name="Entrada 2 2 2 10 2 4" xfId="27065" xr:uid="{00000000-0005-0000-0000-00002B1F0000}"/>
    <cellStyle name="Entrada 2 2 2 10 2 5" xfId="32756" xr:uid="{00000000-0005-0000-0000-00002C1F0000}"/>
    <cellStyle name="Entrada 2 2 2 10 2 6" xfId="36431" xr:uid="{00000000-0005-0000-0000-00002D1F0000}"/>
    <cellStyle name="Entrada 2 2 2 10 2 7" xfId="39157" xr:uid="{00000000-0005-0000-0000-00002E1F0000}"/>
    <cellStyle name="Entrada 2 2 2 10 3" xfId="12151" xr:uid="{00000000-0005-0000-0000-00002F1F0000}"/>
    <cellStyle name="Entrada 2 2 2 10 4" xfId="19154" xr:uid="{00000000-0005-0000-0000-0000301F0000}"/>
    <cellStyle name="Entrada 2 2 2 10 5" xfId="24684" xr:uid="{00000000-0005-0000-0000-0000311F0000}"/>
    <cellStyle name="Entrada 2 2 2 10 6" xfId="17595" xr:uid="{00000000-0005-0000-0000-0000321F0000}"/>
    <cellStyle name="Entrada 2 2 2 10 7" xfId="22668" xr:uid="{00000000-0005-0000-0000-0000331F0000}"/>
    <cellStyle name="Entrada 2 2 2 10 8" xfId="20063" xr:uid="{00000000-0005-0000-0000-0000341F0000}"/>
    <cellStyle name="Entrada 2 2 2 10 9" xfId="31412" xr:uid="{00000000-0005-0000-0000-0000351F0000}"/>
    <cellStyle name="Entrada 2 2 2 11" xfId="2965" xr:uid="{00000000-0005-0000-0000-0000361F0000}"/>
    <cellStyle name="Entrada 2 2 2 11 2" xfId="5712" xr:uid="{00000000-0005-0000-0000-0000371F0000}"/>
    <cellStyle name="Entrada 2 2 2 11 2 2" xfId="14866" xr:uid="{00000000-0005-0000-0000-0000381F0000}"/>
    <cellStyle name="Entrada 2 2 2 11 2 3" xfId="21862" xr:uid="{00000000-0005-0000-0000-0000391F0000}"/>
    <cellStyle name="Entrada 2 2 2 11 2 4" xfId="29506" xr:uid="{00000000-0005-0000-0000-00003A1F0000}"/>
    <cellStyle name="Entrada 2 2 2 11 2 5" xfId="32757" xr:uid="{00000000-0005-0000-0000-00003B1F0000}"/>
    <cellStyle name="Entrada 2 2 2 11 2 6" xfId="36432" xr:uid="{00000000-0005-0000-0000-00003C1F0000}"/>
    <cellStyle name="Entrada 2 2 2 11 2 7" xfId="39158" xr:uid="{00000000-0005-0000-0000-00003D1F0000}"/>
    <cellStyle name="Entrada 2 2 2 11 3" xfId="12119" xr:uid="{00000000-0005-0000-0000-00003E1F0000}"/>
    <cellStyle name="Entrada 2 2 2 11 4" xfId="19122" xr:uid="{00000000-0005-0000-0000-00003F1F0000}"/>
    <cellStyle name="Entrada 2 2 2 11 5" xfId="25154" xr:uid="{00000000-0005-0000-0000-0000401F0000}"/>
    <cellStyle name="Entrada 2 2 2 11 6" xfId="26389" xr:uid="{00000000-0005-0000-0000-0000411F0000}"/>
    <cellStyle name="Entrada 2 2 2 11 7" xfId="22453" xr:uid="{00000000-0005-0000-0000-0000421F0000}"/>
    <cellStyle name="Entrada 2 2 2 11 8" xfId="9910" xr:uid="{00000000-0005-0000-0000-0000431F0000}"/>
    <cellStyle name="Entrada 2 2 2 11 9" xfId="31414" xr:uid="{00000000-0005-0000-0000-0000441F0000}"/>
    <cellStyle name="Entrada 2 2 2 12" xfId="5710" xr:uid="{00000000-0005-0000-0000-0000451F0000}"/>
    <cellStyle name="Entrada 2 2 2 12 2" xfId="14864" xr:uid="{00000000-0005-0000-0000-0000461F0000}"/>
    <cellStyle name="Entrada 2 2 2 12 3" xfId="21860" xr:uid="{00000000-0005-0000-0000-0000471F0000}"/>
    <cellStyle name="Entrada 2 2 2 12 4" xfId="27066" xr:uid="{00000000-0005-0000-0000-0000481F0000}"/>
    <cellStyle name="Entrada 2 2 2 12 5" xfId="32755" xr:uid="{00000000-0005-0000-0000-0000491F0000}"/>
    <cellStyle name="Entrada 2 2 2 12 6" xfId="36430" xr:uid="{00000000-0005-0000-0000-00004A1F0000}"/>
    <cellStyle name="Entrada 2 2 2 12 7" xfId="39156" xr:uid="{00000000-0005-0000-0000-00004B1F0000}"/>
    <cellStyle name="Entrada 2 2 2 13" xfId="9501" xr:uid="{00000000-0005-0000-0000-00004C1F0000}"/>
    <cellStyle name="Entrada 2 2 2 14" xfId="17951" xr:uid="{00000000-0005-0000-0000-00004D1F0000}"/>
    <cellStyle name="Entrada 2 2 2 15" xfId="29315" xr:uid="{00000000-0005-0000-0000-00004E1F0000}"/>
    <cellStyle name="Entrada 2 2 2 16" xfId="25583" xr:uid="{00000000-0005-0000-0000-00004F1F0000}"/>
    <cellStyle name="Entrada 2 2 2 17" xfId="31736" xr:uid="{00000000-0005-0000-0000-0000501F0000}"/>
    <cellStyle name="Entrada 2 2 2 18" xfId="35416" xr:uid="{00000000-0005-0000-0000-0000511F0000}"/>
    <cellStyle name="Entrada 2 2 2 19" xfId="38451" xr:uid="{00000000-0005-0000-0000-0000521F0000}"/>
    <cellStyle name="Entrada 2 2 2 2" xfId="1870" xr:uid="{00000000-0005-0000-0000-0000531F0000}"/>
    <cellStyle name="Entrada 2 2 2 2 10" xfId="28565" xr:uid="{00000000-0005-0000-0000-0000541F0000}"/>
    <cellStyle name="Entrada 2 2 2 2 11" xfId="22539" xr:uid="{00000000-0005-0000-0000-0000551F0000}"/>
    <cellStyle name="Entrada 2 2 2 2 12" xfId="25942" xr:uid="{00000000-0005-0000-0000-0000561F0000}"/>
    <cellStyle name="Entrada 2 2 2 2 13" xfId="31056" xr:uid="{00000000-0005-0000-0000-0000571F0000}"/>
    <cellStyle name="Entrada 2 2 2 2 14" xfId="34948" xr:uid="{00000000-0005-0000-0000-0000581F0000}"/>
    <cellStyle name="Entrada 2 2 2 2 2" xfId="2567" xr:uid="{00000000-0005-0000-0000-0000591F0000}"/>
    <cellStyle name="Entrada 2 2 2 2 2 2" xfId="5714" xr:uid="{00000000-0005-0000-0000-00005A1F0000}"/>
    <cellStyle name="Entrada 2 2 2 2 2 2 2" xfId="14868" xr:uid="{00000000-0005-0000-0000-00005B1F0000}"/>
    <cellStyle name="Entrada 2 2 2 2 2 2 3" xfId="21864" xr:uid="{00000000-0005-0000-0000-00005C1F0000}"/>
    <cellStyle name="Entrada 2 2 2 2 2 2 4" xfId="27067" xr:uid="{00000000-0005-0000-0000-00005D1F0000}"/>
    <cellStyle name="Entrada 2 2 2 2 2 2 5" xfId="32759" xr:uid="{00000000-0005-0000-0000-00005E1F0000}"/>
    <cellStyle name="Entrada 2 2 2 2 2 2 6" xfId="36434" xr:uid="{00000000-0005-0000-0000-00005F1F0000}"/>
    <cellStyle name="Entrada 2 2 2 2 2 2 7" xfId="39160" xr:uid="{00000000-0005-0000-0000-0000601F0000}"/>
    <cellStyle name="Entrada 2 2 2 2 2 3" xfId="11721" xr:uid="{00000000-0005-0000-0000-0000611F0000}"/>
    <cellStyle name="Entrada 2 2 2 2 2 4" xfId="18724" xr:uid="{00000000-0005-0000-0000-0000621F0000}"/>
    <cellStyle name="Entrada 2 2 2 2 2 5" xfId="21341" xr:uid="{00000000-0005-0000-0000-0000631F0000}"/>
    <cellStyle name="Entrada 2 2 2 2 2 6" xfId="19595" xr:uid="{00000000-0005-0000-0000-0000641F0000}"/>
    <cellStyle name="Entrada 2 2 2 2 2 7" xfId="30048" xr:uid="{00000000-0005-0000-0000-0000651F0000}"/>
    <cellStyle name="Entrada 2 2 2 2 2 8" xfId="9609" xr:uid="{00000000-0005-0000-0000-0000661F0000}"/>
    <cellStyle name="Entrada 2 2 2 2 2 9" xfId="34973" xr:uid="{00000000-0005-0000-0000-0000671F0000}"/>
    <cellStyle name="Entrada 2 2 2 2 3" xfId="3756" xr:uid="{00000000-0005-0000-0000-0000681F0000}"/>
    <cellStyle name="Entrada 2 2 2 2 3 2" xfId="5715" xr:uid="{00000000-0005-0000-0000-0000691F0000}"/>
    <cellStyle name="Entrada 2 2 2 2 3 2 2" xfId="14869" xr:uid="{00000000-0005-0000-0000-00006A1F0000}"/>
    <cellStyle name="Entrada 2 2 2 2 3 2 3" xfId="21865" xr:uid="{00000000-0005-0000-0000-00006B1F0000}"/>
    <cellStyle name="Entrada 2 2 2 2 3 2 4" xfId="25161" xr:uid="{00000000-0005-0000-0000-00006C1F0000}"/>
    <cellStyle name="Entrada 2 2 2 2 3 2 5" xfId="32760" xr:uid="{00000000-0005-0000-0000-00006D1F0000}"/>
    <cellStyle name="Entrada 2 2 2 2 3 2 6" xfId="36435" xr:uid="{00000000-0005-0000-0000-00006E1F0000}"/>
    <cellStyle name="Entrada 2 2 2 2 3 2 7" xfId="39161" xr:uid="{00000000-0005-0000-0000-00006F1F0000}"/>
    <cellStyle name="Entrada 2 2 2 2 3 3" xfId="12910" xr:uid="{00000000-0005-0000-0000-0000701F0000}"/>
    <cellStyle name="Entrada 2 2 2 2 3 4" xfId="19909" xr:uid="{00000000-0005-0000-0000-0000711F0000}"/>
    <cellStyle name="Entrada 2 2 2 2 3 5" xfId="24160" xr:uid="{00000000-0005-0000-0000-0000721F0000}"/>
    <cellStyle name="Entrada 2 2 2 2 3 6" xfId="9625" xr:uid="{00000000-0005-0000-0000-0000731F0000}"/>
    <cellStyle name="Entrada 2 2 2 2 3 7" xfId="27307" xr:uid="{00000000-0005-0000-0000-0000741F0000}"/>
    <cellStyle name="Entrada 2 2 2 2 3 8" xfId="33536" xr:uid="{00000000-0005-0000-0000-0000751F0000}"/>
    <cellStyle name="Entrada 2 2 2 2 3 9" xfId="37204" xr:uid="{00000000-0005-0000-0000-0000761F0000}"/>
    <cellStyle name="Entrada 2 2 2 2 4" xfId="4258" xr:uid="{00000000-0005-0000-0000-0000771F0000}"/>
    <cellStyle name="Entrada 2 2 2 2 4 2" xfId="5716" xr:uid="{00000000-0005-0000-0000-0000781F0000}"/>
    <cellStyle name="Entrada 2 2 2 2 4 2 2" xfId="14870" xr:uid="{00000000-0005-0000-0000-0000791F0000}"/>
    <cellStyle name="Entrada 2 2 2 2 4 2 3" xfId="21866" xr:uid="{00000000-0005-0000-0000-00007A1F0000}"/>
    <cellStyle name="Entrada 2 2 2 2 4 2 4" xfId="24903" xr:uid="{00000000-0005-0000-0000-00007B1F0000}"/>
    <cellStyle name="Entrada 2 2 2 2 4 2 5" xfId="32761" xr:uid="{00000000-0005-0000-0000-00007C1F0000}"/>
    <cellStyle name="Entrada 2 2 2 2 4 2 6" xfId="36436" xr:uid="{00000000-0005-0000-0000-00007D1F0000}"/>
    <cellStyle name="Entrada 2 2 2 2 4 2 7" xfId="39162" xr:uid="{00000000-0005-0000-0000-00007E1F0000}"/>
    <cellStyle name="Entrada 2 2 2 2 4 3" xfId="13412" xr:uid="{00000000-0005-0000-0000-00007F1F0000}"/>
    <cellStyle name="Entrada 2 2 2 2 4 4" xfId="20410" xr:uid="{00000000-0005-0000-0000-0000801F0000}"/>
    <cellStyle name="Entrada 2 2 2 2 4 5" xfId="27703" xr:uid="{00000000-0005-0000-0000-0000811F0000}"/>
    <cellStyle name="Entrada 2 2 2 2 4 6" xfId="19761" xr:uid="{00000000-0005-0000-0000-0000821F0000}"/>
    <cellStyle name="Entrada 2 2 2 2 4 7" xfId="31905" xr:uid="{00000000-0005-0000-0000-0000831F0000}"/>
    <cellStyle name="Entrada 2 2 2 2 4 8" xfId="31890" xr:uid="{00000000-0005-0000-0000-0000841F0000}"/>
    <cellStyle name="Entrada 2 2 2 2 4 9" xfId="35538" xr:uid="{00000000-0005-0000-0000-0000851F0000}"/>
    <cellStyle name="Entrada 2 2 2 2 5" xfId="2872" xr:uid="{00000000-0005-0000-0000-0000861F0000}"/>
    <cellStyle name="Entrada 2 2 2 2 5 2" xfId="5717" xr:uid="{00000000-0005-0000-0000-0000871F0000}"/>
    <cellStyle name="Entrada 2 2 2 2 5 2 2" xfId="14871" xr:uid="{00000000-0005-0000-0000-0000881F0000}"/>
    <cellStyle name="Entrada 2 2 2 2 5 2 3" xfId="21867" xr:uid="{00000000-0005-0000-0000-0000891F0000}"/>
    <cellStyle name="Entrada 2 2 2 2 5 2 4" xfId="25176" xr:uid="{00000000-0005-0000-0000-00008A1F0000}"/>
    <cellStyle name="Entrada 2 2 2 2 5 2 5" xfId="32762" xr:uid="{00000000-0005-0000-0000-00008B1F0000}"/>
    <cellStyle name="Entrada 2 2 2 2 5 2 6" xfId="36437" xr:uid="{00000000-0005-0000-0000-00008C1F0000}"/>
    <cellStyle name="Entrada 2 2 2 2 5 2 7" xfId="39163" xr:uid="{00000000-0005-0000-0000-00008D1F0000}"/>
    <cellStyle name="Entrada 2 2 2 2 5 3" xfId="12026" xr:uid="{00000000-0005-0000-0000-00008E1F0000}"/>
    <cellStyle name="Entrada 2 2 2 2 5 4" xfId="19029" xr:uid="{00000000-0005-0000-0000-00008F1F0000}"/>
    <cellStyle name="Entrada 2 2 2 2 5 5" xfId="17438" xr:uid="{00000000-0005-0000-0000-0000901F0000}"/>
    <cellStyle name="Entrada 2 2 2 2 5 6" xfId="18373" xr:uid="{00000000-0005-0000-0000-0000911F0000}"/>
    <cellStyle name="Entrada 2 2 2 2 5 7" xfId="29898" xr:uid="{00000000-0005-0000-0000-0000921F0000}"/>
    <cellStyle name="Entrada 2 2 2 2 5 8" xfId="33875" xr:uid="{00000000-0005-0000-0000-0000931F0000}"/>
    <cellStyle name="Entrada 2 2 2 2 5 9" xfId="37437" xr:uid="{00000000-0005-0000-0000-0000941F0000}"/>
    <cellStyle name="Entrada 2 2 2 2 6" xfId="2975" xr:uid="{00000000-0005-0000-0000-0000951F0000}"/>
    <cellStyle name="Entrada 2 2 2 2 6 2" xfId="5718" xr:uid="{00000000-0005-0000-0000-0000961F0000}"/>
    <cellStyle name="Entrada 2 2 2 2 6 2 2" xfId="14872" xr:uid="{00000000-0005-0000-0000-0000971F0000}"/>
    <cellStyle name="Entrada 2 2 2 2 6 2 3" xfId="21868" xr:uid="{00000000-0005-0000-0000-0000981F0000}"/>
    <cellStyle name="Entrada 2 2 2 2 6 2 4" xfId="29507" xr:uid="{00000000-0005-0000-0000-0000991F0000}"/>
    <cellStyle name="Entrada 2 2 2 2 6 2 5" xfId="32763" xr:uid="{00000000-0005-0000-0000-00009A1F0000}"/>
    <cellStyle name="Entrada 2 2 2 2 6 2 6" xfId="36438" xr:uid="{00000000-0005-0000-0000-00009B1F0000}"/>
    <cellStyle name="Entrada 2 2 2 2 6 2 7" xfId="39164" xr:uid="{00000000-0005-0000-0000-00009C1F0000}"/>
    <cellStyle name="Entrada 2 2 2 2 6 3" xfId="12129" xr:uid="{00000000-0005-0000-0000-00009D1F0000}"/>
    <cellStyle name="Entrada 2 2 2 2 6 4" xfId="19132" xr:uid="{00000000-0005-0000-0000-00009E1F0000}"/>
    <cellStyle name="Entrada 2 2 2 2 6 5" xfId="17436" xr:uid="{00000000-0005-0000-0000-00009F1F0000}"/>
    <cellStyle name="Entrada 2 2 2 2 6 6" xfId="23145" xr:uid="{00000000-0005-0000-0000-0000A01F0000}"/>
    <cellStyle name="Entrada 2 2 2 2 6 7" xfId="29847" xr:uid="{00000000-0005-0000-0000-0000A11F0000}"/>
    <cellStyle name="Entrada 2 2 2 2 6 8" xfId="31554" xr:uid="{00000000-0005-0000-0000-0000A21F0000}"/>
    <cellStyle name="Entrada 2 2 2 2 6 9" xfId="35270" xr:uid="{00000000-0005-0000-0000-0000A31F0000}"/>
    <cellStyle name="Entrada 2 2 2 2 7" xfId="5713" xr:uid="{00000000-0005-0000-0000-0000A41F0000}"/>
    <cellStyle name="Entrada 2 2 2 2 7 2" xfId="14867" xr:uid="{00000000-0005-0000-0000-0000A51F0000}"/>
    <cellStyle name="Entrada 2 2 2 2 7 3" xfId="21863" xr:uid="{00000000-0005-0000-0000-0000A61F0000}"/>
    <cellStyle name="Entrada 2 2 2 2 7 4" xfId="24305" xr:uid="{00000000-0005-0000-0000-0000A71F0000}"/>
    <cellStyle name="Entrada 2 2 2 2 7 5" xfId="32758" xr:uid="{00000000-0005-0000-0000-0000A81F0000}"/>
    <cellStyle name="Entrada 2 2 2 2 7 6" xfId="36433" xr:uid="{00000000-0005-0000-0000-0000A91F0000}"/>
    <cellStyle name="Entrada 2 2 2 2 7 7" xfId="39159" xr:uid="{00000000-0005-0000-0000-0000AA1F0000}"/>
    <cellStyle name="Entrada 2 2 2 2 8" xfId="11024" xr:uid="{00000000-0005-0000-0000-0000AB1F0000}"/>
    <cellStyle name="Entrada 2 2 2 2 9" xfId="15493" xr:uid="{00000000-0005-0000-0000-0000AC1F0000}"/>
    <cellStyle name="Entrada 2 2 2 3" xfId="2274" xr:uid="{00000000-0005-0000-0000-0000AD1F0000}"/>
    <cellStyle name="Entrada 2 2 2 3 10" xfId="17282" xr:uid="{00000000-0005-0000-0000-0000AE1F0000}"/>
    <cellStyle name="Entrada 2 2 2 3 11" xfId="25055" xr:uid="{00000000-0005-0000-0000-0000AF1F0000}"/>
    <cellStyle name="Entrada 2 2 2 3 12" xfId="22472" xr:uid="{00000000-0005-0000-0000-0000B01F0000}"/>
    <cellStyle name="Entrada 2 2 2 3 13" xfId="23110" xr:uid="{00000000-0005-0000-0000-0000B11F0000}"/>
    <cellStyle name="Entrada 2 2 2 3 14" xfId="18116" xr:uid="{00000000-0005-0000-0000-0000B21F0000}"/>
    <cellStyle name="Entrada 2 2 2 3 2" xfId="2674" xr:uid="{00000000-0005-0000-0000-0000B31F0000}"/>
    <cellStyle name="Entrada 2 2 2 3 2 2" xfId="5720" xr:uid="{00000000-0005-0000-0000-0000B41F0000}"/>
    <cellStyle name="Entrada 2 2 2 3 2 2 2" xfId="14874" xr:uid="{00000000-0005-0000-0000-0000B51F0000}"/>
    <cellStyle name="Entrada 2 2 2 3 2 2 3" xfId="21870" xr:uid="{00000000-0005-0000-0000-0000B61F0000}"/>
    <cellStyle name="Entrada 2 2 2 3 2 2 4" xfId="24902" xr:uid="{00000000-0005-0000-0000-0000B71F0000}"/>
    <cellStyle name="Entrada 2 2 2 3 2 2 5" xfId="32765" xr:uid="{00000000-0005-0000-0000-0000B81F0000}"/>
    <cellStyle name="Entrada 2 2 2 3 2 2 6" xfId="36440" xr:uid="{00000000-0005-0000-0000-0000B91F0000}"/>
    <cellStyle name="Entrada 2 2 2 3 2 2 7" xfId="39166" xr:uid="{00000000-0005-0000-0000-0000BA1F0000}"/>
    <cellStyle name="Entrada 2 2 2 3 2 3" xfId="11828" xr:uid="{00000000-0005-0000-0000-0000BB1F0000}"/>
    <cellStyle name="Entrada 2 2 2 3 2 4" xfId="18831" xr:uid="{00000000-0005-0000-0000-0000BC1F0000}"/>
    <cellStyle name="Entrada 2 2 2 3 2 5" xfId="18239" xr:uid="{00000000-0005-0000-0000-0000BD1F0000}"/>
    <cellStyle name="Entrada 2 2 2 3 2 6" xfId="19468" xr:uid="{00000000-0005-0000-0000-0000BE1F0000}"/>
    <cellStyle name="Entrada 2 2 2 3 2 7" xfId="29996" xr:uid="{00000000-0005-0000-0000-0000BF1F0000}"/>
    <cellStyle name="Entrada 2 2 2 3 2 8" xfId="33973" xr:uid="{00000000-0005-0000-0000-0000C01F0000}"/>
    <cellStyle name="Entrada 2 2 2 3 2 9" xfId="37535" xr:uid="{00000000-0005-0000-0000-0000C11F0000}"/>
    <cellStyle name="Entrada 2 2 2 3 3" xfId="3956" xr:uid="{00000000-0005-0000-0000-0000C21F0000}"/>
    <cellStyle name="Entrada 2 2 2 3 3 2" xfId="5721" xr:uid="{00000000-0005-0000-0000-0000C31F0000}"/>
    <cellStyle name="Entrada 2 2 2 3 3 2 2" xfId="14875" xr:uid="{00000000-0005-0000-0000-0000C41F0000}"/>
    <cellStyle name="Entrada 2 2 2 3 3 2 3" xfId="21871" xr:uid="{00000000-0005-0000-0000-0000C51F0000}"/>
    <cellStyle name="Entrada 2 2 2 3 3 2 4" xfId="17024" xr:uid="{00000000-0005-0000-0000-0000C61F0000}"/>
    <cellStyle name="Entrada 2 2 2 3 3 2 5" xfId="32766" xr:uid="{00000000-0005-0000-0000-0000C71F0000}"/>
    <cellStyle name="Entrada 2 2 2 3 3 2 6" xfId="36441" xr:uid="{00000000-0005-0000-0000-0000C81F0000}"/>
    <cellStyle name="Entrada 2 2 2 3 3 2 7" xfId="39167" xr:uid="{00000000-0005-0000-0000-0000C91F0000}"/>
    <cellStyle name="Entrada 2 2 2 3 3 3" xfId="13110" xr:uid="{00000000-0005-0000-0000-0000CA1F0000}"/>
    <cellStyle name="Entrada 2 2 2 3 3 4" xfId="20108" xr:uid="{00000000-0005-0000-0000-0000CB1F0000}"/>
    <cellStyle name="Entrada 2 2 2 3 3 5" xfId="22964" xr:uid="{00000000-0005-0000-0000-0000CC1F0000}"/>
    <cellStyle name="Entrada 2 2 2 3 3 6" xfId="17090" xr:uid="{00000000-0005-0000-0000-0000CD1F0000}"/>
    <cellStyle name="Entrada 2 2 2 3 3 7" xfId="24489" xr:uid="{00000000-0005-0000-0000-0000CE1F0000}"/>
    <cellStyle name="Entrada 2 2 2 3 3 8" xfId="31662" xr:uid="{00000000-0005-0000-0000-0000CF1F0000}"/>
    <cellStyle name="Entrada 2 2 2 3 3 9" xfId="35342" xr:uid="{00000000-0005-0000-0000-0000D01F0000}"/>
    <cellStyle name="Entrada 2 2 2 3 4" xfId="4394" xr:uid="{00000000-0005-0000-0000-0000D11F0000}"/>
    <cellStyle name="Entrada 2 2 2 3 4 2" xfId="5722" xr:uid="{00000000-0005-0000-0000-0000D21F0000}"/>
    <cellStyle name="Entrada 2 2 2 3 4 2 2" xfId="14876" xr:uid="{00000000-0005-0000-0000-0000D31F0000}"/>
    <cellStyle name="Entrada 2 2 2 3 4 2 3" xfId="21872" xr:uid="{00000000-0005-0000-0000-0000D41F0000}"/>
    <cellStyle name="Entrada 2 2 2 3 4 2 4" xfId="24901" xr:uid="{00000000-0005-0000-0000-0000D51F0000}"/>
    <cellStyle name="Entrada 2 2 2 3 4 2 5" xfId="32767" xr:uid="{00000000-0005-0000-0000-0000D61F0000}"/>
    <cellStyle name="Entrada 2 2 2 3 4 2 6" xfId="36442" xr:uid="{00000000-0005-0000-0000-0000D71F0000}"/>
    <cellStyle name="Entrada 2 2 2 3 4 2 7" xfId="39168" xr:uid="{00000000-0005-0000-0000-0000D81F0000}"/>
    <cellStyle name="Entrada 2 2 2 3 4 3" xfId="13548" xr:uid="{00000000-0005-0000-0000-0000D91F0000}"/>
    <cellStyle name="Entrada 2 2 2 3 4 4" xfId="20546" xr:uid="{00000000-0005-0000-0000-0000DA1F0000}"/>
    <cellStyle name="Entrada 2 2 2 3 4 5" xfId="24744" xr:uid="{00000000-0005-0000-0000-0000DB1F0000}"/>
    <cellStyle name="Entrada 2 2 2 3 4 6" xfId="29229" xr:uid="{00000000-0005-0000-0000-0000DC1F0000}"/>
    <cellStyle name="Entrada 2 2 2 3 4 7" xfId="17920" xr:uid="{00000000-0005-0000-0000-0000DD1F0000}"/>
    <cellStyle name="Entrada 2 2 2 3 4 8" xfId="19616" xr:uid="{00000000-0005-0000-0000-0000DE1F0000}"/>
    <cellStyle name="Entrada 2 2 2 3 4 9" xfId="31251" xr:uid="{00000000-0005-0000-0000-0000DF1F0000}"/>
    <cellStyle name="Entrada 2 2 2 3 5" xfId="4648" xr:uid="{00000000-0005-0000-0000-0000E01F0000}"/>
    <cellStyle name="Entrada 2 2 2 3 5 2" xfId="5723" xr:uid="{00000000-0005-0000-0000-0000E11F0000}"/>
    <cellStyle name="Entrada 2 2 2 3 5 2 2" xfId="14877" xr:uid="{00000000-0005-0000-0000-0000E21F0000}"/>
    <cellStyle name="Entrada 2 2 2 3 5 2 3" xfId="21873" xr:uid="{00000000-0005-0000-0000-0000E31F0000}"/>
    <cellStyle name="Entrada 2 2 2 3 5 2 4" xfId="24897" xr:uid="{00000000-0005-0000-0000-0000E41F0000}"/>
    <cellStyle name="Entrada 2 2 2 3 5 2 5" xfId="32768" xr:uid="{00000000-0005-0000-0000-0000E51F0000}"/>
    <cellStyle name="Entrada 2 2 2 3 5 2 6" xfId="36443" xr:uid="{00000000-0005-0000-0000-0000E61F0000}"/>
    <cellStyle name="Entrada 2 2 2 3 5 2 7" xfId="39169" xr:uid="{00000000-0005-0000-0000-0000E71F0000}"/>
    <cellStyle name="Entrada 2 2 2 3 5 3" xfId="13802" xr:uid="{00000000-0005-0000-0000-0000E81F0000}"/>
    <cellStyle name="Entrada 2 2 2 3 5 4" xfId="20800" xr:uid="{00000000-0005-0000-0000-0000E91F0000}"/>
    <cellStyle name="Entrada 2 2 2 3 5 5" xfId="27513" xr:uid="{00000000-0005-0000-0000-0000EA1F0000}"/>
    <cellStyle name="Entrada 2 2 2 3 5 6" xfId="29258" xr:uid="{00000000-0005-0000-0000-0000EB1F0000}"/>
    <cellStyle name="Entrada 2 2 2 3 5 7" xfId="29398" xr:uid="{00000000-0005-0000-0000-0000EC1F0000}"/>
    <cellStyle name="Entrada 2 2 2 3 5 8" xfId="32194" xr:uid="{00000000-0005-0000-0000-0000ED1F0000}"/>
    <cellStyle name="Entrada 2 2 2 3 5 9" xfId="35869" xr:uid="{00000000-0005-0000-0000-0000EE1F0000}"/>
    <cellStyle name="Entrada 2 2 2 3 6" xfId="4894" xr:uid="{00000000-0005-0000-0000-0000EF1F0000}"/>
    <cellStyle name="Entrada 2 2 2 3 6 2" xfId="5724" xr:uid="{00000000-0005-0000-0000-0000F01F0000}"/>
    <cellStyle name="Entrada 2 2 2 3 6 2 2" xfId="14878" xr:uid="{00000000-0005-0000-0000-0000F11F0000}"/>
    <cellStyle name="Entrada 2 2 2 3 6 2 3" xfId="21874" xr:uid="{00000000-0005-0000-0000-0000F21F0000}"/>
    <cellStyle name="Entrada 2 2 2 3 6 2 4" xfId="24894" xr:uid="{00000000-0005-0000-0000-0000F31F0000}"/>
    <cellStyle name="Entrada 2 2 2 3 6 2 5" xfId="32769" xr:uid="{00000000-0005-0000-0000-0000F41F0000}"/>
    <cellStyle name="Entrada 2 2 2 3 6 2 6" xfId="36444" xr:uid="{00000000-0005-0000-0000-0000F51F0000}"/>
    <cellStyle name="Entrada 2 2 2 3 6 2 7" xfId="39170" xr:uid="{00000000-0005-0000-0000-0000F61F0000}"/>
    <cellStyle name="Entrada 2 2 2 3 6 3" xfId="14048" xr:uid="{00000000-0005-0000-0000-0000F71F0000}"/>
    <cellStyle name="Entrada 2 2 2 3 6 4" xfId="21046" xr:uid="{00000000-0005-0000-0000-0000F81F0000}"/>
    <cellStyle name="Entrada 2 2 2 3 6 5" xfId="27391" xr:uid="{00000000-0005-0000-0000-0000F91F0000}"/>
    <cellStyle name="Entrada 2 2 2 3 6 6" xfId="29282" xr:uid="{00000000-0005-0000-0000-0000FA1F0000}"/>
    <cellStyle name="Entrada 2 2 2 3 6 7" xfId="31940" xr:uid="{00000000-0005-0000-0000-0000FB1F0000}"/>
    <cellStyle name="Entrada 2 2 2 3 6 8" xfId="35618" xr:uid="{00000000-0005-0000-0000-0000FC1F0000}"/>
    <cellStyle name="Entrada 2 2 2 3 6 9" xfId="38529" xr:uid="{00000000-0005-0000-0000-0000FD1F0000}"/>
    <cellStyle name="Entrada 2 2 2 3 7" xfId="5719" xr:uid="{00000000-0005-0000-0000-0000FE1F0000}"/>
    <cellStyle name="Entrada 2 2 2 3 7 2" xfId="14873" xr:uid="{00000000-0005-0000-0000-0000FF1F0000}"/>
    <cellStyle name="Entrada 2 2 2 3 7 3" xfId="21869" xr:uid="{00000000-0005-0000-0000-000000200000}"/>
    <cellStyle name="Entrada 2 2 2 3 7 4" xfId="25177" xr:uid="{00000000-0005-0000-0000-000001200000}"/>
    <cellStyle name="Entrada 2 2 2 3 7 5" xfId="32764" xr:uid="{00000000-0005-0000-0000-000002200000}"/>
    <cellStyle name="Entrada 2 2 2 3 7 6" xfId="36439" xr:uid="{00000000-0005-0000-0000-000003200000}"/>
    <cellStyle name="Entrada 2 2 2 3 7 7" xfId="39165" xr:uid="{00000000-0005-0000-0000-000004200000}"/>
    <cellStyle name="Entrada 2 2 2 3 8" xfId="11428" xr:uid="{00000000-0005-0000-0000-000005200000}"/>
    <cellStyle name="Entrada 2 2 2 3 9" xfId="18431" xr:uid="{00000000-0005-0000-0000-000006200000}"/>
    <cellStyle name="Entrada 2 2 2 4" xfId="1797" xr:uid="{00000000-0005-0000-0000-000007200000}"/>
    <cellStyle name="Entrada 2 2 2 4 10" xfId="28603" xr:uid="{00000000-0005-0000-0000-000008200000}"/>
    <cellStyle name="Entrada 2 2 2 4 11" xfId="19718" xr:uid="{00000000-0005-0000-0000-000009200000}"/>
    <cellStyle name="Entrada 2 2 2 4 12" xfId="30932" xr:uid="{00000000-0005-0000-0000-00000A200000}"/>
    <cellStyle name="Entrada 2 2 2 4 13" xfId="31054" xr:uid="{00000000-0005-0000-0000-00000B200000}"/>
    <cellStyle name="Entrada 2 2 2 4 14" xfId="34944" xr:uid="{00000000-0005-0000-0000-00000C200000}"/>
    <cellStyle name="Entrada 2 2 2 4 2" xfId="2545" xr:uid="{00000000-0005-0000-0000-00000D200000}"/>
    <cellStyle name="Entrada 2 2 2 4 2 2" xfId="5726" xr:uid="{00000000-0005-0000-0000-00000E200000}"/>
    <cellStyle name="Entrada 2 2 2 4 2 2 2" xfId="14880" xr:uid="{00000000-0005-0000-0000-00000F200000}"/>
    <cellStyle name="Entrada 2 2 2 4 2 2 3" xfId="21876" xr:uid="{00000000-0005-0000-0000-000010200000}"/>
    <cellStyle name="Entrada 2 2 2 4 2 2 4" xfId="24899" xr:uid="{00000000-0005-0000-0000-000011200000}"/>
    <cellStyle name="Entrada 2 2 2 4 2 2 5" xfId="32771" xr:uid="{00000000-0005-0000-0000-000012200000}"/>
    <cellStyle name="Entrada 2 2 2 4 2 2 6" xfId="36446" xr:uid="{00000000-0005-0000-0000-000013200000}"/>
    <cellStyle name="Entrada 2 2 2 4 2 2 7" xfId="39172" xr:uid="{00000000-0005-0000-0000-000014200000}"/>
    <cellStyle name="Entrada 2 2 2 4 2 3" xfId="11699" xr:uid="{00000000-0005-0000-0000-000015200000}"/>
    <cellStyle name="Entrada 2 2 2 4 2 4" xfId="18702" xr:uid="{00000000-0005-0000-0000-000016200000}"/>
    <cellStyle name="Entrada 2 2 2 4 2 5" xfId="17958" xr:uid="{00000000-0005-0000-0000-000017200000}"/>
    <cellStyle name="Entrada 2 2 2 4 2 6" xfId="9219" xr:uid="{00000000-0005-0000-0000-000018200000}"/>
    <cellStyle name="Entrada 2 2 2 4 2 7" xfId="29094" xr:uid="{00000000-0005-0000-0000-000019200000}"/>
    <cellStyle name="Entrada 2 2 2 4 2 8" xfId="28476" xr:uid="{00000000-0005-0000-0000-00001A200000}"/>
    <cellStyle name="Entrada 2 2 2 4 2 9" xfId="31433" xr:uid="{00000000-0005-0000-0000-00001B200000}"/>
    <cellStyle name="Entrada 2 2 2 4 3" xfId="3716" xr:uid="{00000000-0005-0000-0000-00001C200000}"/>
    <cellStyle name="Entrada 2 2 2 4 3 2" xfId="5727" xr:uid="{00000000-0005-0000-0000-00001D200000}"/>
    <cellStyle name="Entrada 2 2 2 4 3 2 2" xfId="14881" xr:uid="{00000000-0005-0000-0000-00001E200000}"/>
    <cellStyle name="Entrada 2 2 2 4 3 2 3" xfId="21877" xr:uid="{00000000-0005-0000-0000-00001F200000}"/>
    <cellStyle name="Entrada 2 2 2 4 3 2 4" xfId="25175" xr:uid="{00000000-0005-0000-0000-000020200000}"/>
    <cellStyle name="Entrada 2 2 2 4 3 2 5" xfId="32772" xr:uid="{00000000-0005-0000-0000-000021200000}"/>
    <cellStyle name="Entrada 2 2 2 4 3 2 6" xfId="36447" xr:uid="{00000000-0005-0000-0000-000022200000}"/>
    <cellStyle name="Entrada 2 2 2 4 3 2 7" xfId="39173" xr:uid="{00000000-0005-0000-0000-000023200000}"/>
    <cellStyle name="Entrada 2 2 2 4 3 3" xfId="12870" xr:uid="{00000000-0005-0000-0000-000024200000}"/>
    <cellStyle name="Entrada 2 2 2 4 3 4" xfId="19869" xr:uid="{00000000-0005-0000-0000-000025200000}"/>
    <cellStyle name="Entrada 2 2 2 4 3 5" xfId="27966" xr:uid="{00000000-0005-0000-0000-000026200000}"/>
    <cellStyle name="Entrada 2 2 2 4 3 6" xfId="23237" xr:uid="{00000000-0005-0000-0000-000027200000}"/>
    <cellStyle name="Entrada 2 2 2 4 3 7" xfId="29000" xr:uid="{00000000-0005-0000-0000-000028200000}"/>
    <cellStyle name="Entrada 2 2 2 4 3 8" xfId="33556" xr:uid="{00000000-0005-0000-0000-000029200000}"/>
    <cellStyle name="Entrada 2 2 2 4 3 9" xfId="37224" xr:uid="{00000000-0005-0000-0000-00002A200000}"/>
    <cellStyle name="Entrada 2 2 2 4 4" xfId="4221" xr:uid="{00000000-0005-0000-0000-00002B200000}"/>
    <cellStyle name="Entrada 2 2 2 4 4 2" xfId="5728" xr:uid="{00000000-0005-0000-0000-00002C200000}"/>
    <cellStyle name="Entrada 2 2 2 4 4 2 2" xfId="14882" xr:uid="{00000000-0005-0000-0000-00002D200000}"/>
    <cellStyle name="Entrada 2 2 2 4 4 2 3" xfId="21878" xr:uid="{00000000-0005-0000-0000-00002E200000}"/>
    <cellStyle name="Entrada 2 2 2 4 4 2 4" xfId="24898" xr:uid="{00000000-0005-0000-0000-00002F200000}"/>
    <cellStyle name="Entrada 2 2 2 4 4 2 5" xfId="32773" xr:uid="{00000000-0005-0000-0000-000030200000}"/>
    <cellStyle name="Entrada 2 2 2 4 4 2 6" xfId="36448" xr:uid="{00000000-0005-0000-0000-000031200000}"/>
    <cellStyle name="Entrada 2 2 2 4 4 2 7" xfId="39174" xr:uid="{00000000-0005-0000-0000-000032200000}"/>
    <cellStyle name="Entrada 2 2 2 4 4 3" xfId="13375" xr:uid="{00000000-0005-0000-0000-000033200000}"/>
    <cellStyle name="Entrada 2 2 2 4 4 4" xfId="20373" xr:uid="{00000000-0005-0000-0000-000034200000}"/>
    <cellStyle name="Entrada 2 2 2 4 4 5" xfId="22674" xr:uid="{00000000-0005-0000-0000-000035200000}"/>
    <cellStyle name="Entrada 2 2 2 4 4 6" xfId="25043" xr:uid="{00000000-0005-0000-0000-000036200000}"/>
    <cellStyle name="Entrada 2 2 2 4 4 7" xfId="29150" xr:uid="{00000000-0005-0000-0000-000037200000}"/>
    <cellStyle name="Entrada 2 2 2 4 4 8" xfId="33360" xr:uid="{00000000-0005-0000-0000-000038200000}"/>
    <cellStyle name="Entrada 2 2 2 4 4 9" xfId="37035" xr:uid="{00000000-0005-0000-0000-000039200000}"/>
    <cellStyle name="Entrada 2 2 2 4 5" xfId="3126" xr:uid="{00000000-0005-0000-0000-00003A200000}"/>
    <cellStyle name="Entrada 2 2 2 4 5 2" xfId="5729" xr:uid="{00000000-0005-0000-0000-00003B200000}"/>
    <cellStyle name="Entrada 2 2 2 4 5 2 2" xfId="14883" xr:uid="{00000000-0005-0000-0000-00003C200000}"/>
    <cellStyle name="Entrada 2 2 2 4 5 2 3" xfId="21879" xr:uid="{00000000-0005-0000-0000-00003D200000}"/>
    <cellStyle name="Entrada 2 2 2 4 5 2 4" xfId="27070" xr:uid="{00000000-0005-0000-0000-00003E200000}"/>
    <cellStyle name="Entrada 2 2 2 4 5 2 5" xfId="32774" xr:uid="{00000000-0005-0000-0000-00003F200000}"/>
    <cellStyle name="Entrada 2 2 2 4 5 2 6" xfId="36449" xr:uid="{00000000-0005-0000-0000-000040200000}"/>
    <cellStyle name="Entrada 2 2 2 4 5 2 7" xfId="39175" xr:uid="{00000000-0005-0000-0000-000041200000}"/>
    <cellStyle name="Entrada 2 2 2 4 5 3" xfId="12280" xr:uid="{00000000-0005-0000-0000-000042200000}"/>
    <cellStyle name="Entrada 2 2 2 4 5 4" xfId="19283" xr:uid="{00000000-0005-0000-0000-000043200000}"/>
    <cellStyle name="Entrada 2 2 2 4 5 5" xfId="24708" xr:uid="{00000000-0005-0000-0000-000044200000}"/>
    <cellStyle name="Entrada 2 2 2 4 5 6" xfId="10274" xr:uid="{00000000-0005-0000-0000-000045200000}"/>
    <cellStyle name="Entrada 2 2 2 4 5 7" xfId="29777" xr:uid="{00000000-0005-0000-0000-000046200000}"/>
    <cellStyle name="Entrada 2 2 2 4 5 8" xfId="33754" xr:uid="{00000000-0005-0000-0000-000047200000}"/>
    <cellStyle name="Entrada 2 2 2 4 5 9" xfId="37316" xr:uid="{00000000-0005-0000-0000-000048200000}"/>
    <cellStyle name="Entrada 2 2 2 4 6" xfId="4312" xr:uid="{00000000-0005-0000-0000-000049200000}"/>
    <cellStyle name="Entrada 2 2 2 4 6 2" xfId="5730" xr:uid="{00000000-0005-0000-0000-00004A200000}"/>
    <cellStyle name="Entrada 2 2 2 4 6 2 2" xfId="14884" xr:uid="{00000000-0005-0000-0000-00004B200000}"/>
    <cellStyle name="Entrada 2 2 2 4 6 2 3" xfId="21880" xr:uid="{00000000-0005-0000-0000-00004C200000}"/>
    <cellStyle name="Entrada 2 2 2 4 6 2 4" xfId="17387" xr:uid="{00000000-0005-0000-0000-00004D200000}"/>
    <cellStyle name="Entrada 2 2 2 4 6 2 5" xfId="32775" xr:uid="{00000000-0005-0000-0000-00004E200000}"/>
    <cellStyle name="Entrada 2 2 2 4 6 2 6" xfId="36450" xr:uid="{00000000-0005-0000-0000-00004F200000}"/>
    <cellStyle name="Entrada 2 2 2 4 6 2 7" xfId="39176" xr:uid="{00000000-0005-0000-0000-000050200000}"/>
    <cellStyle name="Entrada 2 2 2 4 6 3" xfId="13466" xr:uid="{00000000-0005-0000-0000-000051200000}"/>
    <cellStyle name="Entrada 2 2 2 4 6 4" xfId="20464" xr:uid="{00000000-0005-0000-0000-000052200000}"/>
    <cellStyle name="Entrada 2 2 2 4 6 5" xfId="24138" xr:uid="{00000000-0005-0000-0000-000053200000}"/>
    <cellStyle name="Entrada 2 2 2 4 6 6" xfId="25305" xr:uid="{00000000-0005-0000-0000-000054200000}"/>
    <cellStyle name="Entrada 2 2 2 4 6 7" xfId="22634" xr:uid="{00000000-0005-0000-0000-000055200000}"/>
    <cellStyle name="Entrada 2 2 2 4 6 8" xfId="29031" xr:uid="{00000000-0005-0000-0000-000056200000}"/>
    <cellStyle name="Entrada 2 2 2 4 6 9" xfId="29603" xr:uid="{00000000-0005-0000-0000-000057200000}"/>
    <cellStyle name="Entrada 2 2 2 4 7" xfId="5725" xr:uid="{00000000-0005-0000-0000-000058200000}"/>
    <cellStyle name="Entrada 2 2 2 4 7 2" xfId="14879" xr:uid="{00000000-0005-0000-0000-000059200000}"/>
    <cellStyle name="Entrada 2 2 2 4 7 3" xfId="21875" xr:uid="{00000000-0005-0000-0000-00005A200000}"/>
    <cellStyle name="Entrada 2 2 2 4 7 4" xfId="19784" xr:uid="{00000000-0005-0000-0000-00005B200000}"/>
    <cellStyle name="Entrada 2 2 2 4 7 5" xfId="32770" xr:uid="{00000000-0005-0000-0000-00005C200000}"/>
    <cellStyle name="Entrada 2 2 2 4 7 6" xfId="36445" xr:uid="{00000000-0005-0000-0000-00005D200000}"/>
    <cellStyle name="Entrada 2 2 2 4 7 7" xfId="39171" xr:uid="{00000000-0005-0000-0000-00005E200000}"/>
    <cellStyle name="Entrada 2 2 2 4 8" xfId="10951" xr:uid="{00000000-0005-0000-0000-00005F200000}"/>
    <cellStyle name="Entrada 2 2 2 4 9" xfId="9607" xr:uid="{00000000-0005-0000-0000-000060200000}"/>
    <cellStyle name="Entrada 2 2 2 5" xfId="2035" xr:uid="{00000000-0005-0000-0000-000061200000}"/>
    <cellStyle name="Entrada 2 2 2 5 10" xfId="28484" xr:uid="{00000000-0005-0000-0000-000062200000}"/>
    <cellStyle name="Entrada 2 2 2 5 11" xfId="17580" xr:uid="{00000000-0005-0000-0000-000063200000}"/>
    <cellStyle name="Entrada 2 2 2 5 12" xfId="25699" xr:uid="{00000000-0005-0000-0000-000064200000}"/>
    <cellStyle name="Entrada 2 2 2 5 13" xfId="30860" xr:uid="{00000000-0005-0000-0000-000065200000}"/>
    <cellStyle name="Entrada 2 2 2 5 14" xfId="34799" xr:uid="{00000000-0005-0000-0000-000066200000}"/>
    <cellStyle name="Entrada 2 2 2 5 2" xfId="2576" xr:uid="{00000000-0005-0000-0000-000067200000}"/>
    <cellStyle name="Entrada 2 2 2 5 2 2" xfId="5732" xr:uid="{00000000-0005-0000-0000-000068200000}"/>
    <cellStyle name="Entrada 2 2 2 5 2 2 2" xfId="14886" xr:uid="{00000000-0005-0000-0000-000069200000}"/>
    <cellStyle name="Entrada 2 2 2 5 2 2 3" xfId="21882" xr:uid="{00000000-0005-0000-0000-00006A200000}"/>
    <cellStyle name="Entrada 2 2 2 5 2 2 4" xfId="19481" xr:uid="{00000000-0005-0000-0000-00006B200000}"/>
    <cellStyle name="Entrada 2 2 2 5 2 2 5" xfId="32777" xr:uid="{00000000-0005-0000-0000-00006C200000}"/>
    <cellStyle name="Entrada 2 2 2 5 2 2 6" xfId="36452" xr:uid="{00000000-0005-0000-0000-00006D200000}"/>
    <cellStyle name="Entrada 2 2 2 5 2 2 7" xfId="39178" xr:uid="{00000000-0005-0000-0000-00006E200000}"/>
    <cellStyle name="Entrada 2 2 2 5 2 3" xfId="11730" xr:uid="{00000000-0005-0000-0000-00006F200000}"/>
    <cellStyle name="Entrada 2 2 2 5 2 4" xfId="18733" xr:uid="{00000000-0005-0000-0000-000070200000}"/>
    <cellStyle name="Entrada 2 2 2 5 2 5" xfId="23266" xr:uid="{00000000-0005-0000-0000-000071200000}"/>
    <cellStyle name="Entrada 2 2 2 5 2 6" xfId="26257" xr:uid="{00000000-0005-0000-0000-000072200000}"/>
    <cellStyle name="Entrada 2 2 2 5 2 7" xfId="17668" xr:uid="{00000000-0005-0000-0000-000073200000}"/>
    <cellStyle name="Entrada 2 2 2 5 2 8" xfId="26491" xr:uid="{00000000-0005-0000-0000-000074200000}"/>
    <cellStyle name="Entrada 2 2 2 5 2 9" xfId="33624" xr:uid="{00000000-0005-0000-0000-000075200000}"/>
    <cellStyle name="Entrada 2 2 2 5 3" xfId="3809" xr:uid="{00000000-0005-0000-0000-000076200000}"/>
    <cellStyle name="Entrada 2 2 2 5 3 2" xfId="5733" xr:uid="{00000000-0005-0000-0000-000077200000}"/>
    <cellStyle name="Entrada 2 2 2 5 3 2 2" xfId="14887" xr:uid="{00000000-0005-0000-0000-000078200000}"/>
    <cellStyle name="Entrada 2 2 2 5 3 2 3" xfId="21883" xr:uid="{00000000-0005-0000-0000-000079200000}"/>
    <cellStyle name="Entrada 2 2 2 5 3 2 4" xfId="27069" xr:uid="{00000000-0005-0000-0000-00007A200000}"/>
    <cellStyle name="Entrada 2 2 2 5 3 2 5" xfId="32778" xr:uid="{00000000-0005-0000-0000-00007B200000}"/>
    <cellStyle name="Entrada 2 2 2 5 3 2 6" xfId="36453" xr:uid="{00000000-0005-0000-0000-00007C200000}"/>
    <cellStyle name="Entrada 2 2 2 5 3 2 7" xfId="39179" xr:uid="{00000000-0005-0000-0000-00007D200000}"/>
    <cellStyle name="Entrada 2 2 2 5 3 3" xfId="12963" xr:uid="{00000000-0005-0000-0000-00007E200000}"/>
    <cellStyle name="Entrada 2 2 2 5 3 4" xfId="19962" xr:uid="{00000000-0005-0000-0000-00007F200000}"/>
    <cellStyle name="Entrada 2 2 2 5 3 5" xfId="23049" xr:uid="{00000000-0005-0000-0000-000080200000}"/>
    <cellStyle name="Entrada 2 2 2 5 3 6" xfId="26590" xr:uid="{00000000-0005-0000-0000-000081200000}"/>
    <cellStyle name="Entrada 2 2 2 5 3 7" xfId="22646" xr:uid="{00000000-0005-0000-0000-000082200000}"/>
    <cellStyle name="Entrada 2 2 2 5 3 8" xfId="24004" xr:uid="{00000000-0005-0000-0000-000083200000}"/>
    <cellStyle name="Entrada 2 2 2 5 3 9" xfId="29076" xr:uid="{00000000-0005-0000-0000-000084200000}"/>
    <cellStyle name="Entrada 2 2 2 5 4" xfId="4285" xr:uid="{00000000-0005-0000-0000-000085200000}"/>
    <cellStyle name="Entrada 2 2 2 5 4 2" xfId="5734" xr:uid="{00000000-0005-0000-0000-000086200000}"/>
    <cellStyle name="Entrada 2 2 2 5 4 2 2" xfId="14888" xr:uid="{00000000-0005-0000-0000-000087200000}"/>
    <cellStyle name="Entrada 2 2 2 5 4 2 3" xfId="21884" xr:uid="{00000000-0005-0000-0000-000088200000}"/>
    <cellStyle name="Entrada 2 2 2 5 4 2 4" xfId="23361" xr:uid="{00000000-0005-0000-0000-000089200000}"/>
    <cellStyle name="Entrada 2 2 2 5 4 2 5" xfId="32779" xr:uid="{00000000-0005-0000-0000-00008A200000}"/>
    <cellStyle name="Entrada 2 2 2 5 4 2 6" xfId="36454" xr:uid="{00000000-0005-0000-0000-00008B200000}"/>
    <cellStyle name="Entrada 2 2 2 5 4 2 7" xfId="39180" xr:uid="{00000000-0005-0000-0000-00008C200000}"/>
    <cellStyle name="Entrada 2 2 2 5 4 3" xfId="13439" xr:uid="{00000000-0005-0000-0000-00008D200000}"/>
    <cellStyle name="Entrada 2 2 2 5 4 4" xfId="20437" xr:uid="{00000000-0005-0000-0000-00008E200000}"/>
    <cellStyle name="Entrada 2 2 2 5 4 5" xfId="22683" xr:uid="{00000000-0005-0000-0000-00008F200000}"/>
    <cellStyle name="Entrada 2 2 2 5 4 6" xfId="22792" xr:uid="{00000000-0005-0000-0000-000090200000}"/>
    <cellStyle name="Entrada 2 2 2 5 4 7" xfId="24120" xr:uid="{00000000-0005-0000-0000-000091200000}"/>
    <cellStyle name="Entrada 2 2 2 5 4 8" xfId="26059" xr:uid="{00000000-0005-0000-0000-000092200000}"/>
    <cellStyle name="Entrada 2 2 2 5 4 9" xfId="30323" xr:uid="{00000000-0005-0000-0000-000093200000}"/>
    <cellStyle name="Entrada 2 2 2 5 5" xfId="4558" xr:uid="{00000000-0005-0000-0000-000094200000}"/>
    <cellStyle name="Entrada 2 2 2 5 5 2" xfId="5735" xr:uid="{00000000-0005-0000-0000-000095200000}"/>
    <cellStyle name="Entrada 2 2 2 5 5 2 2" xfId="14889" xr:uid="{00000000-0005-0000-0000-000096200000}"/>
    <cellStyle name="Entrada 2 2 2 5 5 2 3" xfId="21885" xr:uid="{00000000-0005-0000-0000-000097200000}"/>
    <cellStyle name="Entrada 2 2 2 5 5 2 4" xfId="22579" xr:uid="{00000000-0005-0000-0000-000098200000}"/>
    <cellStyle name="Entrada 2 2 2 5 5 2 5" xfId="32780" xr:uid="{00000000-0005-0000-0000-000099200000}"/>
    <cellStyle name="Entrada 2 2 2 5 5 2 6" xfId="36455" xr:uid="{00000000-0005-0000-0000-00009A200000}"/>
    <cellStyle name="Entrada 2 2 2 5 5 2 7" xfId="39181" xr:uid="{00000000-0005-0000-0000-00009B200000}"/>
    <cellStyle name="Entrada 2 2 2 5 5 3" xfId="13712" xr:uid="{00000000-0005-0000-0000-00009C200000}"/>
    <cellStyle name="Entrada 2 2 2 5 5 4" xfId="20710" xr:uid="{00000000-0005-0000-0000-00009D200000}"/>
    <cellStyle name="Entrada 2 2 2 5 5 5" xfId="27558" xr:uid="{00000000-0005-0000-0000-00009E200000}"/>
    <cellStyle name="Entrada 2 2 2 5 5 6" xfId="22448" xr:uid="{00000000-0005-0000-0000-00009F200000}"/>
    <cellStyle name="Entrada 2 2 2 5 5 7" xfId="9455" xr:uid="{00000000-0005-0000-0000-0000A0200000}"/>
    <cellStyle name="Entrada 2 2 2 5 5 8" xfId="17673" xr:uid="{00000000-0005-0000-0000-0000A1200000}"/>
    <cellStyle name="Entrada 2 2 2 5 5 9" xfId="34886" xr:uid="{00000000-0005-0000-0000-0000A2200000}"/>
    <cellStyle name="Entrada 2 2 2 5 6" xfId="4808" xr:uid="{00000000-0005-0000-0000-0000A3200000}"/>
    <cellStyle name="Entrada 2 2 2 5 6 2" xfId="5736" xr:uid="{00000000-0005-0000-0000-0000A4200000}"/>
    <cellStyle name="Entrada 2 2 2 5 6 2 2" xfId="14890" xr:uid="{00000000-0005-0000-0000-0000A5200000}"/>
    <cellStyle name="Entrada 2 2 2 5 6 2 3" xfId="21886" xr:uid="{00000000-0005-0000-0000-0000A6200000}"/>
    <cellStyle name="Entrada 2 2 2 5 6 2 4" xfId="27068" xr:uid="{00000000-0005-0000-0000-0000A7200000}"/>
    <cellStyle name="Entrada 2 2 2 5 6 2 5" xfId="32781" xr:uid="{00000000-0005-0000-0000-0000A8200000}"/>
    <cellStyle name="Entrada 2 2 2 5 6 2 6" xfId="36456" xr:uid="{00000000-0005-0000-0000-0000A9200000}"/>
    <cellStyle name="Entrada 2 2 2 5 6 2 7" xfId="39182" xr:uid="{00000000-0005-0000-0000-0000AA200000}"/>
    <cellStyle name="Entrada 2 2 2 5 6 3" xfId="13962" xr:uid="{00000000-0005-0000-0000-0000AB200000}"/>
    <cellStyle name="Entrada 2 2 2 5 6 4" xfId="20960" xr:uid="{00000000-0005-0000-0000-0000AC200000}"/>
    <cellStyle name="Entrada 2 2 2 5 6 5" xfId="10149" xr:uid="{00000000-0005-0000-0000-0000AD200000}"/>
    <cellStyle name="Entrada 2 2 2 5 6 6" xfId="29275" xr:uid="{00000000-0005-0000-0000-0000AE200000}"/>
    <cellStyle name="Entrada 2 2 2 5 6 7" xfId="17821" xr:uid="{00000000-0005-0000-0000-0000AF200000}"/>
    <cellStyle name="Entrada 2 2 2 5 6 8" xfId="19596" xr:uid="{00000000-0005-0000-0000-0000B0200000}"/>
    <cellStyle name="Entrada 2 2 2 5 6 9" xfId="28537" xr:uid="{00000000-0005-0000-0000-0000B1200000}"/>
    <cellStyle name="Entrada 2 2 2 5 7" xfId="5731" xr:uid="{00000000-0005-0000-0000-0000B2200000}"/>
    <cellStyle name="Entrada 2 2 2 5 7 2" xfId="14885" xr:uid="{00000000-0005-0000-0000-0000B3200000}"/>
    <cellStyle name="Entrada 2 2 2 5 7 3" xfId="21881" xr:uid="{00000000-0005-0000-0000-0000B4200000}"/>
    <cellStyle name="Entrada 2 2 2 5 7 4" xfId="24394" xr:uid="{00000000-0005-0000-0000-0000B5200000}"/>
    <cellStyle name="Entrada 2 2 2 5 7 5" xfId="32776" xr:uid="{00000000-0005-0000-0000-0000B6200000}"/>
    <cellStyle name="Entrada 2 2 2 5 7 6" xfId="36451" xr:uid="{00000000-0005-0000-0000-0000B7200000}"/>
    <cellStyle name="Entrada 2 2 2 5 7 7" xfId="39177" xr:uid="{00000000-0005-0000-0000-0000B8200000}"/>
    <cellStyle name="Entrada 2 2 2 5 8" xfId="11189" xr:uid="{00000000-0005-0000-0000-0000B9200000}"/>
    <cellStyle name="Entrada 2 2 2 5 9" xfId="9201" xr:uid="{00000000-0005-0000-0000-0000BA200000}"/>
    <cellStyle name="Entrada 2 2 2 6" xfId="1628" xr:uid="{00000000-0005-0000-0000-0000BB200000}"/>
    <cellStyle name="Entrada 2 2 2 6 10" xfId="25376" xr:uid="{00000000-0005-0000-0000-0000BC200000}"/>
    <cellStyle name="Entrada 2 2 2 6 11" xfId="19405" xr:uid="{00000000-0005-0000-0000-0000BD200000}"/>
    <cellStyle name="Entrada 2 2 2 6 12" xfId="34930" xr:uid="{00000000-0005-0000-0000-0000BE200000}"/>
    <cellStyle name="Entrada 2 2 2 6 13" xfId="38393" xr:uid="{00000000-0005-0000-0000-0000BF200000}"/>
    <cellStyle name="Entrada 2 2 2 6 2" xfId="3284" xr:uid="{00000000-0005-0000-0000-0000C0200000}"/>
    <cellStyle name="Entrada 2 2 2 6 2 2" xfId="5738" xr:uid="{00000000-0005-0000-0000-0000C1200000}"/>
    <cellStyle name="Entrada 2 2 2 6 2 2 2" xfId="14892" xr:uid="{00000000-0005-0000-0000-0000C2200000}"/>
    <cellStyle name="Entrada 2 2 2 6 2 2 3" xfId="21888" xr:uid="{00000000-0005-0000-0000-0000C3200000}"/>
    <cellStyle name="Entrada 2 2 2 6 2 2 4" xfId="24174" xr:uid="{00000000-0005-0000-0000-0000C4200000}"/>
    <cellStyle name="Entrada 2 2 2 6 2 2 5" xfId="32783" xr:uid="{00000000-0005-0000-0000-0000C5200000}"/>
    <cellStyle name="Entrada 2 2 2 6 2 2 6" xfId="36458" xr:uid="{00000000-0005-0000-0000-0000C6200000}"/>
    <cellStyle name="Entrada 2 2 2 6 2 2 7" xfId="39184" xr:uid="{00000000-0005-0000-0000-0000C7200000}"/>
    <cellStyle name="Entrada 2 2 2 6 2 3" xfId="12438" xr:uid="{00000000-0005-0000-0000-0000C8200000}"/>
    <cellStyle name="Entrada 2 2 2 6 2 4" xfId="19440" xr:uid="{00000000-0005-0000-0000-0000C9200000}"/>
    <cellStyle name="Entrada 2 2 2 6 2 5" xfId="9463" xr:uid="{00000000-0005-0000-0000-0000CA200000}"/>
    <cellStyle name="Entrada 2 2 2 6 2 6" xfId="15519" xr:uid="{00000000-0005-0000-0000-0000CB200000}"/>
    <cellStyle name="Entrada 2 2 2 6 2 7" xfId="18047" xr:uid="{00000000-0005-0000-0000-0000CC200000}"/>
    <cellStyle name="Entrada 2 2 2 6 2 8" xfId="31125" xr:uid="{00000000-0005-0000-0000-0000CD200000}"/>
    <cellStyle name="Entrada 2 2 2 6 2 9" xfId="31200" xr:uid="{00000000-0005-0000-0000-0000CE200000}"/>
    <cellStyle name="Entrada 2 2 2 6 3" xfId="2950" xr:uid="{00000000-0005-0000-0000-0000CF200000}"/>
    <cellStyle name="Entrada 2 2 2 6 3 2" xfId="5739" xr:uid="{00000000-0005-0000-0000-0000D0200000}"/>
    <cellStyle name="Entrada 2 2 2 6 3 2 2" xfId="14893" xr:uid="{00000000-0005-0000-0000-0000D1200000}"/>
    <cellStyle name="Entrada 2 2 2 6 3 2 3" xfId="21889" xr:uid="{00000000-0005-0000-0000-0000D2200000}"/>
    <cellStyle name="Entrada 2 2 2 6 3 2 4" xfId="27071" xr:uid="{00000000-0005-0000-0000-0000D3200000}"/>
    <cellStyle name="Entrada 2 2 2 6 3 2 5" xfId="32784" xr:uid="{00000000-0005-0000-0000-0000D4200000}"/>
    <cellStyle name="Entrada 2 2 2 6 3 2 6" xfId="36459" xr:uid="{00000000-0005-0000-0000-0000D5200000}"/>
    <cellStyle name="Entrada 2 2 2 6 3 2 7" xfId="39185" xr:uid="{00000000-0005-0000-0000-0000D6200000}"/>
    <cellStyle name="Entrada 2 2 2 6 3 3" xfId="12104" xr:uid="{00000000-0005-0000-0000-0000D7200000}"/>
    <cellStyle name="Entrada 2 2 2 6 3 4" xfId="19107" xr:uid="{00000000-0005-0000-0000-0000D8200000}"/>
    <cellStyle name="Entrada 2 2 2 6 3 5" xfId="24223" xr:uid="{00000000-0005-0000-0000-0000D9200000}"/>
    <cellStyle name="Entrada 2 2 2 6 3 6" xfId="28773" xr:uid="{00000000-0005-0000-0000-0000DA200000}"/>
    <cellStyle name="Entrada 2 2 2 6 3 7" xfId="29856" xr:uid="{00000000-0005-0000-0000-0000DB200000}"/>
    <cellStyle name="Entrada 2 2 2 6 3 8" xfId="17080" xr:uid="{00000000-0005-0000-0000-0000DC200000}"/>
    <cellStyle name="Entrada 2 2 2 6 3 9" xfId="31823" xr:uid="{00000000-0005-0000-0000-0000DD200000}"/>
    <cellStyle name="Entrada 2 2 2 6 4" xfId="3061" xr:uid="{00000000-0005-0000-0000-0000DE200000}"/>
    <cellStyle name="Entrada 2 2 2 6 4 2" xfId="5740" xr:uid="{00000000-0005-0000-0000-0000DF200000}"/>
    <cellStyle name="Entrada 2 2 2 6 4 2 2" xfId="14894" xr:uid="{00000000-0005-0000-0000-0000E0200000}"/>
    <cellStyle name="Entrada 2 2 2 6 4 2 3" xfId="21890" xr:uid="{00000000-0005-0000-0000-0000E1200000}"/>
    <cellStyle name="Entrada 2 2 2 6 4 2 4" xfId="24395" xr:uid="{00000000-0005-0000-0000-0000E2200000}"/>
    <cellStyle name="Entrada 2 2 2 6 4 2 5" xfId="32785" xr:uid="{00000000-0005-0000-0000-0000E3200000}"/>
    <cellStyle name="Entrada 2 2 2 6 4 2 6" xfId="36460" xr:uid="{00000000-0005-0000-0000-0000E4200000}"/>
    <cellStyle name="Entrada 2 2 2 6 4 2 7" xfId="39186" xr:uid="{00000000-0005-0000-0000-0000E5200000}"/>
    <cellStyle name="Entrada 2 2 2 6 4 3" xfId="12215" xr:uid="{00000000-0005-0000-0000-0000E6200000}"/>
    <cellStyle name="Entrada 2 2 2 6 4 4" xfId="19218" xr:uid="{00000000-0005-0000-0000-0000E7200000}"/>
    <cellStyle name="Entrada 2 2 2 6 4 5" xfId="24704" xr:uid="{00000000-0005-0000-0000-0000E8200000}"/>
    <cellStyle name="Entrada 2 2 2 6 4 6" xfId="28776" xr:uid="{00000000-0005-0000-0000-0000E9200000}"/>
    <cellStyle name="Entrada 2 2 2 6 4 7" xfId="29797" xr:uid="{00000000-0005-0000-0000-0000EA200000}"/>
    <cellStyle name="Entrada 2 2 2 6 4 8" xfId="31570" xr:uid="{00000000-0005-0000-0000-0000EB200000}"/>
    <cellStyle name="Entrada 2 2 2 6 4 9" xfId="35280" xr:uid="{00000000-0005-0000-0000-0000EC200000}"/>
    <cellStyle name="Entrada 2 2 2 6 5" xfId="3779" xr:uid="{00000000-0005-0000-0000-0000ED200000}"/>
    <cellStyle name="Entrada 2 2 2 6 5 2" xfId="5741" xr:uid="{00000000-0005-0000-0000-0000EE200000}"/>
    <cellStyle name="Entrada 2 2 2 6 5 2 2" xfId="14895" xr:uid="{00000000-0005-0000-0000-0000EF200000}"/>
    <cellStyle name="Entrada 2 2 2 6 5 2 3" xfId="21891" xr:uid="{00000000-0005-0000-0000-0000F0200000}"/>
    <cellStyle name="Entrada 2 2 2 6 5 2 4" xfId="27073" xr:uid="{00000000-0005-0000-0000-0000F1200000}"/>
    <cellStyle name="Entrada 2 2 2 6 5 2 5" xfId="32786" xr:uid="{00000000-0005-0000-0000-0000F2200000}"/>
    <cellStyle name="Entrada 2 2 2 6 5 2 6" xfId="36461" xr:uid="{00000000-0005-0000-0000-0000F3200000}"/>
    <cellStyle name="Entrada 2 2 2 6 5 2 7" xfId="39187" xr:uid="{00000000-0005-0000-0000-0000F4200000}"/>
    <cellStyle name="Entrada 2 2 2 6 5 3" xfId="12933" xr:uid="{00000000-0005-0000-0000-0000F5200000}"/>
    <cellStyle name="Entrada 2 2 2 6 5 4" xfId="19932" xr:uid="{00000000-0005-0000-0000-0000F6200000}"/>
    <cellStyle name="Entrada 2 2 2 6 5 5" xfId="17117" xr:uid="{00000000-0005-0000-0000-0000F7200000}"/>
    <cellStyle name="Entrada 2 2 2 6 5 6" xfId="19670" xr:uid="{00000000-0005-0000-0000-0000F8200000}"/>
    <cellStyle name="Entrada 2 2 2 6 5 7" xfId="9256" xr:uid="{00000000-0005-0000-0000-0000F9200000}"/>
    <cellStyle name="Entrada 2 2 2 6 5 8" xfId="33524" xr:uid="{00000000-0005-0000-0000-0000FA200000}"/>
    <cellStyle name="Entrada 2 2 2 6 5 9" xfId="37192" xr:uid="{00000000-0005-0000-0000-0000FB200000}"/>
    <cellStyle name="Entrada 2 2 2 6 6" xfId="5737" xr:uid="{00000000-0005-0000-0000-0000FC200000}"/>
    <cellStyle name="Entrada 2 2 2 6 6 2" xfId="14891" xr:uid="{00000000-0005-0000-0000-0000FD200000}"/>
    <cellStyle name="Entrada 2 2 2 6 6 3" xfId="21887" xr:uid="{00000000-0005-0000-0000-0000FE200000}"/>
    <cellStyle name="Entrada 2 2 2 6 6 4" xfId="17500" xr:uid="{00000000-0005-0000-0000-0000FF200000}"/>
    <cellStyle name="Entrada 2 2 2 6 6 5" xfId="32782" xr:uid="{00000000-0005-0000-0000-000000210000}"/>
    <cellStyle name="Entrada 2 2 2 6 6 6" xfId="36457" xr:uid="{00000000-0005-0000-0000-000001210000}"/>
    <cellStyle name="Entrada 2 2 2 6 6 7" xfId="39183" xr:uid="{00000000-0005-0000-0000-000002210000}"/>
    <cellStyle name="Entrada 2 2 2 6 7" xfId="10782" xr:uid="{00000000-0005-0000-0000-000003210000}"/>
    <cellStyle name="Entrada 2 2 2 6 8" xfId="16499" xr:uid="{00000000-0005-0000-0000-000004210000}"/>
    <cellStyle name="Entrada 2 2 2 6 9" xfId="28688" xr:uid="{00000000-0005-0000-0000-000005210000}"/>
    <cellStyle name="Entrada 2 2 2 7" xfId="2456" xr:uid="{00000000-0005-0000-0000-000006210000}"/>
    <cellStyle name="Entrada 2 2 2 7 2" xfId="5742" xr:uid="{00000000-0005-0000-0000-000007210000}"/>
    <cellStyle name="Entrada 2 2 2 7 2 2" xfId="14896" xr:uid="{00000000-0005-0000-0000-000008210000}"/>
    <cellStyle name="Entrada 2 2 2 7 2 3" xfId="21892" xr:uid="{00000000-0005-0000-0000-000009210000}"/>
    <cellStyle name="Entrada 2 2 2 7 2 4" xfId="23368" xr:uid="{00000000-0005-0000-0000-00000A210000}"/>
    <cellStyle name="Entrada 2 2 2 7 2 5" xfId="32787" xr:uid="{00000000-0005-0000-0000-00000B210000}"/>
    <cellStyle name="Entrada 2 2 2 7 2 6" xfId="36462" xr:uid="{00000000-0005-0000-0000-00000C210000}"/>
    <cellStyle name="Entrada 2 2 2 7 2 7" xfId="39188" xr:uid="{00000000-0005-0000-0000-00000D210000}"/>
    <cellStyle name="Entrada 2 2 2 7 3" xfId="11610" xr:uid="{00000000-0005-0000-0000-00000E210000}"/>
    <cellStyle name="Entrada 2 2 2 7 4" xfId="18613" xr:uid="{00000000-0005-0000-0000-00000F210000}"/>
    <cellStyle name="Entrada 2 2 2 7 5" xfId="24612" xr:uid="{00000000-0005-0000-0000-000010210000}"/>
    <cellStyle name="Entrada 2 2 2 7 6" xfId="17464" xr:uid="{00000000-0005-0000-0000-000011210000}"/>
    <cellStyle name="Entrada 2 2 2 7 7" xfId="17664" xr:uid="{00000000-0005-0000-0000-000012210000}"/>
    <cellStyle name="Entrada 2 2 2 7 8" xfId="17323" xr:uid="{00000000-0005-0000-0000-000013210000}"/>
    <cellStyle name="Entrada 2 2 2 7 9" xfId="30903" xr:uid="{00000000-0005-0000-0000-000014210000}"/>
    <cellStyle name="Entrada 2 2 2 8" xfId="2934" xr:uid="{00000000-0005-0000-0000-000015210000}"/>
    <cellStyle name="Entrada 2 2 2 8 2" xfId="5743" xr:uid="{00000000-0005-0000-0000-000016210000}"/>
    <cellStyle name="Entrada 2 2 2 8 2 2" xfId="14897" xr:uid="{00000000-0005-0000-0000-000017210000}"/>
    <cellStyle name="Entrada 2 2 2 8 2 3" xfId="21893" xr:uid="{00000000-0005-0000-0000-000018210000}"/>
    <cellStyle name="Entrada 2 2 2 8 2 4" xfId="27074" xr:uid="{00000000-0005-0000-0000-000019210000}"/>
    <cellStyle name="Entrada 2 2 2 8 2 5" xfId="32788" xr:uid="{00000000-0005-0000-0000-00001A210000}"/>
    <cellStyle name="Entrada 2 2 2 8 2 6" xfId="36463" xr:uid="{00000000-0005-0000-0000-00001B210000}"/>
    <cellStyle name="Entrada 2 2 2 8 2 7" xfId="39189" xr:uid="{00000000-0005-0000-0000-00001C210000}"/>
    <cellStyle name="Entrada 2 2 2 8 3" xfId="12088" xr:uid="{00000000-0005-0000-0000-00001D210000}"/>
    <cellStyle name="Entrada 2 2 2 8 4" xfId="19091" xr:uid="{00000000-0005-0000-0000-00001E210000}"/>
    <cellStyle name="Entrada 2 2 2 8 5" xfId="28322" xr:uid="{00000000-0005-0000-0000-00001F210000}"/>
    <cellStyle name="Entrada 2 2 2 8 6" xfId="26382" xr:uid="{00000000-0005-0000-0000-000020210000}"/>
    <cellStyle name="Entrada 2 2 2 8 7" xfId="25660" xr:uid="{00000000-0005-0000-0000-000021210000}"/>
    <cellStyle name="Entrada 2 2 2 8 8" xfId="18289" xr:uid="{00000000-0005-0000-0000-000022210000}"/>
    <cellStyle name="Entrada 2 2 2 8 9" xfId="17374" xr:uid="{00000000-0005-0000-0000-000023210000}"/>
    <cellStyle name="Entrada 2 2 2 9" xfId="3100" xr:uid="{00000000-0005-0000-0000-000024210000}"/>
    <cellStyle name="Entrada 2 2 2 9 2" xfId="5744" xr:uid="{00000000-0005-0000-0000-000025210000}"/>
    <cellStyle name="Entrada 2 2 2 9 2 2" xfId="14898" xr:uid="{00000000-0005-0000-0000-000026210000}"/>
    <cellStyle name="Entrada 2 2 2 9 2 3" xfId="21894" xr:uid="{00000000-0005-0000-0000-000027210000}"/>
    <cellStyle name="Entrada 2 2 2 9 2 4" xfId="27076" xr:uid="{00000000-0005-0000-0000-000028210000}"/>
    <cellStyle name="Entrada 2 2 2 9 2 5" xfId="32789" xr:uid="{00000000-0005-0000-0000-000029210000}"/>
    <cellStyle name="Entrada 2 2 2 9 2 6" xfId="36464" xr:uid="{00000000-0005-0000-0000-00002A210000}"/>
    <cellStyle name="Entrada 2 2 2 9 2 7" xfId="39190" xr:uid="{00000000-0005-0000-0000-00002B210000}"/>
    <cellStyle name="Entrada 2 2 2 9 3" xfId="12254" xr:uid="{00000000-0005-0000-0000-00002C210000}"/>
    <cellStyle name="Entrada 2 2 2 9 4" xfId="19257" xr:uid="{00000000-0005-0000-0000-00002D210000}"/>
    <cellStyle name="Entrada 2 2 2 9 5" xfId="28273" xr:uid="{00000000-0005-0000-0000-00002E210000}"/>
    <cellStyle name="Entrada 2 2 2 9 6" xfId="28772" xr:uid="{00000000-0005-0000-0000-00002F210000}"/>
    <cellStyle name="Entrada 2 2 2 9 7" xfId="10059" xr:uid="{00000000-0005-0000-0000-000030210000}"/>
    <cellStyle name="Entrada 2 2 2 9 8" xfId="31915" xr:uid="{00000000-0005-0000-0000-000031210000}"/>
    <cellStyle name="Entrada 2 2 2 9 9" xfId="31406" xr:uid="{00000000-0005-0000-0000-000032210000}"/>
    <cellStyle name="Entrada 2 2 20" xfId="38448" xr:uid="{00000000-0005-0000-0000-000033210000}"/>
    <cellStyle name="Entrada 2 2 3" xfId="1871" xr:uid="{00000000-0005-0000-0000-000034210000}"/>
    <cellStyle name="Entrada 2 2 3 10" xfId="28567" xr:uid="{00000000-0005-0000-0000-000035210000}"/>
    <cellStyle name="Entrada 2 2 3 11" xfId="18063" xr:uid="{00000000-0005-0000-0000-000036210000}"/>
    <cellStyle name="Entrada 2 2 3 12" xfId="30907" xr:uid="{00000000-0005-0000-0000-000037210000}"/>
    <cellStyle name="Entrada 2 2 3 13" xfId="34834" xr:uid="{00000000-0005-0000-0000-000038210000}"/>
    <cellStyle name="Entrada 2 2 3 14" xfId="38347" xr:uid="{00000000-0005-0000-0000-000039210000}"/>
    <cellStyle name="Entrada 2 2 3 2" xfId="2568" xr:uid="{00000000-0005-0000-0000-00003A210000}"/>
    <cellStyle name="Entrada 2 2 3 2 2" xfId="5746" xr:uid="{00000000-0005-0000-0000-00003B210000}"/>
    <cellStyle name="Entrada 2 2 3 2 2 2" xfId="14900" xr:uid="{00000000-0005-0000-0000-00003C210000}"/>
    <cellStyle name="Entrada 2 2 3 2 2 3" xfId="21896" xr:uid="{00000000-0005-0000-0000-00003D210000}"/>
    <cellStyle name="Entrada 2 2 3 2 2 4" xfId="9192" xr:uid="{00000000-0005-0000-0000-00003E210000}"/>
    <cellStyle name="Entrada 2 2 3 2 2 5" xfId="32791" xr:uid="{00000000-0005-0000-0000-00003F210000}"/>
    <cellStyle name="Entrada 2 2 3 2 2 6" xfId="36466" xr:uid="{00000000-0005-0000-0000-000040210000}"/>
    <cellStyle name="Entrada 2 2 3 2 2 7" xfId="39192" xr:uid="{00000000-0005-0000-0000-000041210000}"/>
    <cellStyle name="Entrada 2 2 3 2 3" xfId="11722" xr:uid="{00000000-0005-0000-0000-000042210000}"/>
    <cellStyle name="Entrada 2 2 3 2 4" xfId="18725" xr:uid="{00000000-0005-0000-0000-000043210000}"/>
    <cellStyle name="Entrada 2 2 3 2 5" xfId="19469" xr:uid="{00000000-0005-0000-0000-000044210000}"/>
    <cellStyle name="Entrada 2 2 3 2 6" xfId="26253" xr:uid="{00000000-0005-0000-0000-000045210000}"/>
    <cellStyle name="Entrada 2 2 3 2 7" xfId="26511" xr:uid="{00000000-0005-0000-0000-000046210000}"/>
    <cellStyle name="Entrada 2 2 3 2 8" xfId="34025" xr:uid="{00000000-0005-0000-0000-000047210000}"/>
    <cellStyle name="Entrada 2 2 3 2 9" xfId="37587" xr:uid="{00000000-0005-0000-0000-000048210000}"/>
    <cellStyle name="Entrada 2 2 3 3" xfId="3757" xr:uid="{00000000-0005-0000-0000-000049210000}"/>
    <cellStyle name="Entrada 2 2 3 3 2" xfId="5747" xr:uid="{00000000-0005-0000-0000-00004A210000}"/>
    <cellStyle name="Entrada 2 2 3 3 2 2" xfId="14901" xr:uid="{00000000-0005-0000-0000-00004B210000}"/>
    <cellStyle name="Entrada 2 2 3 3 2 3" xfId="21897" xr:uid="{00000000-0005-0000-0000-00004C210000}"/>
    <cellStyle name="Entrada 2 2 3 3 2 4" xfId="27075" xr:uid="{00000000-0005-0000-0000-00004D210000}"/>
    <cellStyle name="Entrada 2 2 3 3 2 5" xfId="32792" xr:uid="{00000000-0005-0000-0000-00004E210000}"/>
    <cellStyle name="Entrada 2 2 3 3 2 6" xfId="36467" xr:uid="{00000000-0005-0000-0000-00004F210000}"/>
    <cellStyle name="Entrada 2 2 3 3 2 7" xfId="39193" xr:uid="{00000000-0005-0000-0000-000050210000}"/>
    <cellStyle name="Entrada 2 2 3 3 3" xfId="12911" xr:uid="{00000000-0005-0000-0000-000051210000}"/>
    <cellStyle name="Entrada 2 2 3 3 4" xfId="19910" xr:uid="{00000000-0005-0000-0000-000052210000}"/>
    <cellStyle name="Entrada 2 2 3 3 5" xfId="27946" xr:uid="{00000000-0005-0000-0000-000053210000}"/>
    <cellStyle name="Entrada 2 2 3 3 6" xfId="26579" xr:uid="{00000000-0005-0000-0000-000054210000}"/>
    <cellStyle name="Entrada 2 2 3 3 7" xfId="28448" xr:uid="{00000000-0005-0000-0000-000055210000}"/>
    <cellStyle name="Entrada 2 2 3 3 8" xfId="31142" xr:uid="{00000000-0005-0000-0000-000056210000}"/>
    <cellStyle name="Entrada 2 2 3 3 9" xfId="35018" xr:uid="{00000000-0005-0000-0000-000057210000}"/>
    <cellStyle name="Entrada 2 2 3 4" xfId="4259" xr:uid="{00000000-0005-0000-0000-000058210000}"/>
    <cellStyle name="Entrada 2 2 3 4 2" xfId="5748" xr:uid="{00000000-0005-0000-0000-000059210000}"/>
    <cellStyle name="Entrada 2 2 3 4 2 2" xfId="14902" xr:uid="{00000000-0005-0000-0000-00005A210000}"/>
    <cellStyle name="Entrada 2 2 3 4 2 3" xfId="21898" xr:uid="{00000000-0005-0000-0000-00005B210000}"/>
    <cellStyle name="Entrada 2 2 3 4 2 4" xfId="10283" xr:uid="{00000000-0005-0000-0000-00005C210000}"/>
    <cellStyle name="Entrada 2 2 3 4 2 5" xfId="32793" xr:uid="{00000000-0005-0000-0000-00005D210000}"/>
    <cellStyle name="Entrada 2 2 3 4 2 6" xfId="36468" xr:uid="{00000000-0005-0000-0000-00005E210000}"/>
    <cellStyle name="Entrada 2 2 3 4 2 7" xfId="39194" xr:uid="{00000000-0005-0000-0000-00005F210000}"/>
    <cellStyle name="Entrada 2 2 3 4 3" xfId="13413" xr:uid="{00000000-0005-0000-0000-000060210000}"/>
    <cellStyle name="Entrada 2 2 3 4 4" xfId="20411" xr:uid="{00000000-0005-0000-0000-000061210000}"/>
    <cellStyle name="Entrada 2 2 3 4 5" xfId="17118" xr:uid="{00000000-0005-0000-0000-000062210000}"/>
    <cellStyle name="Entrada 2 2 3 4 6" xfId="24205" xr:uid="{00000000-0005-0000-0000-000063210000}"/>
    <cellStyle name="Entrada 2 2 3 4 7" xfId="31904" xr:uid="{00000000-0005-0000-0000-000064210000}"/>
    <cellStyle name="Entrada 2 2 3 4 8" xfId="25962" xr:uid="{00000000-0005-0000-0000-000065210000}"/>
    <cellStyle name="Entrada 2 2 3 4 9" xfId="25384" xr:uid="{00000000-0005-0000-0000-000066210000}"/>
    <cellStyle name="Entrada 2 2 3 5" xfId="3135" xr:uid="{00000000-0005-0000-0000-000067210000}"/>
    <cellStyle name="Entrada 2 2 3 5 2" xfId="5749" xr:uid="{00000000-0005-0000-0000-000068210000}"/>
    <cellStyle name="Entrada 2 2 3 5 2 2" xfId="14903" xr:uid="{00000000-0005-0000-0000-000069210000}"/>
    <cellStyle name="Entrada 2 2 3 5 2 3" xfId="21899" xr:uid="{00000000-0005-0000-0000-00006A210000}"/>
    <cellStyle name="Entrada 2 2 3 5 2 4" xfId="22572" xr:uid="{00000000-0005-0000-0000-00006B210000}"/>
    <cellStyle name="Entrada 2 2 3 5 2 5" xfId="32794" xr:uid="{00000000-0005-0000-0000-00006C210000}"/>
    <cellStyle name="Entrada 2 2 3 5 2 6" xfId="36469" xr:uid="{00000000-0005-0000-0000-00006D210000}"/>
    <cellStyle name="Entrada 2 2 3 5 2 7" xfId="39195" xr:uid="{00000000-0005-0000-0000-00006E210000}"/>
    <cellStyle name="Entrada 2 2 3 5 3" xfId="12289" xr:uid="{00000000-0005-0000-0000-00006F210000}"/>
    <cellStyle name="Entrada 2 2 3 5 4" xfId="19292" xr:uid="{00000000-0005-0000-0000-000070210000}"/>
    <cellStyle name="Entrada 2 2 3 5 5" xfId="28249" xr:uid="{00000000-0005-0000-0000-000071210000}"/>
    <cellStyle name="Entrada 2 2 3 5 6" xfId="26425" xr:uid="{00000000-0005-0000-0000-000072210000}"/>
    <cellStyle name="Entrada 2 2 3 5 7" xfId="28106" xr:uid="{00000000-0005-0000-0000-000073210000}"/>
    <cellStyle name="Entrada 2 2 3 5 8" xfId="33749" xr:uid="{00000000-0005-0000-0000-000074210000}"/>
    <cellStyle name="Entrada 2 2 3 5 9" xfId="37311" xr:uid="{00000000-0005-0000-0000-000075210000}"/>
    <cellStyle name="Entrada 2 2 3 6" xfId="4338" xr:uid="{00000000-0005-0000-0000-000076210000}"/>
    <cellStyle name="Entrada 2 2 3 6 2" xfId="5750" xr:uid="{00000000-0005-0000-0000-000077210000}"/>
    <cellStyle name="Entrada 2 2 3 6 2 2" xfId="14904" xr:uid="{00000000-0005-0000-0000-000078210000}"/>
    <cellStyle name="Entrada 2 2 3 6 2 3" xfId="21900" xr:uid="{00000000-0005-0000-0000-000079210000}"/>
    <cellStyle name="Entrada 2 2 3 6 2 4" xfId="24304" xr:uid="{00000000-0005-0000-0000-00007A210000}"/>
    <cellStyle name="Entrada 2 2 3 6 2 5" xfId="32795" xr:uid="{00000000-0005-0000-0000-00007B210000}"/>
    <cellStyle name="Entrada 2 2 3 6 2 6" xfId="36470" xr:uid="{00000000-0005-0000-0000-00007C210000}"/>
    <cellStyle name="Entrada 2 2 3 6 2 7" xfId="39196" xr:uid="{00000000-0005-0000-0000-00007D210000}"/>
    <cellStyle name="Entrada 2 2 3 6 3" xfId="13492" xr:uid="{00000000-0005-0000-0000-00007E210000}"/>
    <cellStyle name="Entrada 2 2 3 6 4" xfId="20490" xr:uid="{00000000-0005-0000-0000-00007F210000}"/>
    <cellStyle name="Entrada 2 2 3 6 5" xfId="24739" xr:uid="{00000000-0005-0000-0000-000080210000}"/>
    <cellStyle name="Entrada 2 2 3 6 6" xfId="28581" xr:uid="{00000000-0005-0000-0000-000081210000}"/>
    <cellStyle name="Entrada 2 2 3 6 7" xfId="22864" xr:uid="{00000000-0005-0000-0000-000082210000}"/>
    <cellStyle name="Entrada 2 2 3 6 8" xfId="30952" xr:uid="{00000000-0005-0000-0000-000083210000}"/>
    <cellStyle name="Entrada 2 2 3 6 9" xfId="34869" xr:uid="{00000000-0005-0000-0000-000084210000}"/>
    <cellStyle name="Entrada 2 2 3 7" xfId="5745" xr:uid="{00000000-0005-0000-0000-000085210000}"/>
    <cellStyle name="Entrada 2 2 3 7 2" xfId="14899" xr:uid="{00000000-0005-0000-0000-000086210000}"/>
    <cellStyle name="Entrada 2 2 3 7 3" xfId="21895" xr:uid="{00000000-0005-0000-0000-000087210000}"/>
    <cellStyle name="Entrada 2 2 3 7 4" xfId="27072" xr:uid="{00000000-0005-0000-0000-000088210000}"/>
    <cellStyle name="Entrada 2 2 3 7 5" xfId="32790" xr:uid="{00000000-0005-0000-0000-000089210000}"/>
    <cellStyle name="Entrada 2 2 3 7 6" xfId="36465" xr:uid="{00000000-0005-0000-0000-00008A210000}"/>
    <cellStyle name="Entrada 2 2 3 7 7" xfId="39191" xr:uid="{00000000-0005-0000-0000-00008B210000}"/>
    <cellStyle name="Entrada 2 2 3 8" xfId="11025" xr:uid="{00000000-0005-0000-0000-00008C210000}"/>
    <cellStyle name="Entrada 2 2 3 9" xfId="15500" xr:uid="{00000000-0005-0000-0000-00008D210000}"/>
    <cellStyle name="Entrada 2 2 4" xfId="2275" xr:uid="{00000000-0005-0000-0000-00008E210000}"/>
    <cellStyle name="Entrada 2 2 4 10" xfId="23043" xr:uid="{00000000-0005-0000-0000-00008F210000}"/>
    <cellStyle name="Entrada 2 2 4 11" xfId="22977" xr:uid="{00000000-0005-0000-0000-000090210000}"/>
    <cellStyle name="Entrada 2 2 4 12" xfId="30189" xr:uid="{00000000-0005-0000-0000-000091210000}"/>
    <cellStyle name="Entrada 2 2 4 13" xfId="34165" xr:uid="{00000000-0005-0000-0000-000092210000}"/>
    <cellStyle name="Entrada 2 2 4 14" xfId="37727" xr:uid="{00000000-0005-0000-0000-000093210000}"/>
    <cellStyle name="Entrada 2 2 4 2" xfId="2675" xr:uid="{00000000-0005-0000-0000-000094210000}"/>
    <cellStyle name="Entrada 2 2 4 2 2" xfId="5752" xr:uid="{00000000-0005-0000-0000-000095210000}"/>
    <cellStyle name="Entrada 2 2 4 2 2 2" xfId="14906" xr:uid="{00000000-0005-0000-0000-000096210000}"/>
    <cellStyle name="Entrada 2 2 4 2 2 3" xfId="21902" xr:uid="{00000000-0005-0000-0000-000097210000}"/>
    <cellStyle name="Entrada 2 2 4 2 2 4" xfId="24896" xr:uid="{00000000-0005-0000-0000-000098210000}"/>
    <cellStyle name="Entrada 2 2 4 2 2 5" xfId="32797" xr:uid="{00000000-0005-0000-0000-000099210000}"/>
    <cellStyle name="Entrada 2 2 4 2 2 6" xfId="36472" xr:uid="{00000000-0005-0000-0000-00009A210000}"/>
    <cellStyle name="Entrada 2 2 4 2 2 7" xfId="39198" xr:uid="{00000000-0005-0000-0000-00009B210000}"/>
    <cellStyle name="Entrada 2 2 4 2 3" xfId="11829" xr:uid="{00000000-0005-0000-0000-00009C210000}"/>
    <cellStyle name="Entrada 2 2 4 2 4" xfId="18832" xr:uid="{00000000-0005-0000-0000-00009D210000}"/>
    <cellStyle name="Entrada 2 2 4 2 5" xfId="17391" xr:uid="{00000000-0005-0000-0000-00009E210000}"/>
    <cellStyle name="Entrada 2 2 4 2 6" xfId="26300" xr:uid="{00000000-0005-0000-0000-00009F210000}"/>
    <cellStyle name="Entrada 2 2 4 2 7" xfId="24529" xr:uid="{00000000-0005-0000-0000-0000A0210000}"/>
    <cellStyle name="Entrada 2 2 4 2 8" xfId="29641" xr:uid="{00000000-0005-0000-0000-0000A1210000}"/>
    <cellStyle name="Entrada 2 2 4 2 9" xfId="33627" xr:uid="{00000000-0005-0000-0000-0000A2210000}"/>
    <cellStyle name="Entrada 2 2 4 3" xfId="3957" xr:uid="{00000000-0005-0000-0000-0000A3210000}"/>
    <cellStyle name="Entrada 2 2 4 3 2" xfId="5753" xr:uid="{00000000-0005-0000-0000-0000A4210000}"/>
    <cellStyle name="Entrada 2 2 4 3 2 2" xfId="14907" xr:uid="{00000000-0005-0000-0000-0000A5210000}"/>
    <cellStyle name="Entrada 2 2 4 3 2 3" xfId="21903" xr:uid="{00000000-0005-0000-0000-0000A6210000}"/>
    <cellStyle name="Entrada 2 2 4 3 2 4" xfId="9170" xr:uid="{00000000-0005-0000-0000-0000A7210000}"/>
    <cellStyle name="Entrada 2 2 4 3 2 5" xfId="32798" xr:uid="{00000000-0005-0000-0000-0000A8210000}"/>
    <cellStyle name="Entrada 2 2 4 3 2 6" xfId="36473" xr:uid="{00000000-0005-0000-0000-0000A9210000}"/>
    <cellStyle name="Entrada 2 2 4 3 2 7" xfId="39199" xr:uid="{00000000-0005-0000-0000-0000AA210000}"/>
    <cellStyle name="Entrada 2 2 4 3 3" xfId="13111" xr:uid="{00000000-0005-0000-0000-0000AB210000}"/>
    <cellStyle name="Entrada 2 2 4 3 4" xfId="20109" xr:uid="{00000000-0005-0000-0000-0000AC210000}"/>
    <cellStyle name="Entrada 2 2 4 3 5" xfId="27851" xr:uid="{00000000-0005-0000-0000-0000AD210000}"/>
    <cellStyle name="Entrada 2 2 4 3 6" xfId="24145" xr:uid="{00000000-0005-0000-0000-0000AE210000}"/>
    <cellStyle name="Entrada 2 2 4 3 7" xfId="24594" xr:uid="{00000000-0005-0000-0000-0000AF210000}"/>
    <cellStyle name="Entrada 2 2 4 3 8" xfId="25822" xr:uid="{00000000-0005-0000-0000-0000B0210000}"/>
    <cellStyle name="Entrada 2 2 4 3 9" xfId="23030" xr:uid="{00000000-0005-0000-0000-0000B1210000}"/>
    <cellStyle name="Entrada 2 2 4 4" xfId="4395" xr:uid="{00000000-0005-0000-0000-0000B2210000}"/>
    <cellStyle name="Entrada 2 2 4 4 2" xfId="5754" xr:uid="{00000000-0005-0000-0000-0000B3210000}"/>
    <cellStyle name="Entrada 2 2 4 4 2 2" xfId="14908" xr:uid="{00000000-0005-0000-0000-0000B4210000}"/>
    <cellStyle name="Entrada 2 2 4 4 2 3" xfId="21904" xr:uid="{00000000-0005-0000-0000-0000B5210000}"/>
    <cellStyle name="Entrada 2 2 4 4 2 4" xfId="17396" xr:uid="{00000000-0005-0000-0000-0000B6210000}"/>
    <cellStyle name="Entrada 2 2 4 4 2 5" xfId="32799" xr:uid="{00000000-0005-0000-0000-0000B7210000}"/>
    <cellStyle name="Entrada 2 2 4 4 2 6" xfId="36474" xr:uid="{00000000-0005-0000-0000-0000B8210000}"/>
    <cellStyle name="Entrada 2 2 4 4 2 7" xfId="39200" xr:uid="{00000000-0005-0000-0000-0000B9210000}"/>
    <cellStyle name="Entrada 2 2 4 4 3" xfId="13549" xr:uid="{00000000-0005-0000-0000-0000BA210000}"/>
    <cellStyle name="Entrada 2 2 4 4 4" xfId="20547" xr:uid="{00000000-0005-0000-0000-0000BB210000}"/>
    <cellStyle name="Entrada 2 2 4 4 5" xfId="27634" xr:uid="{00000000-0005-0000-0000-0000BC210000}"/>
    <cellStyle name="Entrada 2 2 4 4 6" xfId="25462" xr:uid="{00000000-0005-0000-0000-0000BD210000}"/>
    <cellStyle name="Entrada 2 2 4 4 7" xfId="19772" xr:uid="{00000000-0005-0000-0000-0000BE210000}"/>
    <cellStyle name="Entrada 2 2 4 4 8" xfId="31740" xr:uid="{00000000-0005-0000-0000-0000BF210000}"/>
    <cellStyle name="Entrada 2 2 4 4 9" xfId="35420" xr:uid="{00000000-0005-0000-0000-0000C0210000}"/>
    <cellStyle name="Entrada 2 2 4 5" xfId="4649" xr:uid="{00000000-0005-0000-0000-0000C1210000}"/>
    <cellStyle name="Entrada 2 2 4 5 2" xfId="5755" xr:uid="{00000000-0005-0000-0000-0000C2210000}"/>
    <cellStyle name="Entrada 2 2 4 5 2 2" xfId="14909" xr:uid="{00000000-0005-0000-0000-0000C3210000}"/>
    <cellStyle name="Entrada 2 2 4 5 2 3" xfId="21905" xr:uid="{00000000-0005-0000-0000-0000C4210000}"/>
    <cellStyle name="Entrada 2 2 4 5 2 4" xfId="19719" xr:uid="{00000000-0005-0000-0000-0000C5210000}"/>
    <cellStyle name="Entrada 2 2 4 5 2 5" xfId="32800" xr:uid="{00000000-0005-0000-0000-0000C6210000}"/>
    <cellStyle name="Entrada 2 2 4 5 2 6" xfId="36475" xr:uid="{00000000-0005-0000-0000-0000C7210000}"/>
    <cellStyle name="Entrada 2 2 4 5 2 7" xfId="39201" xr:uid="{00000000-0005-0000-0000-0000C8210000}"/>
    <cellStyle name="Entrada 2 2 4 5 3" xfId="13803" xr:uid="{00000000-0005-0000-0000-0000C9210000}"/>
    <cellStyle name="Entrada 2 2 4 5 4" xfId="20801" xr:uid="{00000000-0005-0000-0000-0000CA210000}"/>
    <cellStyle name="Entrada 2 2 4 5 5" xfId="22753" xr:uid="{00000000-0005-0000-0000-0000CB210000}"/>
    <cellStyle name="Entrada 2 2 4 5 6" xfId="23399" xr:uid="{00000000-0005-0000-0000-0000CC210000}"/>
    <cellStyle name="Entrada 2 2 4 5 7" xfId="24331" xr:uid="{00000000-0005-0000-0000-0000CD210000}"/>
    <cellStyle name="Entrada 2 2 4 5 8" xfId="32197" xr:uid="{00000000-0005-0000-0000-0000CE210000}"/>
    <cellStyle name="Entrada 2 2 4 5 9" xfId="35872" xr:uid="{00000000-0005-0000-0000-0000CF210000}"/>
    <cellStyle name="Entrada 2 2 4 6" xfId="4895" xr:uid="{00000000-0005-0000-0000-0000D0210000}"/>
    <cellStyle name="Entrada 2 2 4 6 2" xfId="5756" xr:uid="{00000000-0005-0000-0000-0000D1210000}"/>
    <cellStyle name="Entrada 2 2 4 6 2 2" xfId="14910" xr:uid="{00000000-0005-0000-0000-0000D2210000}"/>
    <cellStyle name="Entrada 2 2 4 6 2 3" xfId="21906" xr:uid="{00000000-0005-0000-0000-0000D3210000}"/>
    <cellStyle name="Entrada 2 2 4 6 2 4" xfId="27079" xr:uid="{00000000-0005-0000-0000-0000D4210000}"/>
    <cellStyle name="Entrada 2 2 4 6 2 5" xfId="32801" xr:uid="{00000000-0005-0000-0000-0000D5210000}"/>
    <cellStyle name="Entrada 2 2 4 6 2 6" xfId="36476" xr:uid="{00000000-0005-0000-0000-0000D6210000}"/>
    <cellStyle name="Entrada 2 2 4 6 2 7" xfId="39202" xr:uid="{00000000-0005-0000-0000-0000D7210000}"/>
    <cellStyle name="Entrada 2 2 4 6 3" xfId="14049" xr:uid="{00000000-0005-0000-0000-0000D8210000}"/>
    <cellStyle name="Entrada 2 2 4 6 4" xfId="21047" xr:uid="{00000000-0005-0000-0000-0000D9210000}"/>
    <cellStyle name="Entrada 2 2 4 6 5" xfId="17731" xr:uid="{00000000-0005-0000-0000-0000DA210000}"/>
    <cellStyle name="Entrada 2 2 4 6 6" xfId="19663" xr:uid="{00000000-0005-0000-0000-0000DB210000}"/>
    <cellStyle name="Entrada 2 2 4 6 7" xfId="31941" xr:uid="{00000000-0005-0000-0000-0000DC210000}"/>
    <cellStyle name="Entrada 2 2 4 6 8" xfId="35619" xr:uid="{00000000-0005-0000-0000-0000DD210000}"/>
    <cellStyle name="Entrada 2 2 4 6 9" xfId="38530" xr:uid="{00000000-0005-0000-0000-0000DE210000}"/>
    <cellStyle name="Entrada 2 2 4 7" xfId="5751" xr:uid="{00000000-0005-0000-0000-0000DF210000}"/>
    <cellStyle name="Entrada 2 2 4 7 2" xfId="14905" xr:uid="{00000000-0005-0000-0000-0000E0210000}"/>
    <cellStyle name="Entrada 2 2 4 7 3" xfId="21901" xr:uid="{00000000-0005-0000-0000-0000E1210000}"/>
    <cellStyle name="Entrada 2 2 4 7 4" xfId="27077" xr:uid="{00000000-0005-0000-0000-0000E2210000}"/>
    <cellStyle name="Entrada 2 2 4 7 5" xfId="32796" xr:uid="{00000000-0005-0000-0000-0000E3210000}"/>
    <cellStyle name="Entrada 2 2 4 7 6" xfId="36471" xr:uid="{00000000-0005-0000-0000-0000E4210000}"/>
    <cellStyle name="Entrada 2 2 4 7 7" xfId="39197" xr:uid="{00000000-0005-0000-0000-0000E5210000}"/>
    <cellStyle name="Entrada 2 2 4 8" xfId="11429" xr:uid="{00000000-0005-0000-0000-0000E6210000}"/>
    <cellStyle name="Entrada 2 2 4 9" xfId="18432" xr:uid="{00000000-0005-0000-0000-0000E7210000}"/>
    <cellStyle name="Entrada 2 2 5" xfId="1672" xr:uid="{00000000-0005-0000-0000-0000E8210000}"/>
    <cellStyle name="Entrada 2 2 5 10" xfId="28666" xr:uid="{00000000-0005-0000-0000-0000E9210000}"/>
    <cellStyle name="Entrada 2 2 5 11" xfId="24724" xr:uid="{00000000-0005-0000-0000-0000EA210000}"/>
    <cellStyle name="Entrada 2 2 5 12" xfId="30992" xr:uid="{00000000-0005-0000-0000-0000EB210000}"/>
    <cellStyle name="Entrada 2 2 5 13" xfId="31376" xr:uid="{00000000-0005-0000-0000-0000EC210000}"/>
    <cellStyle name="Entrada 2 2 5 14" xfId="35131" xr:uid="{00000000-0005-0000-0000-0000ED210000}"/>
    <cellStyle name="Entrada 2 2 5 2" xfId="2499" xr:uid="{00000000-0005-0000-0000-0000EE210000}"/>
    <cellStyle name="Entrada 2 2 5 2 2" xfId="5758" xr:uid="{00000000-0005-0000-0000-0000EF210000}"/>
    <cellStyle name="Entrada 2 2 5 2 2 2" xfId="14912" xr:uid="{00000000-0005-0000-0000-0000F0210000}"/>
    <cellStyle name="Entrada 2 2 5 2 2 3" xfId="21908" xr:uid="{00000000-0005-0000-0000-0000F1210000}"/>
    <cellStyle name="Entrada 2 2 5 2 2 4" xfId="27080" xr:uid="{00000000-0005-0000-0000-0000F2210000}"/>
    <cellStyle name="Entrada 2 2 5 2 2 5" xfId="32803" xr:uid="{00000000-0005-0000-0000-0000F3210000}"/>
    <cellStyle name="Entrada 2 2 5 2 2 6" xfId="36478" xr:uid="{00000000-0005-0000-0000-0000F4210000}"/>
    <cellStyle name="Entrada 2 2 5 2 2 7" xfId="39204" xr:uid="{00000000-0005-0000-0000-0000F5210000}"/>
    <cellStyle name="Entrada 2 2 5 2 3" xfId="11653" xr:uid="{00000000-0005-0000-0000-0000F6210000}"/>
    <cellStyle name="Entrada 2 2 5 2 4" xfId="18656" xr:uid="{00000000-0005-0000-0000-0000F7210000}"/>
    <cellStyle name="Entrada 2 2 5 2 5" xfId="17399" xr:uid="{00000000-0005-0000-0000-0000F8210000}"/>
    <cellStyle name="Entrada 2 2 5 2 6" xfId="26219" xr:uid="{00000000-0005-0000-0000-0000F9210000}"/>
    <cellStyle name="Entrada 2 2 5 2 7" xfId="30081" xr:uid="{00000000-0005-0000-0000-0000FA210000}"/>
    <cellStyle name="Entrada 2 2 5 2 8" xfId="25037" xr:uid="{00000000-0005-0000-0000-0000FB210000}"/>
    <cellStyle name="Entrada 2 2 5 2 9" xfId="34814" xr:uid="{00000000-0005-0000-0000-0000FC210000}"/>
    <cellStyle name="Entrada 2 2 5 3" xfId="3649" xr:uid="{00000000-0005-0000-0000-0000FD210000}"/>
    <cellStyle name="Entrada 2 2 5 3 2" xfId="5759" xr:uid="{00000000-0005-0000-0000-0000FE210000}"/>
    <cellStyle name="Entrada 2 2 5 3 2 2" xfId="14913" xr:uid="{00000000-0005-0000-0000-0000FF210000}"/>
    <cellStyle name="Entrada 2 2 5 3 2 3" xfId="21909" xr:uid="{00000000-0005-0000-0000-000000220000}"/>
    <cellStyle name="Entrada 2 2 5 3 2 4" xfId="27078" xr:uid="{00000000-0005-0000-0000-000001220000}"/>
    <cellStyle name="Entrada 2 2 5 3 2 5" xfId="32804" xr:uid="{00000000-0005-0000-0000-000002220000}"/>
    <cellStyle name="Entrada 2 2 5 3 2 6" xfId="36479" xr:uid="{00000000-0005-0000-0000-000003220000}"/>
    <cellStyle name="Entrada 2 2 5 3 2 7" xfId="39205" xr:uid="{00000000-0005-0000-0000-000004220000}"/>
    <cellStyle name="Entrada 2 2 5 3 3" xfId="12803" xr:uid="{00000000-0005-0000-0000-000005220000}"/>
    <cellStyle name="Entrada 2 2 5 3 4" xfId="19802" xr:uid="{00000000-0005-0000-0000-000006220000}"/>
    <cellStyle name="Entrada 2 2 5 3 5" xfId="17138" xr:uid="{00000000-0005-0000-0000-000007220000}"/>
    <cellStyle name="Entrada 2 2 5 3 6" xfId="26556" xr:uid="{00000000-0005-0000-0000-000008220000}"/>
    <cellStyle name="Entrada 2 2 5 3 7" xfId="29565" xr:uid="{00000000-0005-0000-0000-000009220000}"/>
    <cellStyle name="Entrada 2 2 5 3 8" xfId="33583" xr:uid="{00000000-0005-0000-0000-00000A220000}"/>
    <cellStyle name="Entrada 2 2 5 3 9" xfId="37251" xr:uid="{00000000-0005-0000-0000-00000B220000}"/>
    <cellStyle name="Entrada 2 2 5 4" xfId="4158" xr:uid="{00000000-0005-0000-0000-00000C220000}"/>
    <cellStyle name="Entrada 2 2 5 4 2" xfId="5760" xr:uid="{00000000-0005-0000-0000-00000D220000}"/>
    <cellStyle name="Entrada 2 2 5 4 2 2" xfId="14914" xr:uid="{00000000-0005-0000-0000-00000E220000}"/>
    <cellStyle name="Entrada 2 2 5 4 2 3" xfId="21910" xr:uid="{00000000-0005-0000-0000-00000F220000}"/>
    <cellStyle name="Entrada 2 2 5 4 2 4" xfId="17501" xr:uid="{00000000-0005-0000-0000-000010220000}"/>
    <cellStyle name="Entrada 2 2 5 4 2 5" xfId="32805" xr:uid="{00000000-0005-0000-0000-000011220000}"/>
    <cellStyle name="Entrada 2 2 5 4 2 6" xfId="36480" xr:uid="{00000000-0005-0000-0000-000012220000}"/>
    <cellStyle name="Entrada 2 2 5 4 2 7" xfId="39206" xr:uid="{00000000-0005-0000-0000-000013220000}"/>
    <cellStyle name="Entrada 2 2 5 4 3" xfId="13312" xr:uid="{00000000-0005-0000-0000-000014220000}"/>
    <cellStyle name="Entrada 2 2 5 4 4" xfId="20310" xr:uid="{00000000-0005-0000-0000-000015220000}"/>
    <cellStyle name="Entrada 2 2 5 4 5" xfId="27753" xr:uid="{00000000-0005-0000-0000-000016220000}"/>
    <cellStyle name="Entrada 2 2 5 4 6" xfId="25278" xr:uid="{00000000-0005-0000-0000-000017220000}"/>
    <cellStyle name="Entrada 2 2 5 4 7" xfId="19552" xr:uid="{00000000-0005-0000-0000-000018220000}"/>
    <cellStyle name="Entrada 2 2 5 4 8" xfId="26023" xr:uid="{00000000-0005-0000-0000-000019220000}"/>
    <cellStyle name="Entrada 2 2 5 4 9" xfId="25324" xr:uid="{00000000-0005-0000-0000-00001A220000}"/>
    <cellStyle name="Entrada 2 2 5 5" xfId="3073" xr:uid="{00000000-0005-0000-0000-00001B220000}"/>
    <cellStyle name="Entrada 2 2 5 5 2" xfId="5761" xr:uid="{00000000-0005-0000-0000-00001C220000}"/>
    <cellStyle name="Entrada 2 2 5 5 2 2" xfId="14915" xr:uid="{00000000-0005-0000-0000-00001D220000}"/>
    <cellStyle name="Entrada 2 2 5 5 2 3" xfId="21911" xr:uid="{00000000-0005-0000-0000-00001E220000}"/>
    <cellStyle name="Entrada 2 2 5 5 2 4" xfId="27084" xr:uid="{00000000-0005-0000-0000-00001F220000}"/>
    <cellStyle name="Entrada 2 2 5 5 2 5" xfId="32806" xr:uid="{00000000-0005-0000-0000-000020220000}"/>
    <cellStyle name="Entrada 2 2 5 5 2 6" xfId="36481" xr:uid="{00000000-0005-0000-0000-000021220000}"/>
    <cellStyle name="Entrada 2 2 5 5 2 7" xfId="39207" xr:uid="{00000000-0005-0000-0000-000022220000}"/>
    <cellStyle name="Entrada 2 2 5 5 3" xfId="12227" xr:uid="{00000000-0005-0000-0000-000023220000}"/>
    <cellStyle name="Entrada 2 2 5 5 4" xfId="19230" xr:uid="{00000000-0005-0000-0000-000024220000}"/>
    <cellStyle name="Entrada 2 2 5 5 5" xfId="25224" xr:uid="{00000000-0005-0000-0000-000025220000}"/>
    <cellStyle name="Entrada 2 2 5 5 6" xfId="29140" xr:uid="{00000000-0005-0000-0000-000026220000}"/>
    <cellStyle name="Entrada 2 2 5 5 7" xfId="29799" xr:uid="{00000000-0005-0000-0000-000027220000}"/>
    <cellStyle name="Entrada 2 2 5 5 8" xfId="28536" xr:uid="{00000000-0005-0000-0000-000028220000}"/>
    <cellStyle name="Entrada 2 2 5 5 9" xfId="31043" xr:uid="{00000000-0005-0000-0000-000029220000}"/>
    <cellStyle name="Entrada 2 2 5 6" xfId="3766" xr:uid="{00000000-0005-0000-0000-00002A220000}"/>
    <cellStyle name="Entrada 2 2 5 6 2" xfId="5762" xr:uid="{00000000-0005-0000-0000-00002B220000}"/>
    <cellStyle name="Entrada 2 2 5 6 2 2" xfId="14916" xr:uid="{00000000-0005-0000-0000-00002C220000}"/>
    <cellStyle name="Entrada 2 2 5 6 2 3" xfId="21912" xr:uid="{00000000-0005-0000-0000-00002D220000}"/>
    <cellStyle name="Entrada 2 2 5 6 2 4" xfId="27081" xr:uid="{00000000-0005-0000-0000-00002E220000}"/>
    <cellStyle name="Entrada 2 2 5 6 2 5" xfId="32807" xr:uid="{00000000-0005-0000-0000-00002F220000}"/>
    <cellStyle name="Entrada 2 2 5 6 2 6" xfId="36482" xr:uid="{00000000-0005-0000-0000-000030220000}"/>
    <cellStyle name="Entrada 2 2 5 6 2 7" xfId="39208" xr:uid="{00000000-0005-0000-0000-000031220000}"/>
    <cellStyle name="Entrada 2 2 5 6 3" xfId="12920" xr:uid="{00000000-0005-0000-0000-000032220000}"/>
    <cellStyle name="Entrada 2 2 5 6 4" xfId="19919" xr:uid="{00000000-0005-0000-0000-000033220000}"/>
    <cellStyle name="Entrada 2 2 5 6 5" xfId="27947" xr:uid="{00000000-0005-0000-0000-000034220000}"/>
    <cellStyle name="Entrada 2 2 5 6 6" xfId="26581" xr:uid="{00000000-0005-0000-0000-000035220000}"/>
    <cellStyle name="Entrada 2 2 5 6 7" xfId="28790" xr:uid="{00000000-0005-0000-0000-000036220000}"/>
    <cellStyle name="Entrada 2 2 5 6 8" xfId="29681" xr:uid="{00000000-0005-0000-0000-000037220000}"/>
    <cellStyle name="Entrada 2 2 5 6 9" xfId="31920" xr:uid="{00000000-0005-0000-0000-000038220000}"/>
    <cellStyle name="Entrada 2 2 5 7" xfId="5757" xr:uid="{00000000-0005-0000-0000-000039220000}"/>
    <cellStyle name="Entrada 2 2 5 7 2" xfId="14911" xr:uid="{00000000-0005-0000-0000-00003A220000}"/>
    <cellStyle name="Entrada 2 2 5 7 3" xfId="21907" xr:uid="{00000000-0005-0000-0000-00003B220000}"/>
    <cellStyle name="Entrada 2 2 5 7 4" xfId="20061" xr:uid="{00000000-0005-0000-0000-00003C220000}"/>
    <cellStyle name="Entrada 2 2 5 7 5" xfId="32802" xr:uid="{00000000-0005-0000-0000-00003D220000}"/>
    <cellStyle name="Entrada 2 2 5 7 6" xfId="36477" xr:uid="{00000000-0005-0000-0000-00003E220000}"/>
    <cellStyle name="Entrada 2 2 5 7 7" xfId="39203" xr:uid="{00000000-0005-0000-0000-00003F220000}"/>
    <cellStyle name="Entrada 2 2 5 8" xfId="10826" xr:uid="{00000000-0005-0000-0000-000040220000}"/>
    <cellStyle name="Entrada 2 2 5 9" xfId="9265" xr:uid="{00000000-0005-0000-0000-000041220000}"/>
    <cellStyle name="Entrada 2 2 6" xfId="2323" xr:uid="{00000000-0005-0000-0000-000042220000}"/>
    <cellStyle name="Entrada 2 2 6 10" xfId="19385" xr:uid="{00000000-0005-0000-0000-000043220000}"/>
    <cellStyle name="Entrada 2 2 6 11" xfId="21339" xr:uid="{00000000-0005-0000-0000-000044220000}"/>
    <cellStyle name="Entrada 2 2 6 12" xfId="30169" xr:uid="{00000000-0005-0000-0000-000045220000}"/>
    <cellStyle name="Entrada 2 2 6 13" xfId="31474" xr:uid="{00000000-0005-0000-0000-000046220000}"/>
    <cellStyle name="Entrada 2 2 6 14" xfId="35184" xr:uid="{00000000-0005-0000-0000-000047220000}"/>
    <cellStyle name="Entrada 2 2 6 2" xfId="2723" xr:uid="{00000000-0005-0000-0000-000048220000}"/>
    <cellStyle name="Entrada 2 2 6 2 2" xfId="5764" xr:uid="{00000000-0005-0000-0000-000049220000}"/>
    <cellStyle name="Entrada 2 2 6 2 2 2" xfId="14918" xr:uid="{00000000-0005-0000-0000-00004A220000}"/>
    <cellStyle name="Entrada 2 2 6 2 2 3" xfId="21914" xr:uid="{00000000-0005-0000-0000-00004B220000}"/>
    <cellStyle name="Entrada 2 2 6 2 2 4" xfId="15547" xr:uid="{00000000-0005-0000-0000-00004C220000}"/>
    <cellStyle name="Entrada 2 2 6 2 2 5" xfId="32809" xr:uid="{00000000-0005-0000-0000-00004D220000}"/>
    <cellStyle name="Entrada 2 2 6 2 2 6" xfId="36484" xr:uid="{00000000-0005-0000-0000-00004E220000}"/>
    <cellStyle name="Entrada 2 2 6 2 2 7" xfId="39210" xr:uid="{00000000-0005-0000-0000-00004F220000}"/>
    <cellStyle name="Entrada 2 2 6 2 3" xfId="11877" xr:uid="{00000000-0005-0000-0000-000050220000}"/>
    <cellStyle name="Entrada 2 2 6 2 4" xfId="18880" xr:uid="{00000000-0005-0000-0000-000051220000}"/>
    <cellStyle name="Entrada 2 2 6 2 5" xfId="28416" xr:uid="{00000000-0005-0000-0000-000052220000}"/>
    <cellStyle name="Entrada 2 2 6 2 6" xfId="26320" xr:uid="{00000000-0005-0000-0000-000053220000}"/>
    <cellStyle name="Entrada 2 2 6 2 7" xfId="29972" xr:uid="{00000000-0005-0000-0000-000054220000}"/>
    <cellStyle name="Entrada 2 2 6 2 8" xfId="33948" xr:uid="{00000000-0005-0000-0000-000055220000}"/>
    <cellStyle name="Entrada 2 2 6 2 9" xfId="37510" xr:uid="{00000000-0005-0000-0000-000056220000}"/>
    <cellStyle name="Entrada 2 2 6 3" xfId="4005" xr:uid="{00000000-0005-0000-0000-000057220000}"/>
    <cellStyle name="Entrada 2 2 6 3 2" xfId="5765" xr:uid="{00000000-0005-0000-0000-000058220000}"/>
    <cellStyle name="Entrada 2 2 6 3 2 2" xfId="14919" xr:uid="{00000000-0005-0000-0000-000059220000}"/>
    <cellStyle name="Entrada 2 2 6 3 2 3" xfId="21915" xr:uid="{00000000-0005-0000-0000-00005A220000}"/>
    <cellStyle name="Entrada 2 2 6 3 2 4" xfId="27083" xr:uid="{00000000-0005-0000-0000-00005B220000}"/>
    <cellStyle name="Entrada 2 2 6 3 2 5" xfId="32810" xr:uid="{00000000-0005-0000-0000-00005C220000}"/>
    <cellStyle name="Entrada 2 2 6 3 2 6" xfId="36485" xr:uid="{00000000-0005-0000-0000-00005D220000}"/>
    <cellStyle name="Entrada 2 2 6 3 2 7" xfId="39211" xr:uid="{00000000-0005-0000-0000-00005E220000}"/>
    <cellStyle name="Entrada 2 2 6 3 3" xfId="13159" xr:uid="{00000000-0005-0000-0000-00005F220000}"/>
    <cellStyle name="Entrada 2 2 6 3 4" xfId="20157" xr:uid="{00000000-0005-0000-0000-000060220000}"/>
    <cellStyle name="Entrada 2 2 6 3 5" xfId="27828" xr:uid="{00000000-0005-0000-0000-000061220000}"/>
    <cellStyle name="Entrada 2 2 6 3 6" xfId="24180" xr:uid="{00000000-0005-0000-0000-000062220000}"/>
    <cellStyle name="Entrada 2 2 6 3 7" xfId="24129" xr:uid="{00000000-0005-0000-0000-000063220000}"/>
    <cellStyle name="Entrada 2 2 6 3 8" xfId="31678" xr:uid="{00000000-0005-0000-0000-000064220000}"/>
    <cellStyle name="Entrada 2 2 6 3 9" xfId="35358" xr:uid="{00000000-0005-0000-0000-000065220000}"/>
    <cellStyle name="Entrada 2 2 6 4" xfId="4443" xr:uid="{00000000-0005-0000-0000-000066220000}"/>
    <cellStyle name="Entrada 2 2 6 4 2" xfId="5766" xr:uid="{00000000-0005-0000-0000-000067220000}"/>
    <cellStyle name="Entrada 2 2 6 4 2 2" xfId="14920" xr:uid="{00000000-0005-0000-0000-000068220000}"/>
    <cellStyle name="Entrada 2 2 6 4 2 3" xfId="21916" xr:uid="{00000000-0005-0000-0000-000069220000}"/>
    <cellStyle name="Entrada 2 2 6 4 2 4" xfId="18240" xr:uid="{00000000-0005-0000-0000-00006A220000}"/>
    <cellStyle name="Entrada 2 2 6 4 2 5" xfId="32811" xr:uid="{00000000-0005-0000-0000-00006B220000}"/>
    <cellStyle name="Entrada 2 2 6 4 2 6" xfId="36486" xr:uid="{00000000-0005-0000-0000-00006C220000}"/>
    <cellStyle name="Entrada 2 2 6 4 2 7" xfId="39212" xr:uid="{00000000-0005-0000-0000-00006D220000}"/>
    <cellStyle name="Entrada 2 2 6 4 3" xfId="13597" xr:uid="{00000000-0005-0000-0000-00006E220000}"/>
    <cellStyle name="Entrada 2 2 6 4 4" xfId="20595" xr:uid="{00000000-0005-0000-0000-00006F220000}"/>
    <cellStyle name="Entrada 2 2 6 4 5" xfId="27614" xr:uid="{00000000-0005-0000-0000-000070220000}"/>
    <cellStyle name="Entrada 2 2 6 4 6" xfId="25025" xr:uid="{00000000-0005-0000-0000-000071220000}"/>
    <cellStyle name="Entrada 2 2 6 4 7" xfId="28957" xr:uid="{00000000-0005-0000-0000-000072220000}"/>
    <cellStyle name="Entrada 2 2 6 4 8" xfId="22957" xr:uid="{00000000-0005-0000-0000-000073220000}"/>
    <cellStyle name="Entrada 2 2 6 4 9" xfId="25753" xr:uid="{00000000-0005-0000-0000-000074220000}"/>
    <cellStyle name="Entrada 2 2 6 5" xfId="4697" xr:uid="{00000000-0005-0000-0000-000075220000}"/>
    <cellStyle name="Entrada 2 2 6 5 2" xfId="5767" xr:uid="{00000000-0005-0000-0000-000076220000}"/>
    <cellStyle name="Entrada 2 2 6 5 2 2" xfId="14921" xr:uid="{00000000-0005-0000-0000-000077220000}"/>
    <cellStyle name="Entrada 2 2 6 5 2 3" xfId="21917" xr:uid="{00000000-0005-0000-0000-000078220000}"/>
    <cellStyle name="Entrada 2 2 6 5 2 4" xfId="9438" xr:uid="{00000000-0005-0000-0000-000079220000}"/>
    <cellStyle name="Entrada 2 2 6 5 2 5" xfId="32812" xr:uid="{00000000-0005-0000-0000-00007A220000}"/>
    <cellStyle name="Entrada 2 2 6 5 2 6" xfId="36487" xr:uid="{00000000-0005-0000-0000-00007B220000}"/>
    <cellStyle name="Entrada 2 2 6 5 2 7" xfId="39213" xr:uid="{00000000-0005-0000-0000-00007C220000}"/>
    <cellStyle name="Entrada 2 2 6 5 3" xfId="13851" xr:uid="{00000000-0005-0000-0000-00007D220000}"/>
    <cellStyle name="Entrada 2 2 6 5 4" xfId="20849" xr:uid="{00000000-0005-0000-0000-00007E220000}"/>
    <cellStyle name="Entrada 2 2 6 5 5" xfId="24262" xr:uid="{00000000-0005-0000-0000-00007F220000}"/>
    <cellStyle name="Entrada 2 2 6 5 6" xfId="29270" xr:uid="{00000000-0005-0000-0000-000080220000}"/>
    <cellStyle name="Entrada 2 2 6 5 7" xfId="24581" xr:uid="{00000000-0005-0000-0000-000081220000}"/>
    <cellStyle name="Entrada 2 2 6 5 8" xfId="24532" xr:uid="{00000000-0005-0000-0000-000082220000}"/>
    <cellStyle name="Entrada 2 2 6 5 9" xfId="33704" xr:uid="{00000000-0005-0000-0000-000083220000}"/>
    <cellStyle name="Entrada 2 2 6 6" xfId="4943" xr:uid="{00000000-0005-0000-0000-000084220000}"/>
    <cellStyle name="Entrada 2 2 6 6 2" xfId="5768" xr:uid="{00000000-0005-0000-0000-000085220000}"/>
    <cellStyle name="Entrada 2 2 6 6 2 2" xfId="14922" xr:uid="{00000000-0005-0000-0000-000086220000}"/>
    <cellStyle name="Entrada 2 2 6 6 2 3" xfId="21918" xr:uid="{00000000-0005-0000-0000-000087220000}"/>
    <cellStyle name="Entrada 2 2 6 6 2 4" xfId="27082" xr:uid="{00000000-0005-0000-0000-000088220000}"/>
    <cellStyle name="Entrada 2 2 6 6 2 5" xfId="32813" xr:uid="{00000000-0005-0000-0000-000089220000}"/>
    <cellStyle name="Entrada 2 2 6 6 2 6" xfId="36488" xr:uid="{00000000-0005-0000-0000-00008A220000}"/>
    <cellStyle name="Entrada 2 2 6 6 2 7" xfId="39214" xr:uid="{00000000-0005-0000-0000-00008B220000}"/>
    <cellStyle name="Entrada 2 2 6 6 3" xfId="14097" xr:uid="{00000000-0005-0000-0000-00008C220000}"/>
    <cellStyle name="Entrada 2 2 6 6 4" xfId="21095" xr:uid="{00000000-0005-0000-0000-00008D220000}"/>
    <cellStyle name="Entrada 2 2 6 6 5" xfId="27367" xr:uid="{00000000-0005-0000-0000-00008E220000}"/>
    <cellStyle name="Entrada 2 2 6 6 6" xfId="26778" xr:uid="{00000000-0005-0000-0000-00008F220000}"/>
    <cellStyle name="Entrada 2 2 6 6 7" xfId="31989" xr:uid="{00000000-0005-0000-0000-000090220000}"/>
    <cellStyle name="Entrada 2 2 6 6 8" xfId="35667" xr:uid="{00000000-0005-0000-0000-000091220000}"/>
    <cellStyle name="Entrada 2 2 6 6 9" xfId="38578" xr:uid="{00000000-0005-0000-0000-000092220000}"/>
    <cellStyle name="Entrada 2 2 6 7" xfId="5763" xr:uid="{00000000-0005-0000-0000-000093220000}"/>
    <cellStyle name="Entrada 2 2 6 7 2" xfId="14917" xr:uid="{00000000-0005-0000-0000-000094220000}"/>
    <cellStyle name="Entrada 2 2 6 7 3" xfId="21913" xr:uid="{00000000-0005-0000-0000-000095220000}"/>
    <cellStyle name="Entrada 2 2 6 7 4" xfId="18088" xr:uid="{00000000-0005-0000-0000-000096220000}"/>
    <cellStyle name="Entrada 2 2 6 7 5" xfId="32808" xr:uid="{00000000-0005-0000-0000-000097220000}"/>
    <cellStyle name="Entrada 2 2 6 7 6" xfId="36483" xr:uid="{00000000-0005-0000-0000-000098220000}"/>
    <cellStyle name="Entrada 2 2 6 7 7" xfId="39209" xr:uid="{00000000-0005-0000-0000-000099220000}"/>
    <cellStyle name="Entrada 2 2 6 8" xfId="11477" xr:uid="{00000000-0005-0000-0000-00009A220000}"/>
    <cellStyle name="Entrada 2 2 6 9" xfId="18480" xr:uid="{00000000-0005-0000-0000-00009B220000}"/>
    <cellStyle name="Entrada 2 2 7" xfId="1627" xr:uid="{00000000-0005-0000-0000-00009C220000}"/>
    <cellStyle name="Entrada 2 2 7 10" xfId="25965" xr:uid="{00000000-0005-0000-0000-00009D220000}"/>
    <cellStyle name="Entrada 2 2 7 11" xfId="25850" xr:uid="{00000000-0005-0000-0000-00009E220000}"/>
    <cellStyle name="Entrada 2 2 7 12" xfId="34923" xr:uid="{00000000-0005-0000-0000-00009F220000}"/>
    <cellStyle name="Entrada 2 2 7 13" xfId="38386" xr:uid="{00000000-0005-0000-0000-0000A0220000}"/>
    <cellStyle name="Entrada 2 2 7 2" xfId="3283" xr:uid="{00000000-0005-0000-0000-0000A1220000}"/>
    <cellStyle name="Entrada 2 2 7 2 2" xfId="5770" xr:uid="{00000000-0005-0000-0000-0000A2220000}"/>
    <cellStyle name="Entrada 2 2 7 2 2 2" xfId="14924" xr:uid="{00000000-0005-0000-0000-0000A3220000}"/>
    <cellStyle name="Entrada 2 2 7 2 2 3" xfId="21920" xr:uid="{00000000-0005-0000-0000-0000A4220000}"/>
    <cellStyle name="Entrada 2 2 7 2 2 4" xfId="27085" xr:uid="{00000000-0005-0000-0000-0000A5220000}"/>
    <cellStyle name="Entrada 2 2 7 2 2 5" xfId="32815" xr:uid="{00000000-0005-0000-0000-0000A6220000}"/>
    <cellStyle name="Entrada 2 2 7 2 2 6" xfId="36490" xr:uid="{00000000-0005-0000-0000-0000A7220000}"/>
    <cellStyle name="Entrada 2 2 7 2 2 7" xfId="39216" xr:uid="{00000000-0005-0000-0000-0000A8220000}"/>
    <cellStyle name="Entrada 2 2 7 2 3" xfId="12437" xr:uid="{00000000-0005-0000-0000-0000A9220000}"/>
    <cellStyle name="Entrada 2 2 7 2 4" xfId="19439" xr:uid="{00000000-0005-0000-0000-0000AA220000}"/>
    <cellStyle name="Entrada 2 2 7 2 5" xfId="23201" xr:uid="{00000000-0005-0000-0000-0000AB220000}"/>
    <cellStyle name="Entrada 2 2 7 2 6" xfId="26467" xr:uid="{00000000-0005-0000-0000-0000AC220000}"/>
    <cellStyle name="Entrada 2 2 7 2 7" xfId="29707" xr:uid="{00000000-0005-0000-0000-0000AD220000}"/>
    <cellStyle name="Entrada 2 2 7 2 8" xfId="33685" xr:uid="{00000000-0005-0000-0000-0000AE220000}"/>
    <cellStyle name="Entrada 2 2 7 2 9" xfId="37273" xr:uid="{00000000-0005-0000-0000-0000AF220000}"/>
    <cellStyle name="Entrada 2 2 7 3" xfId="2842" xr:uid="{00000000-0005-0000-0000-0000B0220000}"/>
    <cellStyle name="Entrada 2 2 7 3 2" xfId="5771" xr:uid="{00000000-0005-0000-0000-0000B1220000}"/>
    <cellStyle name="Entrada 2 2 7 3 2 2" xfId="14925" xr:uid="{00000000-0005-0000-0000-0000B2220000}"/>
    <cellStyle name="Entrada 2 2 7 3 2 3" xfId="21921" xr:uid="{00000000-0005-0000-0000-0000B3220000}"/>
    <cellStyle name="Entrada 2 2 7 3 2 4" xfId="22887" xr:uid="{00000000-0005-0000-0000-0000B4220000}"/>
    <cellStyle name="Entrada 2 2 7 3 2 5" xfId="32816" xr:uid="{00000000-0005-0000-0000-0000B5220000}"/>
    <cellStyle name="Entrada 2 2 7 3 2 6" xfId="36491" xr:uid="{00000000-0005-0000-0000-0000B6220000}"/>
    <cellStyle name="Entrada 2 2 7 3 2 7" xfId="39217" xr:uid="{00000000-0005-0000-0000-0000B7220000}"/>
    <cellStyle name="Entrada 2 2 7 3 3" xfId="11996" xr:uid="{00000000-0005-0000-0000-0000B8220000}"/>
    <cellStyle name="Entrada 2 2 7 3 4" xfId="18999" xr:uid="{00000000-0005-0000-0000-0000B9220000}"/>
    <cellStyle name="Entrada 2 2 7 3 5" xfId="28362" xr:uid="{00000000-0005-0000-0000-0000BA220000}"/>
    <cellStyle name="Entrada 2 2 7 3 6" xfId="22603" xr:uid="{00000000-0005-0000-0000-0000BB220000}"/>
    <cellStyle name="Entrada 2 2 7 3 7" xfId="24590" xr:uid="{00000000-0005-0000-0000-0000BC220000}"/>
    <cellStyle name="Entrada 2 2 7 3 8" xfId="28953" xr:uid="{00000000-0005-0000-0000-0000BD220000}"/>
    <cellStyle name="Entrada 2 2 7 3 9" xfId="34989" xr:uid="{00000000-0005-0000-0000-0000BE220000}"/>
    <cellStyle name="Entrada 2 2 7 4" xfId="3060" xr:uid="{00000000-0005-0000-0000-0000BF220000}"/>
    <cellStyle name="Entrada 2 2 7 4 2" xfId="5772" xr:uid="{00000000-0005-0000-0000-0000C0220000}"/>
    <cellStyle name="Entrada 2 2 7 4 2 2" xfId="14926" xr:uid="{00000000-0005-0000-0000-0000C1220000}"/>
    <cellStyle name="Entrada 2 2 7 4 2 3" xfId="21922" xr:uid="{00000000-0005-0000-0000-0000C2220000}"/>
    <cellStyle name="Entrada 2 2 7 4 2 4" xfId="27086" xr:uid="{00000000-0005-0000-0000-0000C3220000}"/>
    <cellStyle name="Entrada 2 2 7 4 2 5" xfId="32817" xr:uid="{00000000-0005-0000-0000-0000C4220000}"/>
    <cellStyle name="Entrada 2 2 7 4 2 6" xfId="36492" xr:uid="{00000000-0005-0000-0000-0000C5220000}"/>
    <cellStyle name="Entrada 2 2 7 4 2 7" xfId="39218" xr:uid="{00000000-0005-0000-0000-0000C6220000}"/>
    <cellStyle name="Entrada 2 2 7 4 3" xfId="12214" xr:uid="{00000000-0005-0000-0000-0000C7220000}"/>
    <cellStyle name="Entrada 2 2 7 4 4" xfId="19217" xr:uid="{00000000-0005-0000-0000-0000C8220000}"/>
    <cellStyle name="Entrada 2 2 7 4 5" xfId="24703" xr:uid="{00000000-0005-0000-0000-0000C9220000}"/>
    <cellStyle name="Entrada 2 2 7 4 6" xfId="17573" xr:uid="{00000000-0005-0000-0000-0000CA220000}"/>
    <cellStyle name="Entrada 2 2 7 4 7" xfId="25653" xr:uid="{00000000-0005-0000-0000-0000CB220000}"/>
    <cellStyle name="Entrada 2 2 7 4 8" xfId="31569" xr:uid="{00000000-0005-0000-0000-0000CC220000}"/>
    <cellStyle name="Entrada 2 2 7 4 9" xfId="35273" xr:uid="{00000000-0005-0000-0000-0000CD220000}"/>
    <cellStyle name="Entrada 2 2 7 5" xfId="4125" xr:uid="{00000000-0005-0000-0000-0000CE220000}"/>
    <cellStyle name="Entrada 2 2 7 5 2" xfId="5773" xr:uid="{00000000-0005-0000-0000-0000CF220000}"/>
    <cellStyle name="Entrada 2 2 7 5 2 2" xfId="14927" xr:uid="{00000000-0005-0000-0000-0000D0220000}"/>
    <cellStyle name="Entrada 2 2 7 5 2 3" xfId="21923" xr:uid="{00000000-0005-0000-0000-0000D1220000}"/>
    <cellStyle name="Entrada 2 2 7 5 2 4" xfId="27088" xr:uid="{00000000-0005-0000-0000-0000D2220000}"/>
    <cellStyle name="Entrada 2 2 7 5 2 5" xfId="32818" xr:uid="{00000000-0005-0000-0000-0000D3220000}"/>
    <cellStyle name="Entrada 2 2 7 5 2 6" xfId="36493" xr:uid="{00000000-0005-0000-0000-0000D4220000}"/>
    <cellStyle name="Entrada 2 2 7 5 2 7" xfId="39219" xr:uid="{00000000-0005-0000-0000-0000D5220000}"/>
    <cellStyle name="Entrada 2 2 7 5 3" xfId="13279" xr:uid="{00000000-0005-0000-0000-0000D6220000}"/>
    <cellStyle name="Entrada 2 2 7 5 4" xfId="20277" xr:uid="{00000000-0005-0000-0000-0000D7220000}"/>
    <cellStyle name="Entrada 2 2 7 5 5" xfId="9569" xr:uid="{00000000-0005-0000-0000-0000D8220000}"/>
    <cellStyle name="Entrada 2 2 7 5 6" xfId="28564" xr:uid="{00000000-0005-0000-0000-0000D9220000}"/>
    <cellStyle name="Entrada 2 2 7 5 7" xfId="28204" xr:uid="{00000000-0005-0000-0000-0000DA220000}"/>
    <cellStyle name="Entrada 2 2 7 5 8" xfId="33404" xr:uid="{00000000-0005-0000-0000-0000DB220000}"/>
    <cellStyle name="Entrada 2 2 7 5 9" xfId="37079" xr:uid="{00000000-0005-0000-0000-0000DC220000}"/>
    <cellStyle name="Entrada 2 2 7 6" xfId="5769" xr:uid="{00000000-0005-0000-0000-0000DD220000}"/>
    <cellStyle name="Entrada 2 2 7 6 2" xfId="14923" xr:uid="{00000000-0005-0000-0000-0000DE220000}"/>
    <cellStyle name="Entrada 2 2 7 6 3" xfId="21919" xr:uid="{00000000-0005-0000-0000-0000DF220000}"/>
    <cellStyle name="Entrada 2 2 7 6 4" xfId="24135" xr:uid="{00000000-0005-0000-0000-0000E0220000}"/>
    <cellStyle name="Entrada 2 2 7 6 5" xfId="32814" xr:uid="{00000000-0005-0000-0000-0000E1220000}"/>
    <cellStyle name="Entrada 2 2 7 6 6" xfId="36489" xr:uid="{00000000-0005-0000-0000-0000E2220000}"/>
    <cellStyle name="Entrada 2 2 7 6 7" xfId="39215" xr:uid="{00000000-0005-0000-0000-0000E3220000}"/>
    <cellStyle name="Entrada 2 2 7 7" xfId="10781" xr:uid="{00000000-0005-0000-0000-0000E4220000}"/>
    <cellStyle name="Entrada 2 2 7 8" xfId="16500" xr:uid="{00000000-0005-0000-0000-0000E5220000}"/>
    <cellStyle name="Entrada 2 2 7 9" xfId="18068" xr:uid="{00000000-0005-0000-0000-0000E6220000}"/>
    <cellStyle name="Entrada 2 2 8" xfId="2455" xr:uid="{00000000-0005-0000-0000-0000E7220000}"/>
    <cellStyle name="Entrada 2 2 8 2" xfId="5774" xr:uid="{00000000-0005-0000-0000-0000E8220000}"/>
    <cellStyle name="Entrada 2 2 8 2 2" xfId="14928" xr:uid="{00000000-0005-0000-0000-0000E9220000}"/>
    <cellStyle name="Entrada 2 2 8 2 3" xfId="21924" xr:uid="{00000000-0005-0000-0000-0000EA220000}"/>
    <cellStyle name="Entrada 2 2 8 2 4" xfId="27087" xr:uid="{00000000-0005-0000-0000-0000EB220000}"/>
    <cellStyle name="Entrada 2 2 8 2 5" xfId="32819" xr:uid="{00000000-0005-0000-0000-0000EC220000}"/>
    <cellStyle name="Entrada 2 2 8 2 6" xfId="36494" xr:uid="{00000000-0005-0000-0000-0000ED220000}"/>
    <cellStyle name="Entrada 2 2 8 2 7" xfId="39220" xr:uid="{00000000-0005-0000-0000-0000EE220000}"/>
    <cellStyle name="Entrada 2 2 8 3" xfId="11609" xr:uid="{00000000-0005-0000-0000-0000EF220000}"/>
    <cellStyle name="Entrada 2 2 8 4" xfId="18612" xr:uid="{00000000-0005-0000-0000-0000F0220000}"/>
    <cellStyle name="Entrada 2 2 8 5" xfId="17784" xr:uid="{00000000-0005-0000-0000-0000F1220000}"/>
    <cellStyle name="Entrada 2 2 8 6" xfId="17937" xr:uid="{00000000-0005-0000-0000-0000F2220000}"/>
    <cellStyle name="Entrada 2 2 8 7" xfId="30104" xr:uid="{00000000-0005-0000-0000-0000F3220000}"/>
    <cellStyle name="Entrada 2 2 8 8" xfId="34080" xr:uid="{00000000-0005-0000-0000-0000F4220000}"/>
    <cellStyle name="Entrada 2 2 8 9" xfId="37642" xr:uid="{00000000-0005-0000-0000-0000F5220000}"/>
    <cellStyle name="Entrada 2 2 9" xfId="2933" xr:uid="{00000000-0005-0000-0000-0000F6220000}"/>
    <cellStyle name="Entrada 2 2 9 2" xfId="5775" xr:uid="{00000000-0005-0000-0000-0000F7220000}"/>
    <cellStyle name="Entrada 2 2 9 2 2" xfId="14929" xr:uid="{00000000-0005-0000-0000-0000F8220000}"/>
    <cellStyle name="Entrada 2 2 9 2 3" xfId="21925" xr:uid="{00000000-0005-0000-0000-0000F9220000}"/>
    <cellStyle name="Entrada 2 2 9 2 4" xfId="24373" xr:uid="{00000000-0005-0000-0000-0000FA220000}"/>
    <cellStyle name="Entrada 2 2 9 2 5" xfId="32820" xr:uid="{00000000-0005-0000-0000-0000FB220000}"/>
    <cellStyle name="Entrada 2 2 9 2 6" xfId="36495" xr:uid="{00000000-0005-0000-0000-0000FC220000}"/>
    <cellStyle name="Entrada 2 2 9 2 7" xfId="39221" xr:uid="{00000000-0005-0000-0000-0000FD220000}"/>
    <cellStyle name="Entrada 2 2 9 3" xfId="12087" xr:uid="{00000000-0005-0000-0000-0000FE220000}"/>
    <cellStyle name="Entrada 2 2 9 4" xfId="19090" xr:uid="{00000000-0005-0000-0000-0000FF220000}"/>
    <cellStyle name="Entrada 2 2 9 5" xfId="28319" xr:uid="{00000000-0005-0000-0000-000000230000}"/>
    <cellStyle name="Entrada 2 2 9 6" xfId="18005" xr:uid="{00000000-0005-0000-0000-000001230000}"/>
    <cellStyle name="Entrada 2 2 9 7" xfId="21221" xr:uid="{00000000-0005-0000-0000-000002230000}"/>
    <cellStyle name="Entrada 2 2 9 8" xfId="33844" xr:uid="{00000000-0005-0000-0000-000003230000}"/>
    <cellStyle name="Entrada 2 2 9 9" xfId="37406" xr:uid="{00000000-0005-0000-0000-000004230000}"/>
    <cellStyle name="Entrada 2 3" xfId="344" xr:uid="{00000000-0005-0000-0000-000005230000}"/>
    <cellStyle name="Entrada 2 3 10" xfId="2998" xr:uid="{00000000-0005-0000-0000-000006230000}"/>
    <cellStyle name="Entrada 2 3 10 2" xfId="5777" xr:uid="{00000000-0005-0000-0000-000007230000}"/>
    <cellStyle name="Entrada 2 3 10 2 2" xfId="14931" xr:uid="{00000000-0005-0000-0000-000008230000}"/>
    <cellStyle name="Entrada 2 3 10 2 3" xfId="21927" xr:uid="{00000000-0005-0000-0000-000009230000}"/>
    <cellStyle name="Entrada 2 3 10 2 4" xfId="29484" xr:uid="{00000000-0005-0000-0000-00000A230000}"/>
    <cellStyle name="Entrada 2 3 10 2 5" xfId="32822" xr:uid="{00000000-0005-0000-0000-00000B230000}"/>
    <cellStyle name="Entrada 2 3 10 2 6" xfId="36497" xr:uid="{00000000-0005-0000-0000-00000C230000}"/>
    <cellStyle name="Entrada 2 3 10 2 7" xfId="39223" xr:uid="{00000000-0005-0000-0000-00000D230000}"/>
    <cellStyle name="Entrada 2 3 10 3" xfId="12152" xr:uid="{00000000-0005-0000-0000-00000E230000}"/>
    <cellStyle name="Entrada 2 3 10 4" xfId="19155" xr:uid="{00000000-0005-0000-0000-00000F230000}"/>
    <cellStyle name="Entrada 2 3 10 5" xfId="24685" xr:uid="{00000000-0005-0000-0000-000010230000}"/>
    <cellStyle name="Entrada 2 3 10 6" xfId="26397" xr:uid="{00000000-0005-0000-0000-000011230000}"/>
    <cellStyle name="Entrada 2 3 10 7" xfId="29832" xr:uid="{00000000-0005-0000-0000-000012230000}"/>
    <cellStyle name="Entrada 2 3 10 8" xfId="33809" xr:uid="{00000000-0005-0000-0000-000013230000}"/>
    <cellStyle name="Entrada 2 3 10 9" xfId="37371" xr:uid="{00000000-0005-0000-0000-000014230000}"/>
    <cellStyle name="Entrada 2 3 11" xfId="3036" xr:uid="{00000000-0005-0000-0000-000015230000}"/>
    <cellStyle name="Entrada 2 3 11 2" xfId="5778" xr:uid="{00000000-0005-0000-0000-000016230000}"/>
    <cellStyle name="Entrada 2 3 11 2 2" xfId="14932" xr:uid="{00000000-0005-0000-0000-000017230000}"/>
    <cellStyle name="Entrada 2 3 11 2 3" xfId="21928" xr:uid="{00000000-0005-0000-0000-000018230000}"/>
    <cellStyle name="Entrada 2 3 11 2 4" xfId="29488" xr:uid="{00000000-0005-0000-0000-000019230000}"/>
    <cellStyle name="Entrada 2 3 11 2 5" xfId="32823" xr:uid="{00000000-0005-0000-0000-00001A230000}"/>
    <cellStyle name="Entrada 2 3 11 2 6" xfId="36498" xr:uid="{00000000-0005-0000-0000-00001B230000}"/>
    <cellStyle name="Entrada 2 3 11 2 7" xfId="39224" xr:uid="{00000000-0005-0000-0000-00001C230000}"/>
    <cellStyle name="Entrada 2 3 11 3" xfId="12190" xr:uid="{00000000-0005-0000-0000-00001D230000}"/>
    <cellStyle name="Entrada 2 3 11 4" xfId="19193" xr:uid="{00000000-0005-0000-0000-00001E230000}"/>
    <cellStyle name="Entrada 2 3 11 5" xfId="28297" xr:uid="{00000000-0005-0000-0000-00001F230000}"/>
    <cellStyle name="Entrada 2 3 11 6" xfId="17925" xr:uid="{00000000-0005-0000-0000-000020230000}"/>
    <cellStyle name="Entrada 2 3 11 7" xfId="29815" xr:uid="{00000000-0005-0000-0000-000021230000}"/>
    <cellStyle name="Entrada 2 3 11 8" xfId="25805" xr:uid="{00000000-0005-0000-0000-000022230000}"/>
    <cellStyle name="Entrada 2 3 11 9" xfId="31271" xr:uid="{00000000-0005-0000-0000-000023230000}"/>
    <cellStyle name="Entrada 2 3 12" xfId="5776" xr:uid="{00000000-0005-0000-0000-000024230000}"/>
    <cellStyle name="Entrada 2 3 12 2" xfId="14930" xr:uid="{00000000-0005-0000-0000-000025230000}"/>
    <cellStyle name="Entrada 2 3 12 3" xfId="21926" xr:uid="{00000000-0005-0000-0000-000026230000}"/>
    <cellStyle name="Entrada 2 3 12 4" xfId="29508" xr:uid="{00000000-0005-0000-0000-000027230000}"/>
    <cellStyle name="Entrada 2 3 12 5" xfId="32821" xr:uid="{00000000-0005-0000-0000-000028230000}"/>
    <cellStyle name="Entrada 2 3 12 6" xfId="36496" xr:uid="{00000000-0005-0000-0000-000029230000}"/>
    <cellStyle name="Entrada 2 3 12 7" xfId="39222" xr:uid="{00000000-0005-0000-0000-00002A230000}"/>
    <cellStyle name="Entrada 2 3 13" xfId="9502" xr:uid="{00000000-0005-0000-0000-00002B230000}"/>
    <cellStyle name="Entrada 2 3 14" xfId="17950" xr:uid="{00000000-0005-0000-0000-00002C230000}"/>
    <cellStyle name="Entrada 2 3 15" xfId="24188" xr:uid="{00000000-0005-0000-0000-00002D230000}"/>
    <cellStyle name="Entrada 2 3 16" xfId="28717" xr:uid="{00000000-0005-0000-0000-00002E230000}"/>
    <cellStyle name="Entrada 2 3 17" xfId="19569" xr:uid="{00000000-0005-0000-0000-00002F230000}"/>
    <cellStyle name="Entrada 2 3 18" xfId="31027" xr:uid="{00000000-0005-0000-0000-000030230000}"/>
    <cellStyle name="Entrada 2 3 19" xfId="31346" xr:uid="{00000000-0005-0000-0000-000031230000}"/>
    <cellStyle name="Entrada 2 3 2" xfId="1868" xr:uid="{00000000-0005-0000-0000-000032230000}"/>
    <cellStyle name="Entrada 2 3 2 10" xfId="28568" xr:uid="{00000000-0005-0000-0000-000033230000}"/>
    <cellStyle name="Entrada 2 3 2 11" xfId="28741" xr:uid="{00000000-0005-0000-0000-000034230000}"/>
    <cellStyle name="Entrada 2 3 2 12" xfId="30906" xr:uid="{00000000-0005-0000-0000-000035230000}"/>
    <cellStyle name="Entrada 2 3 2 13" xfId="34832" xr:uid="{00000000-0005-0000-0000-000036230000}"/>
    <cellStyle name="Entrada 2 3 2 14" xfId="38346" xr:uid="{00000000-0005-0000-0000-000037230000}"/>
    <cellStyle name="Entrada 2 3 2 2" xfId="2566" xr:uid="{00000000-0005-0000-0000-000038230000}"/>
    <cellStyle name="Entrada 2 3 2 2 2" xfId="5780" xr:uid="{00000000-0005-0000-0000-000039230000}"/>
    <cellStyle name="Entrada 2 3 2 2 2 2" xfId="14934" xr:uid="{00000000-0005-0000-0000-00003A230000}"/>
    <cellStyle name="Entrada 2 3 2 2 2 3" xfId="21930" xr:uid="{00000000-0005-0000-0000-00003B230000}"/>
    <cellStyle name="Entrada 2 3 2 2 2 4" xfId="18123" xr:uid="{00000000-0005-0000-0000-00003C230000}"/>
    <cellStyle name="Entrada 2 3 2 2 2 5" xfId="32825" xr:uid="{00000000-0005-0000-0000-00003D230000}"/>
    <cellStyle name="Entrada 2 3 2 2 2 6" xfId="36500" xr:uid="{00000000-0005-0000-0000-00003E230000}"/>
    <cellStyle name="Entrada 2 3 2 2 2 7" xfId="39226" xr:uid="{00000000-0005-0000-0000-00003F230000}"/>
    <cellStyle name="Entrada 2 3 2 2 3" xfId="11720" xr:uid="{00000000-0005-0000-0000-000040230000}"/>
    <cellStyle name="Entrada 2 3 2 2 4" xfId="18723" xr:uid="{00000000-0005-0000-0000-000041230000}"/>
    <cellStyle name="Entrada 2 3 2 2 5" xfId="21228" xr:uid="{00000000-0005-0000-0000-000042230000}"/>
    <cellStyle name="Entrada 2 3 2 2 6" xfId="17592" xr:uid="{00000000-0005-0000-0000-000043230000}"/>
    <cellStyle name="Entrada 2 3 2 2 7" xfId="29399" xr:uid="{00000000-0005-0000-0000-000044230000}"/>
    <cellStyle name="Entrada 2 3 2 2 8" xfId="34026" xr:uid="{00000000-0005-0000-0000-000045230000}"/>
    <cellStyle name="Entrada 2 3 2 2 9" xfId="37588" xr:uid="{00000000-0005-0000-0000-000046230000}"/>
    <cellStyle name="Entrada 2 3 2 3" xfId="3754" xr:uid="{00000000-0005-0000-0000-000047230000}"/>
    <cellStyle name="Entrada 2 3 2 3 2" xfId="5781" xr:uid="{00000000-0005-0000-0000-000048230000}"/>
    <cellStyle name="Entrada 2 3 2 3 2 2" xfId="14935" xr:uid="{00000000-0005-0000-0000-000049230000}"/>
    <cellStyle name="Entrada 2 3 2 3 2 3" xfId="21931" xr:uid="{00000000-0005-0000-0000-00004A230000}"/>
    <cellStyle name="Entrada 2 3 2 3 2 4" xfId="29530" xr:uid="{00000000-0005-0000-0000-00004B230000}"/>
    <cellStyle name="Entrada 2 3 2 3 2 5" xfId="32826" xr:uid="{00000000-0005-0000-0000-00004C230000}"/>
    <cellStyle name="Entrada 2 3 2 3 2 6" xfId="36501" xr:uid="{00000000-0005-0000-0000-00004D230000}"/>
    <cellStyle name="Entrada 2 3 2 3 2 7" xfId="39227" xr:uid="{00000000-0005-0000-0000-00004E230000}"/>
    <cellStyle name="Entrada 2 3 2 3 3" xfId="12908" xr:uid="{00000000-0005-0000-0000-00004F230000}"/>
    <cellStyle name="Entrada 2 3 2 3 4" xfId="19907" xr:uid="{00000000-0005-0000-0000-000050230000}"/>
    <cellStyle name="Entrada 2 3 2 3 5" xfId="27953" xr:uid="{00000000-0005-0000-0000-000051230000}"/>
    <cellStyle name="Entrada 2 3 2 3 6" xfId="18172" xr:uid="{00000000-0005-0000-0000-000052230000}"/>
    <cellStyle name="Entrada 2 3 2 3 7" xfId="25095" xr:uid="{00000000-0005-0000-0000-000053230000}"/>
    <cellStyle name="Entrada 2 3 2 3 8" xfId="31639" xr:uid="{00000000-0005-0000-0000-000054230000}"/>
    <cellStyle name="Entrada 2 3 2 3 9" xfId="35319" xr:uid="{00000000-0005-0000-0000-000055230000}"/>
    <cellStyle name="Entrada 2 3 2 4" xfId="4257" xr:uid="{00000000-0005-0000-0000-000056230000}"/>
    <cellStyle name="Entrada 2 3 2 4 2" xfId="5782" xr:uid="{00000000-0005-0000-0000-000057230000}"/>
    <cellStyle name="Entrada 2 3 2 4 2 2" xfId="14936" xr:uid="{00000000-0005-0000-0000-000058230000}"/>
    <cellStyle name="Entrada 2 3 2 4 2 3" xfId="21932" xr:uid="{00000000-0005-0000-0000-000059230000}"/>
    <cellStyle name="Entrada 2 3 2 4 2 4" xfId="19795" xr:uid="{00000000-0005-0000-0000-00005A230000}"/>
    <cellStyle name="Entrada 2 3 2 4 2 5" xfId="32827" xr:uid="{00000000-0005-0000-0000-00005B230000}"/>
    <cellStyle name="Entrada 2 3 2 4 2 6" xfId="36502" xr:uid="{00000000-0005-0000-0000-00005C230000}"/>
    <cellStyle name="Entrada 2 3 2 4 2 7" xfId="39228" xr:uid="{00000000-0005-0000-0000-00005D230000}"/>
    <cellStyle name="Entrada 2 3 2 4 3" xfId="13411" xr:uid="{00000000-0005-0000-0000-00005E230000}"/>
    <cellStyle name="Entrada 2 3 2 4 4" xfId="20409" xr:uid="{00000000-0005-0000-0000-00005F230000}"/>
    <cellStyle name="Entrada 2 3 2 4 5" xfId="22552" xr:uid="{00000000-0005-0000-0000-000060230000}"/>
    <cellStyle name="Entrada 2 3 2 4 6" xfId="28149" xr:uid="{00000000-0005-0000-0000-000061230000}"/>
    <cellStyle name="Entrada 2 3 2 4 7" xfId="25523" xr:uid="{00000000-0005-0000-0000-000062230000}"/>
    <cellStyle name="Entrada 2 3 2 4 8" xfId="31686" xr:uid="{00000000-0005-0000-0000-000063230000}"/>
    <cellStyle name="Entrada 2 3 2 4 9" xfId="35366" xr:uid="{00000000-0005-0000-0000-000064230000}"/>
    <cellStyle name="Entrada 2 3 2 5" xfId="3692" xr:uid="{00000000-0005-0000-0000-000065230000}"/>
    <cellStyle name="Entrada 2 3 2 5 2" xfId="5783" xr:uid="{00000000-0005-0000-0000-000066230000}"/>
    <cellStyle name="Entrada 2 3 2 5 2 2" xfId="14937" xr:uid="{00000000-0005-0000-0000-000067230000}"/>
    <cellStyle name="Entrada 2 3 2 5 2 3" xfId="21933" xr:uid="{00000000-0005-0000-0000-000068230000}"/>
    <cellStyle name="Entrada 2 3 2 5 2 4" xfId="24895" xr:uid="{00000000-0005-0000-0000-000069230000}"/>
    <cellStyle name="Entrada 2 3 2 5 2 5" xfId="32828" xr:uid="{00000000-0005-0000-0000-00006A230000}"/>
    <cellStyle name="Entrada 2 3 2 5 2 6" xfId="36503" xr:uid="{00000000-0005-0000-0000-00006B230000}"/>
    <cellStyle name="Entrada 2 3 2 5 2 7" xfId="39229" xr:uid="{00000000-0005-0000-0000-00006C230000}"/>
    <cellStyle name="Entrada 2 3 2 5 3" xfId="12846" xr:uid="{00000000-0005-0000-0000-00006D230000}"/>
    <cellStyle name="Entrada 2 3 2 5 4" xfId="19845" xr:uid="{00000000-0005-0000-0000-00006E230000}"/>
    <cellStyle name="Entrada 2 3 2 5 5" xfId="27983" xr:uid="{00000000-0005-0000-0000-00006F230000}"/>
    <cellStyle name="Entrada 2 3 2 5 6" xfId="29424" xr:uid="{00000000-0005-0000-0000-000070230000}"/>
    <cellStyle name="Entrada 2 3 2 5 7" xfId="28526" xr:uid="{00000000-0005-0000-0000-000071230000}"/>
    <cellStyle name="Entrada 2 3 2 5 8" xfId="33560" xr:uid="{00000000-0005-0000-0000-000072230000}"/>
    <cellStyle name="Entrada 2 3 2 5 9" xfId="37228" xr:uid="{00000000-0005-0000-0000-000073230000}"/>
    <cellStyle name="Entrada 2 3 2 6" xfId="4260" xr:uid="{00000000-0005-0000-0000-000074230000}"/>
    <cellStyle name="Entrada 2 3 2 6 2" xfId="5784" xr:uid="{00000000-0005-0000-0000-000075230000}"/>
    <cellStyle name="Entrada 2 3 2 6 2 2" xfId="14938" xr:uid="{00000000-0005-0000-0000-000076230000}"/>
    <cellStyle name="Entrada 2 3 2 6 2 3" xfId="21934" xr:uid="{00000000-0005-0000-0000-000077230000}"/>
    <cellStyle name="Entrada 2 3 2 6 2 4" xfId="27090" xr:uid="{00000000-0005-0000-0000-000078230000}"/>
    <cellStyle name="Entrada 2 3 2 6 2 5" xfId="32829" xr:uid="{00000000-0005-0000-0000-000079230000}"/>
    <cellStyle name="Entrada 2 3 2 6 2 6" xfId="36504" xr:uid="{00000000-0005-0000-0000-00007A230000}"/>
    <cellStyle name="Entrada 2 3 2 6 2 7" xfId="39230" xr:uid="{00000000-0005-0000-0000-00007B230000}"/>
    <cellStyle name="Entrada 2 3 2 6 3" xfId="13414" xr:uid="{00000000-0005-0000-0000-00007C230000}"/>
    <cellStyle name="Entrada 2 3 2 6 4" xfId="20412" xr:uid="{00000000-0005-0000-0000-00007D230000}"/>
    <cellStyle name="Entrada 2 3 2 6 5" xfId="20046" xr:uid="{00000000-0005-0000-0000-00007E230000}"/>
    <cellStyle name="Entrada 2 3 2 6 6" xfId="22845" xr:uid="{00000000-0005-0000-0000-00007F230000}"/>
    <cellStyle name="Entrada 2 3 2 6 7" xfId="31886" xr:uid="{00000000-0005-0000-0000-000080230000}"/>
    <cellStyle name="Entrada 2 3 2 6 8" xfId="25827" xr:uid="{00000000-0005-0000-0000-000081230000}"/>
    <cellStyle name="Entrada 2 3 2 6 9" xfId="31257" xr:uid="{00000000-0005-0000-0000-000082230000}"/>
    <cellStyle name="Entrada 2 3 2 7" xfId="5779" xr:uid="{00000000-0005-0000-0000-000083230000}"/>
    <cellStyle name="Entrada 2 3 2 7 2" xfId="14933" xr:uid="{00000000-0005-0000-0000-000084230000}"/>
    <cellStyle name="Entrada 2 3 2 7 3" xfId="21929" xr:uid="{00000000-0005-0000-0000-000085230000}"/>
    <cellStyle name="Entrada 2 3 2 7 4" xfId="29485" xr:uid="{00000000-0005-0000-0000-000086230000}"/>
    <cellStyle name="Entrada 2 3 2 7 5" xfId="32824" xr:uid="{00000000-0005-0000-0000-000087230000}"/>
    <cellStyle name="Entrada 2 3 2 7 6" xfId="36499" xr:uid="{00000000-0005-0000-0000-000088230000}"/>
    <cellStyle name="Entrada 2 3 2 7 7" xfId="39225" xr:uid="{00000000-0005-0000-0000-000089230000}"/>
    <cellStyle name="Entrada 2 3 2 8" xfId="11022" xr:uid="{00000000-0005-0000-0000-00008A230000}"/>
    <cellStyle name="Entrada 2 3 2 9" xfId="15503" xr:uid="{00000000-0005-0000-0000-00008B230000}"/>
    <cellStyle name="Entrada 2 3 3" xfId="2273" xr:uid="{00000000-0005-0000-0000-00008C230000}"/>
    <cellStyle name="Entrada 2 3 3 10" xfId="22726" xr:uid="{00000000-0005-0000-0000-00008D230000}"/>
    <cellStyle name="Entrada 2 3 3 11" xfId="26104" xr:uid="{00000000-0005-0000-0000-00008E230000}"/>
    <cellStyle name="Entrada 2 3 3 12" xfId="26609" xr:uid="{00000000-0005-0000-0000-00008F230000}"/>
    <cellStyle name="Entrada 2 3 3 13" xfId="34169" xr:uid="{00000000-0005-0000-0000-000090230000}"/>
    <cellStyle name="Entrada 2 3 3 14" xfId="37731" xr:uid="{00000000-0005-0000-0000-000091230000}"/>
    <cellStyle name="Entrada 2 3 3 2" xfId="2673" xr:uid="{00000000-0005-0000-0000-000092230000}"/>
    <cellStyle name="Entrada 2 3 3 2 2" xfId="5786" xr:uid="{00000000-0005-0000-0000-000093230000}"/>
    <cellStyle name="Entrada 2 3 3 2 2 2" xfId="14940" xr:uid="{00000000-0005-0000-0000-000094230000}"/>
    <cellStyle name="Entrada 2 3 3 2 2 3" xfId="21936" xr:uid="{00000000-0005-0000-0000-000095230000}"/>
    <cellStyle name="Entrada 2 3 3 2 2 4" xfId="22812" xr:uid="{00000000-0005-0000-0000-000096230000}"/>
    <cellStyle name="Entrada 2 3 3 2 2 5" xfId="32831" xr:uid="{00000000-0005-0000-0000-000097230000}"/>
    <cellStyle name="Entrada 2 3 3 2 2 6" xfId="36506" xr:uid="{00000000-0005-0000-0000-000098230000}"/>
    <cellStyle name="Entrada 2 3 3 2 2 7" xfId="39232" xr:uid="{00000000-0005-0000-0000-000099230000}"/>
    <cellStyle name="Entrada 2 3 3 2 3" xfId="11827" xr:uid="{00000000-0005-0000-0000-00009A230000}"/>
    <cellStyle name="Entrada 2 3 3 2 4" xfId="18830" xr:uid="{00000000-0005-0000-0000-00009B230000}"/>
    <cellStyle name="Entrada 2 3 3 2 5" xfId="28437" xr:uid="{00000000-0005-0000-0000-00009C230000}"/>
    <cellStyle name="Entrada 2 3 3 2 6" xfId="25322" xr:uid="{00000000-0005-0000-0000-00009D230000}"/>
    <cellStyle name="Entrada 2 3 3 2 7" xfId="9520" xr:uid="{00000000-0005-0000-0000-00009E230000}"/>
    <cellStyle name="Entrada 2 3 3 2 8" xfId="25783" xr:uid="{00000000-0005-0000-0000-00009F230000}"/>
    <cellStyle name="Entrada 2 3 3 2 9" xfId="31315" xr:uid="{00000000-0005-0000-0000-0000A0230000}"/>
    <cellStyle name="Entrada 2 3 3 3" xfId="3955" xr:uid="{00000000-0005-0000-0000-0000A1230000}"/>
    <cellStyle name="Entrada 2 3 3 3 2" xfId="5787" xr:uid="{00000000-0005-0000-0000-0000A2230000}"/>
    <cellStyle name="Entrada 2 3 3 3 2 2" xfId="14941" xr:uid="{00000000-0005-0000-0000-0000A3230000}"/>
    <cellStyle name="Entrada 2 3 3 3 2 3" xfId="21937" xr:uid="{00000000-0005-0000-0000-0000A4230000}"/>
    <cellStyle name="Entrada 2 3 3 3 2 4" xfId="27091" xr:uid="{00000000-0005-0000-0000-0000A5230000}"/>
    <cellStyle name="Entrada 2 3 3 3 2 5" xfId="32832" xr:uid="{00000000-0005-0000-0000-0000A6230000}"/>
    <cellStyle name="Entrada 2 3 3 3 2 6" xfId="36507" xr:uid="{00000000-0005-0000-0000-0000A7230000}"/>
    <cellStyle name="Entrada 2 3 3 3 2 7" xfId="39233" xr:uid="{00000000-0005-0000-0000-0000A8230000}"/>
    <cellStyle name="Entrada 2 3 3 3 3" xfId="13109" xr:uid="{00000000-0005-0000-0000-0000A9230000}"/>
    <cellStyle name="Entrada 2 3 3 3 4" xfId="20107" xr:uid="{00000000-0005-0000-0000-0000AA230000}"/>
    <cellStyle name="Entrada 2 3 3 3 5" xfId="27852" xr:uid="{00000000-0005-0000-0000-0000AB230000}"/>
    <cellStyle name="Entrada 2 3 3 3 6" xfId="28898" xr:uid="{00000000-0005-0000-0000-0000AC230000}"/>
    <cellStyle name="Entrada 2 3 3 3 7" xfId="29330" xr:uid="{00000000-0005-0000-0000-0000AD230000}"/>
    <cellStyle name="Entrada 2 3 3 3 8" xfId="25354" xr:uid="{00000000-0005-0000-0000-0000AE230000}"/>
    <cellStyle name="Entrada 2 3 3 3 9" xfId="31261" xr:uid="{00000000-0005-0000-0000-0000AF230000}"/>
    <cellStyle name="Entrada 2 3 3 4" xfId="4393" xr:uid="{00000000-0005-0000-0000-0000B0230000}"/>
    <cellStyle name="Entrada 2 3 3 4 2" xfId="5788" xr:uid="{00000000-0005-0000-0000-0000B1230000}"/>
    <cellStyle name="Entrada 2 3 3 4 2 2" xfId="14942" xr:uid="{00000000-0005-0000-0000-0000B2230000}"/>
    <cellStyle name="Entrada 2 3 3 4 2 3" xfId="21938" xr:uid="{00000000-0005-0000-0000-0000B3230000}"/>
    <cellStyle name="Entrada 2 3 3 4 2 4" xfId="17408" xr:uid="{00000000-0005-0000-0000-0000B4230000}"/>
    <cellStyle name="Entrada 2 3 3 4 2 5" xfId="32833" xr:uid="{00000000-0005-0000-0000-0000B5230000}"/>
    <cellStyle name="Entrada 2 3 3 4 2 6" xfId="36508" xr:uid="{00000000-0005-0000-0000-0000B6230000}"/>
    <cellStyle name="Entrada 2 3 3 4 2 7" xfId="39234" xr:uid="{00000000-0005-0000-0000-0000B7230000}"/>
    <cellStyle name="Entrada 2 3 3 4 3" xfId="13547" xr:uid="{00000000-0005-0000-0000-0000B8230000}"/>
    <cellStyle name="Entrada 2 3 3 4 4" xfId="20545" xr:uid="{00000000-0005-0000-0000-0000B9230000}"/>
    <cellStyle name="Entrada 2 3 3 4 5" xfId="24404" xr:uid="{00000000-0005-0000-0000-0000BA230000}"/>
    <cellStyle name="Entrada 2 3 3 4 6" xfId="21234" xr:uid="{00000000-0005-0000-0000-0000BB230000}"/>
    <cellStyle name="Entrada 2 3 3 4 7" xfId="31883" xr:uid="{00000000-0005-0000-0000-0000BC230000}"/>
    <cellStyle name="Entrada 2 3 3 4 8" xfId="28804" xr:uid="{00000000-0005-0000-0000-0000BD230000}"/>
    <cellStyle name="Entrada 2 3 3 4 9" xfId="27885" xr:uid="{00000000-0005-0000-0000-0000BE230000}"/>
    <cellStyle name="Entrada 2 3 3 5" xfId="4647" xr:uid="{00000000-0005-0000-0000-0000BF230000}"/>
    <cellStyle name="Entrada 2 3 3 5 2" xfId="5789" xr:uid="{00000000-0005-0000-0000-0000C0230000}"/>
    <cellStyle name="Entrada 2 3 3 5 2 2" xfId="14943" xr:uid="{00000000-0005-0000-0000-0000C1230000}"/>
    <cellStyle name="Entrada 2 3 3 5 2 3" xfId="21939" xr:uid="{00000000-0005-0000-0000-0000C2230000}"/>
    <cellStyle name="Entrada 2 3 3 5 2 4" xfId="27092" xr:uid="{00000000-0005-0000-0000-0000C3230000}"/>
    <cellStyle name="Entrada 2 3 3 5 2 5" xfId="32834" xr:uid="{00000000-0005-0000-0000-0000C4230000}"/>
    <cellStyle name="Entrada 2 3 3 5 2 6" xfId="36509" xr:uid="{00000000-0005-0000-0000-0000C5230000}"/>
    <cellStyle name="Entrada 2 3 3 5 2 7" xfId="39235" xr:uid="{00000000-0005-0000-0000-0000C6230000}"/>
    <cellStyle name="Entrada 2 3 3 5 3" xfId="13801" xr:uid="{00000000-0005-0000-0000-0000C7230000}"/>
    <cellStyle name="Entrada 2 3 3 5 4" xfId="20799" xr:uid="{00000000-0005-0000-0000-0000C8230000}"/>
    <cellStyle name="Entrada 2 3 3 5 5" xfId="10152" xr:uid="{00000000-0005-0000-0000-0000C9230000}"/>
    <cellStyle name="Entrada 2 3 3 5 6" xfId="24098" xr:uid="{00000000-0005-0000-0000-0000CA230000}"/>
    <cellStyle name="Entrada 2 3 3 5 7" xfId="26821" xr:uid="{00000000-0005-0000-0000-0000CB230000}"/>
    <cellStyle name="Entrada 2 3 3 5 8" xfId="31783" xr:uid="{00000000-0005-0000-0000-0000CC230000}"/>
    <cellStyle name="Entrada 2 3 3 5 9" xfId="35463" xr:uid="{00000000-0005-0000-0000-0000CD230000}"/>
    <cellStyle name="Entrada 2 3 3 6" xfId="4893" xr:uid="{00000000-0005-0000-0000-0000CE230000}"/>
    <cellStyle name="Entrada 2 3 3 6 2" xfId="5790" xr:uid="{00000000-0005-0000-0000-0000CF230000}"/>
    <cellStyle name="Entrada 2 3 3 6 2 2" xfId="14944" xr:uid="{00000000-0005-0000-0000-0000D0230000}"/>
    <cellStyle name="Entrada 2 3 3 6 2 3" xfId="21940" xr:uid="{00000000-0005-0000-0000-0000D1230000}"/>
    <cellStyle name="Entrada 2 3 3 6 2 4" xfId="27089" xr:uid="{00000000-0005-0000-0000-0000D2230000}"/>
    <cellStyle name="Entrada 2 3 3 6 2 5" xfId="32835" xr:uid="{00000000-0005-0000-0000-0000D3230000}"/>
    <cellStyle name="Entrada 2 3 3 6 2 6" xfId="36510" xr:uid="{00000000-0005-0000-0000-0000D4230000}"/>
    <cellStyle name="Entrada 2 3 3 6 2 7" xfId="39236" xr:uid="{00000000-0005-0000-0000-0000D5230000}"/>
    <cellStyle name="Entrada 2 3 3 6 3" xfId="14047" xr:uid="{00000000-0005-0000-0000-0000D6230000}"/>
    <cellStyle name="Entrada 2 3 3 6 4" xfId="21045" xr:uid="{00000000-0005-0000-0000-0000D7230000}"/>
    <cellStyle name="Entrada 2 3 3 6 5" xfId="10147" xr:uid="{00000000-0005-0000-0000-0000D8230000}"/>
    <cellStyle name="Entrada 2 3 3 6 6" xfId="20026" xr:uid="{00000000-0005-0000-0000-0000D9230000}"/>
    <cellStyle name="Entrada 2 3 3 6 7" xfId="31939" xr:uid="{00000000-0005-0000-0000-0000DA230000}"/>
    <cellStyle name="Entrada 2 3 3 6 8" xfId="35617" xr:uid="{00000000-0005-0000-0000-0000DB230000}"/>
    <cellStyle name="Entrada 2 3 3 6 9" xfId="38528" xr:uid="{00000000-0005-0000-0000-0000DC230000}"/>
    <cellStyle name="Entrada 2 3 3 7" xfId="5785" xr:uid="{00000000-0005-0000-0000-0000DD230000}"/>
    <cellStyle name="Entrada 2 3 3 7 2" xfId="14939" xr:uid="{00000000-0005-0000-0000-0000DE230000}"/>
    <cellStyle name="Entrada 2 3 3 7 3" xfId="21935" xr:uid="{00000000-0005-0000-0000-0000DF230000}"/>
    <cellStyle name="Entrada 2 3 3 7 4" xfId="24888" xr:uid="{00000000-0005-0000-0000-0000E0230000}"/>
    <cellStyle name="Entrada 2 3 3 7 5" xfId="32830" xr:uid="{00000000-0005-0000-0000-0000E1230000}"/>
    <cellStyle name="Entrada 2 3 3 7 6" xfId="36505" xr:uid="{00000000-0005-0000-0000-0000E2230000}"/>
    <cellStyle name="Entrada 2 3 3 7 7" xfId="39231" xr:uid="{00000000-0005-0000-0000-0000E3230000}"/>
    <cellStyle name="Entrada 2 3 3 8" xfId="11427" xr:uid="{00000000-0005-0000-0000-0000E4230000}"/>
    <cellStyle name="Entrada 2 3 3 9" xfId="18430" xr:uid="{00000000-0005-0000-0000-0000E5230000}"/>
    <cellStyle name="Entrada 2 3 4" xfId="1796" xr:uid="{00000000-0005-0000-0000-0000E6230000}"/>
    <cellStyle name="Entrada 2 3 4 10" xfId="22882" xr:uid="{00000000-0005-0000-0000-0000E7230000}"/>
    <cellStyle name="Entrada 2 3 4 11" xfId="23186" xr:uid="{00000000-0005-0000-0000-0000E8230000}"/>
    <cellStyle name="Entrada 2 3 4 12" xfId="23015" xr:uid="{00000000-0005-0000-0000-0000E9230000}"/>
    <cellStyle name="Entrada 2 3 4 13" xfId="34860" xr:uid="{00000000-0005-0000-0000-0000EA230000}"/>
    <cellStyle name="Entrada 2 3 4 14" xfId="38355" xr:uid="{00000000-0005-0000-0000-0000EB230000}"/>
    <cellStyle name="Entrada 2 3 4 2" xfId="2544" xr:uid="{00000000-0005-0000-0000-0000EC230000}"/>
    <cellStyle name="Entrada 2 3 4 2 2" xfId="5792" xr:uid="{00000000-0005-0000-0000-0000ED230000}"/>
    <cellStyle name="Entrada 2 3 4 2 2 2" xfId="14946" xr:uid="{00000000-0005-0000-0000-0000EE230000}"/>
    <cellStyle name="Entrada 2 3 4 2 2 3" xfId="21942" xr:uid="{00000000-0005-0000-0000-0000EF230000}"/>
    <cellStyle name="Entrada 2 3 4 2 2 4" xfId="10227" xr:uid="{00000000-0005-0000-0000-0000F0230000}"/>
    <cellStyle name="Entrada 2 3 4 2 2 5" xfId="32837" xr:uid="{00000000-0005-0000-0000-0000F1230000}"/>
    <cellStyle name="Entrada 2 3 4 2 2 6" xfId="36512" xr:uid="{00000000-0005-0000-0000-0000F2230000}"/>
    <cellStyle name="Entrada 2 3 4 2 2 7" xfId="39238" xr:uid="{00000000-0005-0000-0000-0000F3230000}"/>
    <cellStyle name="Entrada 2 3 4 2 3" xfId="11698" xr:uid="{00000000-0005-0000-0000-0000F4230000}"/>
    <cellStyle name="Entrada 2 3 4 2 4" xfId="18701" xr:uid="{00000000-0005-0000-0000-0000F5230000}"/>
    <cellStyle name="Entrada 2 3 4 2 5" xfId="9642" xr:uid="{00000000-0005-0000-0000-0000F6230000}"/>
    <cellStyle name="Entrada 2 3 4 2 6" xfId="26241" xr:uid="{00000000-0005-0000-0000-0000F7230000}"/>
    <cellStyle name="Entrada 2 3 4 2 7" xfId="30060" xr:uid="{00000000-0005-0000-0000-0000F8230000}"/>
    <cellStyle name="Entrada 2 3 4 2 8" xfId="34037" xr:uid="{00000000-0005-0000-0000-0000F9230000}"/>
    <cellStyle name="Entrada 2 3 4 2 9" xfId="37599" xr:uid="{00000000-0005-0000-0000-0000FA230000}"/>
    <cellStyle name="Entrada 2 3 4 3" xfId="3715" xr:uid="{00000000-0005-0000-0000-0000FB230000}"/>
    <cellStyle name="Entrada 2 3 4 3 2" xfId="5793" xr:uid="{00000000-0005-0000-0000-0000FC230000}"/>
    <cellStyle name="Entrada 2 3 4 3 2 2" xfId="14947" xr:uid="{00000000-0005-0000-0000-0000FD230000}"/>
    <cellStyle name="Entrada 2 3 4 3 2 3" xfId="21943" xr:uid="{00000000-0005-0000-0000-0000FE230000}"/>
    <cellStyle name="Entrada 2 3 4 3 2 4" xfId="27094" xr:uid="{00000000-0005-0000-0000-0000FF230000}"/>
    <cellStyle name="Entrada 2 3 4 3 2 5" xfId="32838" xr:uid="{00000000-0005-0000-0000-000000240000}"/>
    <cellStyle name="Entrada 2 3 4 3 2 6" xfId="36513" xr:uid="{00000000-0005-0000-0000-000001240000}"/>
    <cellStyle name="Entrada 2 3 4 3 2 7" xfId="39239" xr:uid="{00000000-0005-0000-0000-000002240000}"/>
    <cellStyle name="Entrada 2 3 4 3 3" xfId="12869" xr:uid="{00000000-0005-0000-0000-000003240000}"/>
    <cellStyle name="Entrada 2 3 4 3 4" xfId="19868" xr:uid="{00000000-0005-0000-0000-000004240000}"/>
    <cellStyle name="Entrada 2 3 4 3 5" xfId="23260" xr:uid="{00000000-0005-0000-0000-000005240000}"/>
    <cellStyle name="Entrada 2 3 4 3 6" xfId="21325" xr:uid="{00000000-0005-0000-0000-000006240000}"/>
    <cellStyle name="Entrada 2 3 4 3 7" xfId="29536" xr:uid="{00000000-0005-0000-0000-000007240000}"/>
    <cellStyle name="Entrada 2 3 4 3 8" xfId="33553" xr:uid="{00000000-0005-0000-0000-000008240000}"/>
    <cellStyle name="Entrada 2 3 4 3 9" xfId="37221" xr:uid="{00000000-0005-0000-0000-000009240000}"/>
    <cellStyle name="Entrada 2 3 4 4" xfId="4220" xr:uid="{00000000-0005-0000-0000-00000A240000}"/>
    <cellStyle name="Entrada 2 3 4 4 2" xfId="5794" xr:uid="{00000000-0005-0000-0000-00000B240000}"/>
    <cellStyle name="Entrada 2 3 4 4 2 2" xfId="14948" xr:uid="{00000000-0005-0000-0000-00000C240000}"/>
    <cellStyle name="Entrada 2 3 4 4 2 3" xfId="21944" xr:uid="{00000000-0005-0000-0000-00000D240000}"/>
    <cellStyle name="Entrada 2 3 4 4 2 4" xfId="22814" xr:uid="{00000000-0005-0000-0000-00000E240000}"/>
    <cellStyle name="Entrada 2 3 4 4 2 5" xfId="32839" xr:uid="{00000000-0005-0000-0000-00000F240000}"/>
    <cellStyle name="Entrada 2 3 4 4 2 6" xfId="36514" xr:uid="{00000000-0005-0000-0000-000010240000}"/>
    <cellStyle name="Entrada 2 3 4 4 2 7" xfId="39240" xr:uid="{00000000-0005-0000-0000-000011240000}"/>
    <cellStyle name="Entrada 2 3 4 4 3" xfId="13374" xr:uid="{00000000-0005-0000-0000-000012240000}"/>
    <cellStyle name="Entrada 2 3 4 4 4" xfId="20372" xr:uid="{00000000-0005-0000-0000-000013240000}"/>
    <cellStyle name="Entrada 2 3 4 4 5" xfId="27722" xr:uid="{00000000-0005-0000-0000-000014240000}"/>
    <cellStyle name="Entrada 2 3 4 4 6" xfId="29218" xr:uid="{00000000-0005-0000-0000-000015240000}"/>
    <cellStyle name="Entrada 2 3 4 4 7" xfId="27266" xr:uid="{00000000-0005-0000-0000-000016240000}"/>
    <cellStyle name="Entrada 2 3 4 4 8" xfId="29405" xr:uid="{00000000-0005-0000-0000-000017240000}"/>
    <cellStyle name="Entrada 2 3 4 4 9" xfId="35034" xr:uid="{00000000-0005-0000-0000-000018240000}"/>
    <cellStyle name="Entrada 2 3 4 5" xfId="4197" xr:uid="{00000000-0005-0000-0000-000019240000}"/>
    <cellStyle name="Entrada 2 3 4 5 2" xfId="5795" xr:uid="{00000000-0005-0000-0000-00001A240000}"/>
    <cellStyle name="Entrada 2 3 4 5 2 2" xfId="14949" xr:uid="{00000000-0005-0000-0000-00001B240000}"/>
    <cellStyle name="Entrada 2 3 4 5 2 3" xfId="21945" xr:uid="{00000000-0005-0000-0000-00001C240000}"/>
    <cellStyle name="Entrada 2 3 4 5 2 4" xfId="27095" xr:uid="{00000000-0005-0000-0000-00001D240000}"/>
    <cellStyle name="Entrada 2 3 4 5 2 5" xfId="32840" xr:uid="{00000000-0005-0000-0000-00001E240000}"/>
    <cellStyle name="Entrada 2 3 4 5 2 6" xfId="36515" xr:uid="{00000000-0005-0000-0000-00001F240000}"/>
    <cellStyle name="Entrada 2 3 4 5 2 7" xfId="39241" xr:uid="{00000000-0005-0000-0000-000020240000}"/>
    <cellStyle name="Entrada 2 3 4 5 3" xfId="13351" xr:uid="{00000000-0005-0000-0000-000021240000}"/>
    <cellStyle name="Entrada 2 3 4 5 4" xfId="20349" xr:uid="{00000000-0005-0000-0000-000022240000}"/>
    <cellStyle name="Entrada 2 3 4 5 5" xfId="24736" xr:uid="{00000000-0005-0000-0000-000023240000}"/>
    <cellStyle name="Entrada 2 3 4 5 6" xfId="25204" xr:uid="{00000000-0005-0000-0000-000024240000}"/>
    <cellStyle name="Entrada 2 3 4 5 7" xfId="29363" xr:uid="{00000000-0005-0000-0000-000025240000}"/>
    <cellStyle name="Entrada 2 3 4 5 8" xfId="33372" xr:uid="{00000000-0005-0000-0000-000026240000}"/>
    <cellStyle name="Entrada 2 3 4 5 9" xfId="37047" xr:uid="{00000000-0005-0000-0000-000027240000}"/>
    <cellStyle name="Entrada 2 3 4 6" xfId="2887" xr:uid="{00000000-0005-0000-0000-000028240000}"/>
    <cellStyle name="Entrada 2 3 4 6 2" xfId="5796" xr:uid="{00000000-0005-0000-0000-000029240000}"/>
    <cellStyle name="Entrada 2 3 4 6 2 2" xfId="14950" xr:uid="{00000000-0005-0000-0000-00002A240000}"/>
    <cellStyle name="Entrada 2 3 4 6 2 3" xfId="21946" xr:uid="{00000000-0005-0000-0000-00002B240000}"/>
    <cellStyle name="Entrada 2 3 4 6 2 4" xfId="24295" xr:uid="{00000000-0005-0000-0000-00002C240000}"/>
    <cellStyle name="Entrada 2 3 4 6 2 5" xfId="32841" xr:uid="{00000000-0005-0000-0000-00002D240000}"/>
    <cellStyle name="Entrada 2 3 4 6 2 6" xfId="36516" xr:uid="{00000000-0005-0000-0000-00002E240000}"/>
    <cellStyle name="Entrada 2 3 4 6 2 7" xfId="39242" xr:uid="{00000000-0005-0000-0000-00002F240000}"/>
    <cellStyle name="Entrada 2 3 4 6 3" xfId="12041" xr:uid="{00000000-0005-0000-0000-000030240000}"/>
    <cellStyle name="Entrada 2 3 4 6 4" xfId="19044" xr:uid="{00000000-0005-0000-0000-000031240000}"/>
    <cellStyle name="Entrada 2 3 4 6 5" xfId="24658" xr:uid="{00000000-0005-0000-0000-000032240000}"/>
    <cellStyle name="Entrada 2 3 4 6 6" xfId="17682" xr:uid="{00000000-0005-0000-0000-000033240000}"/>
    <cellStyle name="Entrada 2 3 4 6 7" xfId="29891" xr:uid="{00000000-0005-0000-0000-000034240000}"/>
    <cellStyle name="Entrada 2 3 4 6 8" xfId="22926" xr:uid="{00000000-0005-0000-0000-000035240000}"/>
    <cellStyle name="Entrada 2 3 4 6 9" xfId="31416" xr:uid="{00000000-0005-0000-0000-000036240000}"/>
    <cellStyle name="Entrada 2 3 4 7" xfId="5791" xr:uid="{00000000-0005-0000-0000-000037240000}"/>
    <cellStyle name="Entrada 2 3 4 7 2" xfId="14945" xr:uid="{00000000-0005-0000-0000-000038240000}"/>
    <cellStyle name="Entrada 2 3 4 7 3" xfId="21941" xr:uid="{00000000-0005-0000-0000-000039240000}"/>
    <cellStyle name="Entrada 2 3 4 7 4" xfId="27096" xr:uid="{00000000-0005-0000-0000-00003A240000}"/>
    <cellStyle name="Entrada 2 3 4 7 5" xfId="32836" xr:uid="{00000000-0005-0000-0000-00003B240000}"/>
    <cellStyle name="Entrada 2 3 4 7 6" xfId="36511" xr:uid="{00000000-0005-0000-0000-00003C240000}"/>
    <cellStyle name="Entrada 2 3 4 7 7" xfId="39237" xr:uid="{00000000-0005-0000-0000-00003D240000}"/>
    <cellStyle name="Entrada 2 3 4 8" xfId="10950" xr:uid="{00000000-0005-0000-0000-00003E240000}"/>
    <cellStyle name="Entrada 2 3 4 9" xfId="9228" xr:uid="{00000000-0005-0000-0000-00003F240000}"/>
    <cellStyle name="Entrada 2 3 5" xfId="2242" xr:uid="{00000000-0005-0000-0000-000040240000}"/>
    <cellStyle name="Entrada 2 3 5 10" xfId="17262" xr:uid="{00000000-0005-0000-0000-000041240000}"/>
    <cellStyle name="Entrada 2 3 5 11" xfId="25062" xr:uid="{00000000-0005-0000-0000-000042240000}"/>
    <cellStyle name="Entrada 2 3 5 12" xfId="30209" xr:uid="{00000000-0005-0000-0000-000043240000}"/>
    <cellStyle name="Entrada 2 3 5 13" xfId="34184" xr:uid="{00000000-0005-0000-0000-000044240000}"/>
    <cellStyle name="Entrada 2 3 5 14" xfId="37746" xr:uid="{00000000-0005-0000-0000-000045240000}"/>
    <cellStyle name="Entrada 2 3 5 2" xfId="2642" xr:uid="{00000000-0005-0000-0000-000046240000}"/>
    <cellStyle name="Entrada 2 3 5 2 2" xfId="5798" xr:uid="{00000000-0005-0000-0000-000047240000}"/>
    <cellStyle name="Entrada 2 3 5 2 2 2" xfId="14952" xr:uid="{00000000-0005-0000-0000-000048240000}"/>
    <cellStyle name="Entrada 2 3 5 2 2 3" xfId="21948" xr:uid="{00000000-0005-0000-0000-000049240000}"/>
    <cellStyle name="Entrada 2 3 5 2 2 4" xfId="27093" xr:uid="{00000000-0005-0000-0000-00004A240000}"/>
    <cellStyle name="Entrada 2 3 5 2 2 5" xfId="32843" xr:uid="{00000000-0005-0000-0000-00004B240000}"/>
    <cellStyle name="Entrada 2 3 5 2 2 6" xfId="36518" xr:uid="{00000000-0005-0000-0000-00004C240000}"/>
    <cellStyle name="Entrada 2 3 5 2 2 7" xfId="39244" xr:uid="{00000000-0005-0000-0000-00004D240000}"/>
    <cellStyle name="Entrada 2 3 5 2 3" xfId="11796" xr:uid="{00000000-0005-0000-0000-00004E240000}"/>
    <cellStyle name="Entrada 2 3 5 2 4" xfId="18799" xr:uid="{00000000-0005-0000-0000-00004F240000}"/>
    <cellStyle name="Entrada 2 3 5 2 5" xfId="19369" xr:uid="{00000000-0005-0000-0000-000050240000}"/>
    <cellStyle name="Entrada 2 3 5 2 6" xfId="26284" xr:uid="{00000000-0005-0000-0000-000051240000}"/>
    <cellStyle name="Entrada 2 3 5 2 7" xfId="17633" xr:uid="{00000000-0005-0000-0000-000052240000}"/>
    <cellStyle name="Entrada 2 3 5 2 8" xfId="31087" xr:uid="{00000000-0005-0000-0000-000053240000}"/>
    <cellStyle name="Entrada 2 3 5 2 9" xfId="31317" xr:uid="{00000000-0005-0000-0000-000054240000}"/>
    <cellStyle name="Entrada 2 3 5 3" xfId="3924" xr:uid="{00000000-0005-0000-0000-000055240000}"/>
    <cellStyle name="Entrada 2 3 5 3 2" xfId="5799" xr:uid="{00000000-0005-0000-0000-000056240000}"/>
    <cellStyle name="Entrada 2 3 5 3 2 2" xfId="14953" xr:uid="{00000000-0005-0000-0000-000057240000}"/>
    <cellStyle name="Entrada 2 3 5 3 2 3" xfId="21949" xr:uid="{00000000-0005-0000-0000-000058240000}"/>
    <cellStyle name="Entrada 2 3 5 3 2 4" xfId="24893" xr:uid="{00000000-0005-0000-0000-000059240000}"/>
    <cellStyle name="Entrada 2 3 5 3 2 5" xfId="32844" xr:uid="{00000000-0005-0000-0000-00005A240000}"/>
    <cellStyle name="Entrada 2 3 5 3 2 6" xfId="36519" xr:uid="{00000000-0005-0000-0000-00005B240000}"/>
    <cellStyle name="Entrada 2 3 5 3 2 7" xfId="39245" xr:uid="{00000000-0005-0000-0000-00005C240000}"/>
    <cellStyle name="Entrada 2 3 5 3 3" xfId="13078" xr:uid="{00000000-0005-0000-0000-00005D240000}"/>
    <cellStyle name="Entrada 2 3 5 3 4" xfId="20076" xr:uid="{00000000-0005-0000-0000-00005E240000}"/>
    <cellStyle name="Entrada 2 3 5 3 5" xfId="24105" xr:uid="{00000000-0005-0000-0000-00005F240000}"/>
    <cellStyle name="Entrada 2 3 5 3 6" xfId="26618" xr:uid="{00000000-0005-0000-0000-000060240000}"/>
    <cellStyle name="Entrada 2 3 5 3 7" xfId="28641" xr:uid="{00000000-0005-0000-0000-000061240000}"/>
    <cellStyle name="Entrada 2 3 5 3 8" xfId="31660" xr:uid="{00000000-0005-0000-0000-000062240000}"/>
    <cellStyle name="Entrada 2 3 5 3 9" xfId="35340" xr:uid="{00000000-0005-0000-0000-000063240000}"/>
    <cellStyle name="Entrada 2 3 5 4" xfId="4362" xr:uid="{00000000-0005-0000-0000-000064240000}"/>
    <cellStyle name="Entrada 2 3 5 4 2" xfId="5800" xr:uid="{00000000-0005-0000-0000-000065240000}"/>
    <cellStyle name="Entrada 2 3 5 4 2 2" xfId="14954" xr:uid="{00000000-0005-0000-0000-000066240000}"/>
    <cellStyle name="Entrada 2 3 5 4 2 3" xfId="21950" xr:uid="{00000000-0005-0000-0000-000067240000}"/>
    <cellStyle name="Entrada 2 3 5 4 2 4" xfId="18124" xr:uid="{00000000-0005-0000-0000-000068240000}"/>
    <cellStyle name="Entrada 2 3 5 4 2 5" xfId="32845" xr:uid="{00000000-0005-0000-0000-000069240000}"/>
    <cellStyle name="Entrada 2 3 5 4 2 6" xfId="36520" xr:uid="{00000000-0005-0000-0000-00006A240000}"/>
    <cellStyle name="Entrada 2 3 5 4 2 7" xfId="39246" xr:uid="{00000000-0005-0000-0000-00006B240000}"/>
    <cellStyle name="Entrada 2 3 5 4 3" xfId="13516" xr:uid="{00000000-0005-0000-0000-00006C240000}"/>
    <cellStyle name="Entrada 2 3 5 4 4" xfId="20514" xr:uid="{00000000-0005-0000-0000-00006D240000}"/>
    <cellStyle name="Entrada 2 3 5 4 5" xfId="27654" xr:uid="{00000000-0005-0000-0000-00006E240000}"/>
    <cellStyle name="Entrada 2 3 5 4 6" xfId="29227" xr:uid="{00000000-0005-0000-0000-00006F240000}"/>
    <cellStyle name="Entrada 2 3 5 4 7" xfId="25590" xr:uid="{00000000-0005-0000-0000-000070240000}"/>
    <cellStyle name="Entrada 2 3 5 4 8" xfId="31724" xr:uid="{00000000-0005-0000-0000-000071240000}"/>
    <cellStyle name="Entrada 2 3 5 4 9" xfId="35404" xr:uid="{00000000-0005-0000-0000-000072240000}"/>
    <cellStyle name="Entrada 2 3 5 5" xfId="4616" xr:uid="{00000000-0005-0000-0000-000073240000}"/>
    <cellStyle name="Entrada 2 3 5 5 2" xfId="5801" xr:uid="{00000000-0005-0000-0000-000074240000}"/>
    <cellStyle name="Entrada 2 3 5 5 2 2" xfId="14955" xr:uid="{00000000-0005-0000-0000-000075240000}"/>
    <cellStyle name="Entrada 2 3 5 5 2 3" xfId="21951" xr:uid="{00000000-0005-0000-0000-000076240000}"/>
    <cellStyle name="Entrada 2 3 5 5 2 4" xfId="27098" xr:uid="{00000000-0005-0000-0000-000077240000}"/>
    <cellStyle name="Entrada 2 3 5 5 2 5" xfId="32846" xr:uid="{00000000-0005-0000-0000-000078240000}"/>
    <cellStyle name="Entrada 2 3 5 5 2 6" xfId="36521" xr:uid="{00000000-0005-0000-0000-000079240000}"/>
    <cellStyle name="Entrada 2 3 5 5 2 7" xfId="39247" xr:uid="{00000000-0005-0000-0000-00007A240000}"/>
    <cellStyle name="Entrada 2 3 5 5 3" xfId="13770" xr:uid="{00000000-0005-0000-0000-00007B240000}"/>
    <cellStyle name="Entrada 2 3 5 5 4" xfId="20768" xr:uid="{00000000-0005-0000-0000-00007C240000}"/>
    <cellStyle name="Entrada 2 3 5 5 5" xfId="17427" xr:uid="{00000000-0005-0000-0000-00007D240000}"/>
    <cellStyle name="Entrada 2 3 5 5 6" xfId="24422" xr:uid="{00000000-0005-0000-0000-00007E240000}"/>
    <cellStyle name="Entrada 2 3 5 5 7" xfId="26461" xr:uid="{00000000-0005-0000-0000-00007F240000}"/>
    <cellStyle name="Entrada 2 3 5 5 8" xfId="22435" xr:uid="{00000000-0005-0000-0000-000080240000}"/>
    <cellStyle name="Entrada 2 3 5 5 9" xfId="17422" xr:uid="{00000000-0005-0000-0000-000081240000}"/>
    <cellStyle name="Entrada 2 3 5 6" xfId="4862" xr:uid="{00000000-0005-0000-0000-000082240000}"/>
    <cellStyle name="Entrada 2 3 5 6 2" xfId="5802" xr:uid="{00000000-0005-0000-0000-000083240000}"/>
    <cellStyle name="Entrada 2 3 5 6 2 2" xfId="14956" xr:uid="{00000000-0005-0000-0000-000084240000}"/>
    <cellStyle name="Entrada 2 3 5 6 2 3" xfId="21952" xr:uid="{00000000-0005-0000-0000-000085240000}"/>
    <cellStyle name="Entrada 2 3 5 6 2 4" xfId="18342" xr:uid="{00000000-0005-0000-0000-000086240000}"/>
    <cellStyle name="Entrada 2 3 5 6 2 5" xfId="32847" xr:uid="{00000000-0005-0000-0000-000087240000}"/>
    <cellStyle name="Entrada 2 3 5 6 2 6" xfId="36522" xr:uid="{00000000-0005-0000-0000-000088240000}"/>
    <cellStyle name="Entrada 2 3 5 6 2 7" xfId="39248" xr:uid="{00000000-0005-0000-0000-000089240000}"/>
    <cellStyle name="Entrada 2 3 5 6 3" xfId="14016" xr:uid="{00000000-0005-0000-0000-00008A240000}"/>
    <cellStyle name="Entrada 2 3 5 6 4" xfId="21014" xr:uid="{00000000-0005-0000-0000-00008B240000}"/>
    <cellStyle name="Entrada 2 3 5 6 5" xfId="27407" xr:uid="{00000000-0005-0000-0000-00008C240000}"/>
    <cellStyle name="Entrada 2 3 5 6 6" xfId="29279" xr:uid="{00000000-0005-0000-0000-00008D240000}"/>
    <cellStyle name="Entrada 2 3 5 6 7" xfId="19790" xr:uid="{00000000-0005-0000-0000-00008E240000}"/>
    <cellStyle name="Entrada 2 3 5 6 8" xfId="35586" xr:uid="{00000000-0005-0000-0000-00008F240000}"/>
    <cellStyle name="Entrada 2 3 5 6 9" xfId="38497" xr:uid="{00000000-0005-0000-0000-000090240000}"/>
    <cellStyle name="Entrada 2 3 5 7" xfId="5797" xr:uid="{00000000-0005-0000-0000-000091240000}"/>
    <cellStyle name="Entrada 2 3 5 7 2" xfId="14951" xr:uid="{00000000-0005-0000-0000-000092240000}"/>
    <cellStyle name="Entrada 2 3 5 7 3" xfId="21947" xr:uid="{00000000-0005-0000-0000-000093240000}"/>
    <cellStyle name="Entrada 2 3 5 7 4" xfId="27099" xr:uid="{00000000-0005-0000-0000-000094240000}"/>
    <cellStyle name="Entrada 2 3 5 7 5" xfId="32842" xr:uid="{00000000-0005-0000-0000-000095240000}"/>
    <cellStyle name="Entrada 2 3 5 7 6" xfId="36517" xr:uid="{00000000-0005-0000-0000-000096240000}"/>
    <cellStyle name="Entrada 2 3 5 7 7" xfId="39243" xr:uid="{00000000-0005-0000-0000-000097240000}"/>
    <cellStyle name="Entrada 2 3 5 8" xfId="11396" xr:uid="{00000000-0005-0000-0000-000098240000}"/>
    <cellStyle name="Entrada 2 3 5 9" xfId="18399" xr:uid="{00000000-0005-0000-0000-000099240000}"/>
    <cellStyle name="Entrada 2 3 6" xfId="1629" xr:uid="{00000000-0005-0000-0000-00009A240000}"/>
    <cellStyle name="Entrada 2 3 6 10" xfId="29048" xr:uid="{00000000-0005-0000-0000-00009B240000}"/>
    <cellStyle name="Entrada 2 3 6 11" xfId="31004" xr:uid="{00000000-0005-0000-0000-00009C240000}"/>
    <cellStyle name="Entrada 2 3 6 12" xfId="31047" xr:uid="{00000000-0005-0000-0000-00009D240000}"/>
    <cellStyle name="Entrada 2 3 6 13" xfId="31340" xr:uid="{00000000-0005-0000-0000-00009E240000}"/>
    <cellStyle name="Entrada 2 3 6 2" xfId="3285" xr:uid="{00000000-0005-0000-0000-00009F240000}"/>
    <cellStyle name="Entrada 2 3 6 2 2" xfId="5804" xr:uid="{00000000-0005-0000-0000-0000A0240000}"/>
    <cellStyle name="Entrada 2 3 6 2 2 2" xfId="14958" xr:uid="{00000000-0005-0000-0000-0000A1240000}"/>
    <cellStyle name="Entrada 2 3 6 2 2 3" xfId="21954" xr:uid="{00000000-0005-0000-0000-0000A2240000}"/>
    <cellStyle name="Entrada 2 3 6 2 2 4" xfId="24302" xr:uid="{00000000-0005-0000-0000-0000A3240000}"/>
    <cellStyle name="Entrada 2 3 6 2 2 5" xfId="32849" xr:uid="{00000000-0005-0000-0000-0000A4240000}"/>
    <cellStyle name="Entrada 2 3 6 2 2 6" xfId="36524" xr:uid="{00000000-0005-0000-0000-0000A5240000}"/>
    <cellStyle name="Entrada 2 3 6 2 2 7" xfId="39250" xr:uid="{00000000-0005-0000-0000-0000A6240000}"/>
    <cellStyle name="Entrada 2 3 6 2 3" xfId="12439" xr:uid="{00000000-0005-0000-0000-0000A7240000}"/>
    <cellStyle name="Entrada 2 3 6 2 4" xfId="19441" xr:uid="{00000000-0005-0000-0000-0000A8240000}"/>
    <cellStyle name="Entrada 2 3 6 2 5" xfId="28179" xr:uid="{00000000-0005-0000-0000-0000A9240000}"/>
    <cellStyle name="Entrada 2 3 6 2 6" xfId="22622" xr:uid="{00000000-0005-0000-0000-0000AA240000}"/>
    <cellStyle name="Entrada 2 3 6 2 7" xfId="29706" xr:uid="{00000000-0005-0000-0000-0000AB240000}"/>
    <cellStyle name="Entrada 2 3 6 2 8" xfId="33684" xr:uid="{00000000-0005-0000-0000-0000AC240000}"/>
    <cellStyle name="Entrada 2 3 6 2 9" xfId="37272" xr:uid="{00000000-0005-0000-0000-0000AD240000}"/>
    <cellStyle name="Entrada 2 3 6 3" xfId="2949" xr:uid="{00000000-0005-0000-0000-0000AE240000}"/>
    <cellStyle name="Entrada 2 3 6 3 2" xfId="5805" xr:uid="{00000000-0005-0000-0000-0000AF240000}"/>
    <cellStyle name="Entrada 2 3 6 3 2 2" xfId="14959" xr:uid="{00000000-0005-0000-0000-0000B0240000}"/>
    <cellStyle name="Entrada 2 3 6 3 2 3" xfId="21955" xr:uid="{00000000-0005-0000-0000-0000B1240000}"/>
    <cellStyle name="Entrada 2 3 6 3 2 4" xfId="27100" xr:uid="{00000000-0005-0000-0000-0000B2240000}"/>
    <cellStyle name="Entrada 2 3 6 3 2 5" xfId="32850" xr:uid="{00000000-0005-0000-0000-0000B3240000}"/>
    <cellStyle name="Entrada 2 3 6 3 2 6" xfId="36525" xr:uid="{00000000-0005-0000-0000-0000B4240000}"/>
    <cellStyle name="Entrada 2 3 6 3 2 7" xfId="39251" xr:uid="{00000000-0005-0000-0000-0000B5240000}"/>
    <cellStyle name="Entrada 2 3 6 3 3" xfId="12103" xr:uid="{00000000-0005-0000-0000-0000B6240000}"/>
    <cellStyle name="Entrada 2 3 6 3 4" xfId="19106" xr:uid="{00000000-0005-0000-0000-0000B7240000}"/>
    <cellStyle name="Entrada 2 3 6 3 5" xfId="28315" xr:uid="{00000000-0005-0000-0000-0000B8240000}"/>
    <cellStyle name="Entrada 2 3 6 3 6" xfId="22935" xr:uid="{00000000-0005-0000-0000-0000B9240000}"/>
    <cellStyle name="Entrada 2 3 6 3 7" xfId="22465" xr:uid="{00000000-0005-0000-0000-0000BA240000}"/>
    <cellStyle name="Entrada 2 3 6 3 8" xfId="33836" xr:uid="{00000000-0005-0000-0000-0000BB240000}"/>
    <cellStyle name="Entrada 2 3 6 3 9" xfId="37398" xr:uid="{00000000-0005-0000-0000-0000BC240000}"/>
    <cellStyle name="Entrada 2 3 6 4" xfId="3815" xr:uid="{00000000-0005-0000-0000-0000BD240000}"/>
    <cellStyle name="Entrada 2 3 6 4 2" xfId="5806" xr:uid="{00000000-0005-0000-0000-0000BE240000}"/>
    <cellStyle name="Entrada 2 3 6 4 2 2" xfId="14960" xr:uid="{00000000-0005-0000-0000-0000BF240000}"/>
    <cellStyle name="Entrada 2 3 6 4 2 3" xfId="21956" xr:uid="{00000000-0005-0000-0000-0000C0240000}"/>
    <cellStyle name="Entrada 2 3 6 4 2 4" xfId="27097" xr:uid="{00000000-0005-0000-0000-0000C1240000}"/>
    <cellStyle name="Entrada 2 3 6 4 2 5" xfId="32851" xr:uid="{00000000-0005-0000-0000-0000C2240000}"/>
    <cellStyle name="Entrada 2 3 6 4 2 6" xfId="36526" xr:uid="{00000000-0005-0000-0000-0000C3240000}"/>
    <cellStyle name="Entrada 2 3 6 4 2 7" xfId="39252" xr:uid="{00000000-0005-0000-0000-0000C4240000}"/>
    <cellStyle name="Entrada 2 3 6 4 3" xfId="12969" xr:uid="{00000000-0005-0000-0000-0000C5240000}"/>
    <cellStyle name="Entrada 2 3 6 4 4" xfId="19968" xr:uid="{00000000-0005-0000-0000-0000C6240000}"/>
    <cellStyle name="Entrada 2 3 6 4 5" xfId="27918" xr:uid="{00000000-0005-0000-0000-0000C7240000}"/>
    <cellStyle name="Entrada 2 3 6 4 6" xfId="25136" xr:uid="{00000000-0005-0000-0000-0000C8240000}"/>
    <cellStyle name="Entrada 2 3 6 4 7" xfId="24492" xr:uid="{00000000-0005-0000-0000-0000C9240000}"/>
    <cellStyle name="Entrada 2 3 6 4 8" xfId="29682" xr:uid="{00000000-0005-0000-0000-0000CA240000}"/>
    <cellStyle name="Entrada 2 3 6 4 9" xfId="33664" xr:uid="{00000000-0005-0000-0000-0000CB240000}"/>
    <cellStyle name="Entrada 2 3 6 5" xfId="3022" xr:uid="{00000000-0005-0000-0000-0000CC240000}"/>
    <cellStyle name="Entrada 2 3 6 5 2" xfId="5807" xr:uid="{00000000-0005-0000-0000-0000CD240000}"/>
    <cellStyle name="Entrada 2 3 6 5 2 2" xfId="14961" xr:uid="{00000000-0005-0000-0000-0000CE240000}"/>
    <cellStyle name="Entrada 2 3 6 5 2 3" xfId="21957" xr:uid="{00000000-0005-0000-0000-0000CF240000}"/>
    <cellStyle name="Entrada 2 3 6 5 2 4" xfId="18318" xr:uid="{00000000-0005-0000-0000-0000D0240000}"/>
    <cellStyle name="Entrada 2 3 6 5 2 5" xfId="32852" xr:uid="{00000000-0005-0000-0000-0000D1240000}"/>
    <cellStyle name="Entrada 2 3 6 5 2 6" xfId="36527" xr:uid="{00000000-0005-0000-0000-0000D2240000}"/>
    <cellStyle name="Entrada 2 3 6 5 2 7" xfId="39253" xr:uid="{00000000-0005-0000-0000-0000D3240000}"/>
    <cellStyle name="Entrada 2 3 6 5 3" xfId="12176" xr:uid="{00000000-0005-0000-0000-0000D4240000}"/>
    <cellStyle name="Entrada 2 3 6 5 4" xfId="19179" xr:uid="{00000000-0005-0000-0000-0000D5240000}"/>
    <cellStyle name="Entrada 2 3 6 5 5" xfId="28304" xr:uid="{00000000-0005-0000-0000-0000D6240000}"/>
    <cellStyle name="Entrada 2 3 6 5 6" xfId="18347" xr:uid="{00000000-0005-0000-0000-0000D7240000}"/>
    <cellStyle name="Entrada 2 3 6 5 7" xfId="25654" xr:uid="{00000000-0005-0000-0000-0000D8240000}"/>
    <cellStyle name="Entrada 2 3 6 5 8" xfId="33800" xr:uid="{00000000-0005-0000-0000-0000D9240000}"/>
    <cellStyle name="Entrada 2 3 6 5 9" xfId="37362" xr:uid="{00000000-0005-0000-0000-0000DA240000}"/>
    <cellStyle name="Entrada 2 3 6 6" xfId="5803" xr:uid="{00000000-0005-0000-0000-0000DB240000}"/>
    <cellStyle name="Entrada 2 3 6 6 2" xfId="14957" xr:uid="{00000000-0005-0000-0000-0000DC240000}"/>
    <cellStyle name="Entrada 2 3 6 6 3" xfId="21953" xr:uid="{00000000-0005-0000-0000-0000DD240000}"/>
    <cellStyle name="Entrada 2 3 6 6 4" xfId="24892" xr:uid="{00000000-0005-0000-0000-0000DE240000}"/>
    <cellStyle name="Entrada 2 3 6 6 5" xfId="32848" xr:uid="{00000000-0005-0000-0000-0000DF240000}"/>
    <cellStyle name="Entrada 2 3 6 6 6" xfId="36523" xr:uid="{00000000-0005-0000-0000-0000E0240000}"/>
    <cellStyle name="Entrada 2 3 6 6 7" xfId="39249" xr:uid="{00000000-0005-0000-0000-0000E1240000}"/>
    <cellStyle name="Entrada 2 3 6 7" xfId="10783" xr:uid="{00000000-0005-0000-0000-0000E2240000}"/>
    <cellStyle name="Entrada 2 3 6 8" xfId="16498" xr:uid="{00000000-0005-0000-0000-0000E3240000}"/>
    <cellStyle name="Entrada 2 3 6 9" xfId="24465" xr:uid="{00000000-0005-0000-0000-0000E4240000}"/>
    <cellStyle name="Entrada 2 3 7" xfId="2457" xr:uid="{00000000-0005-0000-0000-0000E5240000}"/>
    <cellStyle name="Entrada 2 3 7 2" xfId="5808" xr:uid="{00000000-0005-0000-0000-0000E6240000}"/>
    <cellStyle name="Entrada 2 3 7 2 2" xfId="14962" xr:uid="{00000000-0005-0000-0000-0000E7240000}"/>
    <cellStyle name="Entrada 2 3 7 2 3" xfId="21958" xr:uid="{00000000-0005-0000-0000-0000E8240000}"/>
    <cellStyle name="Entrada 2 3 7 2 4" xfId="25174" xr:uid="{00000000-0005-0000-0000-0000E9240000}"/>
    <cellStyle name="Entrada 2 3 7 2 5" xfId="32853" xr:uid="{00000000-0005-0000-0000-0000EA240000}"/>
    <cellStyle name="Entrada 2 3 7 2 6" xfId="36528" xr:uid="{00000000-0005-0000-0000-0000EB240000}"/>
    <cellStyle name="Entrada 2 3 7 2 7" xfId="39254" xr:uid="{00000000-0005-0000-0000-0000EC240000}"/>
    <cellStyle name="Entrada 2 3 7 3" xfId="11611" xr:uid="{00000000-0005-0000-0000-0000ED240000}"/>
    <cellStyle name="Entrada 2 3 7 4" xfId="18614" xr:uid="{00000000-0005-0000-0000-0000EE240000}"/>
    <cellStyle name="Entrada 2 3 7 5" xfId="18238" xr:uid="{00000000-0005-0000-0000-0000EF240000}"/>
    <cellStyle name="Entrada 2 3 7 6" xfId="18227" xr:uid="{00000000-0005-0000-0000-0000F0240000}"/>
    <cellStyle name="Entrada 2 3 7 7" xfId="30100" xr:uid="{00000000-0005-0000-0000-0000F1240000}"/>
    <cellStyle name="Entrada 2 3 7 8" xfId="34079" xr:uid="{00000000-0005-0000-0000-0000F2240000}"/>
    <cellStyle name="Entrada 2 3 7 9" xfId="37641" xr:uid="{00000000-0005-0000-0000-0000F3240000}"/>
    <cellStyle name="Entrada 2 3 8" xfId="2935" xr:uid="{00000000-0005-0000-0000-0000F4240000}"/>
    <cellStyle name="Entrada 2 3 8 2" xfId="5809" xr:uid="{00000000-0005-0000-0000-0000F5240000}"/>
    <cellStyle name="Entrada 2 3 8 2 2" xfId="14963" xr:uid="{00000000-0005-0000-0000-0000F6240000}"/>
    <cellStyle name="Entrada 2 3 8 2 3" xfId="21959" xr:uid="{00000000-0005-0000-0000-0000F7240000}"/>
    <cellStyle name="Entrada 2 3 8 2 4" xfId="24891" xr:uid="{00000000-0005-0000-0000-0000F8240000}"/>
    <cellStyle name="Entrada 2 3 8 2 5" xfId="32854" xr:uid="{00000000-0005-0000-0000-0000F9240000}"/>
    <cellStyle name="Entrada 2 3 8 2 6" xfId="36529" xr:uid="{00000000-0005-0000-0000-0000FA240000}"/>
    <cellStyle name="Entrada 2 3 8 2 7" xfId="39255" xr:uid="{00000000-0005-0000-0000-0000FB240000}"/>
    <cellStyle name="Entrada 2 3 8 3" xfId="12089" xr:uid="{00000000-0005-0000-0000-0000FC240000}"/>
    <cellStyle name="Entrada 2 3 8 4" xfId="19092" xr:uid="{00000000-0005-0000-0000-0000FD240000}"/>
    <cellStyle name="Entrada 2 3 8 5" xfId="9346" xr:uid="{00000000-0005-0000-0000-0000FE240000}"/>
    <cellStyle name="Entrada 2 3 8 6" xfId="22628" xr:uid="{00000000-0005-0000-0000-0000FF240000}"/>
    <cellStyle name="Entrada 2 3 8 7" xfId="29863" xr:uid="{00000000-0005-0000-0000-000000250000}"/>
    <cellStyle name="Entrada 2 3 8 8" xfId="33840" xr:uid="{00000000-0005-0000-0000-000001250000}"/>
    <cellStyle name="Entrada 2 3 8 9" xfId="37402" xr:uid="{00000000-0005-0000-0000-000002250000}"/>
    <cellStyle name="Entrada 2 3 9" xfId="3099" xr:uid="{00000000-0005-0000-0000-000003250000}"/>
    <cellStyle name="Entrada 2 3 9 2" xfId="5810" xr:uid="{00000000-0005-0000-0000-000004250000}"/>
    <cellStyle name="Entrada 2 3 9 2 2" xfId="14964" xr:uid="{00000000-0005-0000-0000-000005250000}"/>
    <cellStyle name="Entrada 2 3 9 2 3" xfId="21960" xr:uid="{00000000-0005-0000-0000-000006250000}"/>
    <cellStyle name="Entrada 2 3 9 2 4" xfId="25261" xr:uid="{00000000-0005-0000-0000-000007250000}"/>
    <cellStyle name="Entrada 2 3 9 2 5" xfId="32855" xr:uid="{00000000-0005-0000-0000-000008250000}"/>
    <cellStyle name="Entrada 2 3 9 2 6" xfId="36530" xr:uid="{00000000-0005-0000-0000-000009250000}"/>
    <cellStyle name="Entrada 2 3 9 2 7" xfId="39256" xr:uid="{00000000-0005-0000-0000-00000A250000}"/>
    <cellStyle name="Entrada 2 3 9 3" xfId="12253" xr:uid="{00000000-0005-0000-0000-00000B250000}"/>
    <cellStyle name="Entrada 2 3 9 4" xfId="19256" xr:uid="{00000000-0005-0000-0000-00000C250000}"/>
    <cellStyle name="Entrada 2 3 9 5" xfId="19523" xr:uid="{00000000-0005-0000-0000-00000D250000}"/>
    <cellStyle name="Entrada 2 3 9 6" xfId="9635" xr:uid="{00000000-0005-0000-0000-00000E250000}"/>
    <cellStyle name="Entrada 2 3 9 7" xfId="29790" xr:uid="{00000000-0005-0000-0000-00000F250000}"/>
    <cellStyle name="Entrada 2 3 9 8" xfId="33767" xr:uid="{00000000-0005-0000-0000-000010250000}"/>
    <cellStyle name="Entrada 2 3 9 9" xfId="37329" xr:uid="{00000000-0005-0000-0000-000011250000}"/>
    <cellStyle name="Entrada 2 4" xfId="1123" xr:uid="{00000000-0005-0000-0000-000012250000}"/>
    <cellStyle name="Entrada 2 4 10" xfId="2999" xr:uid="{00000000-0005-0000-0000-000013250000}"/>
    <cellStyle name="Entrada 2 4 10 2" xfId="5811" xr:uid="{00000000-0005-0000-0000-000014250000}"/>
    <cellStyle name="Entrada 2 4 10 2 2" xfId="14965" xr:uid="{00000000-0005-0000-0000-000015250000}"/>
    <cellStyle name="Entrada 2 4 10 2 3" xfId="21961" xr:uid="{00000000-0005-0000-0000-000016250000}"/>
    <cellStyle name="Entrada 2 4 10 2 4" xfId="27104" xr:uid="{00000000-0005-0000-0000-000017250000}"/>
    <cellStyle name="Entrada 2 4 10 2 5" xfId="32856" xr:uid="{00000000-0005-0000-0000-000018250000}"/>
    <cellStyle name="Entrada 2 4 10 2 6" xfId="36531" xr:uid="{00000000-0005-0000-0000-000019250000}"/>
    <cellStyle name="Entrada 2 4 10 2 7" xfId="39257" xr:uid="{00000000-0005-0000-0000-00001A250000}"/>
    <cellStyle name="Entrada 2 4 10 3" xfId="12153" xr:uid="{00000000-0005-0000-0000-00001B250000}"/>
    <cellStyle name="Entrada 2 4 10 4" xfId="19156" xr:uid="{00000000-0005-0000-0000-00001C250000}"/>
    <cellStyle name="Entrada 2 4 10 5" xfId="24686" xr:uid="{00000000-0005-0000-0000-00001D250000}"/>
    <cellStyle name="Entrada 2 4 10 6" xfId="18203" xr:uid="{00000000-0005-0000-0000-00001E250000}"/>
    <cellStyle name="Entrada 2 4 10 7" xfId="29835" xr:uid="{00000000-0005-0000-0000-00001F250000}"/>
    <cellStyle name="Entrada 2 4 10 8" xfId="33812" xr:uid="{00000000-0005-0000-0000-000020250000}"/>
    <cellStyle name="Entrada 2 4 10 9" xfId="37374" xr:uid="{00000000-0005-0000-0000-000021250000}"/>
    <cellStyle name="Entrada 2 4 11" xfId="3797" xr:uid="{00000000-0005-0000-0000-000022250000}"/>
    <cellStyle name="Entrada 2 4 11 2" xfId="5812" xr:uid="{00000000-0005-0000-0000-000023250000}"/>
    <cellStyle name="Entrada 2 4 11 2 2" xfId="14966" xr:uid="{00000000-0005-0000-0000-000024250000}"/>
    <cellStyle name="Entrada 2 4 11 2 3" xfId="21962" xr:uid="{00000000-0005-0000-0000-000025250000}"/>
    <cellStyle name="Entrada 2 4 11 2 4" xfId="10107" xr:uid="{00000000-0005-0000-0000-000026250000}"/>
    <cellStyle name="Entrada 2 4 11 2 5" xfId="32857" xr:uid="{00000000-0005-0000-0000-000027250000}"/>
    <cellStyle name="Entrada 2 4 11 2 6" xfId="36532" xr:uid="{00000000-0005-0000-0000-000028250000}"/>
    <cellStyle name="Entrada 2 4 11 2 7" xfId="39258" xr:uid="{00000000-0005-0000-0000-000029250000}"/>
    <cellStyle name="Entrada 2 4 11 3" xfId="12951" xr:uid="{00000000-0005-0000-0000-00002A250000}"/>
    <cellStyle name="Entrada 2 4 11 4" xfId="19950" xr:uid="{00000000-0005-0000-0000-00002B250000}"/>
    <cellStyle name="Entrada 2 4 11 5" xfId="21305" xr:uid="{00000000-0005-0000-0000-00002C250000}"/>
    <cellStyle name="Entrada 2 4 11 6" xfId="22921" xr:uid="{00000000-0005-0000-0000-00002D250000}"/>
    <cellStyle name="Entrada 2 4 11 7" xfId="28890" xr:uid="{00000000-0005-0000-0000-00002E250000}"/>
    <cellStyle name="Entrada 2 4 11 8" xfId="33513" xr:uid="{00000000-0005-0000-0000-00002F250000}"/>
    <cellStyle name="Entrada 2 4 11 9" xfId="37181" xr:uid="{00000000-0005-0000-0000-000030250000}"/>
    <cellStyle name="Entrada 2 4 12" xfId="1245" xr:uid="{00000000-0005-0000-0000-000031250000}"/>
    <cellStyle name="Entrada 2 4 12 2" xfId="5813" xr:uid="{00000000-0005-0000-0000-000032250000}"/>
    <cellStyle name="Entrada 2 4 12 2 2" xfId="14967" xr:uid="{00000000-0005-0000-0000-000033250000}"/>
    <cellStyle name="Entrada 2 4 12 2 3" xfId="21963" xr:uid="{00000000-0005-0000-0000-000034250000}"/>
    <cellStyle name="Entrada 2 4 12 2 4" xfId="27107" xr:uid="{00000000-0005-0000-0000-000035250000}"/>
    <cellStyle name="Entrada 2 4 12 2 5" xfId="32858" xr:uid="{00000000-0005-0000-0000-000036250000}"/>
    <cellStyle name="Entrada 2 4 12 2 6" xfId="36533" xr:uid="{00000000-0005-0000-0000-000037250000}"/>
    <cellStyle name="Entrada 2 4 12 2 7" xfId="39259" xr:uid="{00000000-0005-0000-0000-000038250000}"/>
    <cellStyle name="Entrada 2 4 12 3" xfId="10399" xr:uid="{00000000-0005-0000-0000-000039250000}"/>
    <cellStyle name="Entrada 2 4 12 4" xfId="17227" xr:uid="{00000000-0005-0000-0000-00003A250000}"/>
    <cellStyle name="Entrada 2 4 12 5" xfId="28874" xr:uid="{00000000-0005-0000-0000-00003B250000}"/>
    <cellStyle name="Entrada 2 4 12 6" xfId="25878" xr:uid="{00000000-0005-0000-0000-00003C250000}"/>
    <cellStyle name="Entrada 2 4 12 7" xfId="25862" xr:uid="{00000000-0005-0000-0000-00003D250000}"/>
    <cellStyle name="Entrada 2 4 12 8" xfId="23132" xr:uid="{00000000-0005-0000-0000-00003E250000}"/>
    <cellStyle name="Entrada 2 4 12 9" xfId="33590" xr:uid="{00000000-0005-0000-0000-00003F250000}"/>
    <cellStyle name="Entrada 2 4 13" xfId="10277" xr:uid="{00000000-0005-0000-0000-000040250000}"/>
    <cellStyle name="Entrada 2 4 14" xfId="17285" xr:uid="{00000000-0005-0000-0000-000041250000}"/>
    <cellStyle name="Entrada 2 4 15" xfId="9305" xr:uid="{00000000-0005-0000-0000-000042250000}"/>
    <cellStyle name="Entrada 2 4 16" xfId="31226" xr:uid="{00000000-0005-0000-0000-000043250000}"/>
    <cellStyle name="Entrada 2 4 17" xfId="35090" xr:uid="{00000000-0005-0000-0000-000044250000}"/>
    <cellStyle name="Entrada 2 4 18" xfId="38418" xr:uid="{00000000-0005-0000-0000-000045250000}"/>
    <cellStyle name="Entrada 2 4 2" xfId="1867" xr:uid="{00000000-0005-0000-0000-000046250000}"/>
    <cellStyle name="Entrada 2 4 2 10" xfId="17708" xr:uid="{00000000-0005-0000-0000-000047250000}"/>
    <cellStyle name="Entrada 2 4 2 11" xfId="25332" xr:uid="{00000000-0005-0000-0000-000048250000}"/>
    <cellStyle name="Entrada 2 4 2 12" xfId="29422" xr:uid="{00000000-0005-0000-0000-000049250000}"/>
    <cellStyle name="Entrada 2 4 2 13" xfId="31404" xr:uid="{00000000-0005-0000-0000-00004A250000}"/>
    <cellStyle name="Entrada 2 4 2 14" xfId="35148" xr:uid="{00000000-0005-0000-0000-00004B250000}"/>
    <cellStyle name="Entrada 2 4 2 2" xfId="2565" xr:uid="{00000000-0005-0000-0000-00004C250000}"/>
    <cellStyle name="Entrada 2 4 2 2 2" xfId="5815" xr:uid="{00000000-0005-0000-0000-00004D250000}"/>
    <cellStyle name="Entrada 2 4 2 2 2 2" xfId="14969" xr:uid="{00000000-0005-0000-0000-00004E250000}"/>
    <cellStyle name="Entrada 2 4 2 2 2 3" xfId="21965" xr:uid="{00000000-0005-0000-0000-00004F250000}"/>
    <cellStyle name="Entrada 2 4 2 2 2 4" xfId="19729" xr:uid="{00000000-0005-0000-0000-000050250000}"/>
    <cellStyle name="Entrada 2 4 2 2 2 5" xfId="32860" xr:uid="{00000000-0005-0000-0000-000051250000}"/>
    <cellStyle name="Entrada 2 4 2 2 2 6" xfId="36535" xr:uid="{00000000-0005-0000-0000-000052250000}"/>
    <cellStyle name="Entrada 2 4 2 2 2 7" xfId="39261" xr:uid="{00000000-0005-0000-0000-000053250000}"/>
    <cellStyle name="Entrada 2 4 2 2 3" xfId="11719" xr:uid="{00000000-0005-0000-0000-000054250000}"/>
    <cellStyle name="Entrada 2 4 2 2 4" xfId="18722" xr:uid="{00000000-0005-0000-0000-000055250000}"/>
    <cellStyle name="Entrada 2 4 2 2 5" xfId="25476" xr:uid="{00000000-0005-0000-0000-000056250000}"/>
    <cellStyle name="Entrada 2 4 2 2 6" xfId="26246" xr:uid="{00000000-0005-0000-0000-000057250000}"/>
    <cellStyle name="Entrada 2 4 2 2 7" xfId="30049" xr:uid="{00000000-0005-0000-0000-000058250000}"/>
    <cellStyle name="Entrada 2 4 2 2 8" xfId="34019" xr:uid="{00000000-0005-0000-0000-000059250000}"/>
    <cellStyle name="Entrada 2 4 2 2 9" xfId="37581" xr:uid="{00000000-0005-0000-0000-00005A250000}"/>
    <cellStyle name="Entrada 2 4 2 3" xfId="3753" xr:uid="{00000000-0005-0000-0000-00005B250000}"/>
    <cellStyle name="Entrada 2 4 2 3 2" xfId="5816" xr:uid="{00000000-0005-0000-0000-00005C250000}"/>
    <cellStyle name="Entrada 2 4 2 3 2 2" xfId="14970" xr:uid="{00000000-0005-0000-0000-00005D250000}"/>
    <cellStyle name="Entrada 2 4 2 3 2 3" xfId="21966" xr:uid="{00000000-0005-0000-0000-00005E250000}"/>
    <cellStyle name="Entrada 2 4 2 3 2 4" xfId="27106" xr:uid="{00000000-0005-0000-0000-00005F250000}"/>
    <cellStyle name="Entrada 2 4 2 3 2 5" xfId="32861" xr:uid="{00000000-0005-0000-0000-000060250000}"/>
    <cellStyle name="Entrada 2 4 2 3 2 6" xfId="36536" xr:uid="{00000000-0005-0000-0000-000061250000}"/>
    <cellStyle name="Entrada 2 4 2 3 2 7" xfId="39262" xr:uid="{00000000-0005-0000-0000-000062250000}"/>
    <cellStyle name="Entrada 2 4 2 3 3" xfId="12907" xr:uid="{00000000-0005-0000-0000-000063250000}"/>
    <cellStyle name="Entrada 2 4 2 3 4" xfId="19906" xr:uid="{00000000-0005-0000-0000-000064250000}"/>
    <cellStyle name="Entrada 2 4 2 3 5" xfId="17856" xr:uid="{00000000-0005-0000-0000-000065250000}"/>
    <cellStyle name="Entrada 2 4 2 3 6" xfId="28543" xr:uid="{00000000-0005-0000-0000-000066250000}"/>
    <cellStyle name="Entrada 2 4 2 3 7" xfId="25629" xr:uid="{00000000-0005-0000-0000-000067250000}"/>
    <cellStyle name="Entrada 2 4 2 3 8" xfId="25716" xr:uid="{00000000-0005-0000-0000-000068250000}"/>
    <cellStyle name="Entrada 2 4 2 3 9" xfId="30850" xr:uid="{00000000-0005-0000-0000-000069250000}"/>
    <cellStyle name="Entrada 2 4 2 4" xfId="4256" xr:uid="{00000000-0005-0000-0000-00006A250000}"/>
    <cellStyle name="Entrada 2 4 2 4 2" xfId="5817" xr:uid="{00000000-0005-0000-0000-00006B250000}"/>
    <cellStyle name="Entrada 2 4 2 4 2 2" xfId="14971" xr:uid="{00000000-0005-0000-0000-00006C250000}"/>
    <cellStyle name="Entrada 2 4 2 4 2 3" xfId="21967" xr:uid="{00000000-0005-0000-0000-00006D250000}"/>
    <cellStyle name="Entrada 2 4 2 4 2 4" xfId="27103" xr:uid="{00000000-0005-0000-0000-00006E250000}"/>
    <cellStyle name="Entrada 2 4 2 4 2 5" xfId="32862" xr:uid="{00000000-0005-0000-0000-00006F250000}"/>
    <cellStyle name="Entrada 2 4 2 4 2 6" xfId="36537" xr:uid="{00000000-0005-0000-0000-000070250000}"/>
    <cellStyle name="Entrada 2 4 2 4 2 7" xfId="39263" xr:uid="{00000000-0005-0000-0000-000071250000}"/>
    <cellStyle name="Entrada 2 4 2 4 3" xfId="13410" xr:uid="{00000000-0005-0000-0000-000072250000}"/>
    <cellStyle name="Entrada 2 4 2 4 4" xfId="20408" xr:uid="{00000000-0005-0000-0000-000073250000}"/>
    <cellStyle name="Entrada 2 4 2 4 5" xfId="27704" xr:uid="{00000000-0005-0000-0000-000074250000}"/>
    <cellStyle name="Entrada 2 4 2 4 6" xfId="25042" xr:uid="{00000000-0005-0000-0000-000075250000}"/>
    <cellStyle name="Entrada 2 4 2 4 7" xfId="19612" xr:uid="{00000000-0005-0000-0000-000076250000}"/>
    <cellStyle name="Entrada 2 4 2 4 8" xfId="21233" xr:uid="{00000000-0005-0000-0000-000077250000}"/>
    <cellStyle name="Entrada 2 4 2 4 9" xfId="34871" xr:uid="{00000000-0005-0000-0000-000078250000}"/>
    <cellStyle name="Entrada 2 4 2 5" xfId="2871" xr:uid="{00000000-0005-0000-0000-000079250000}"/>
    <cellStyle name="Entrada 2 4 2 5 2" xfId="5818" xr:uid="{00000000-0005-0000-0000-00007A250000}"/>
    <cellStyle name="Entrada 2 4 2 5 2 2" xfId="14972" xr:uid="{00000000-0005-0000-0000-00007B250000}"/>
    <cellStyle name="Entrada 2 4 2 5 2 3" xfId="21968" xr:uid="{00000000-0005-0000-0000-00007C250000}"/>
    <cellStyle name="Entrada 2 4 2 5 2 4" xfId="25262" xr:uid="{00000000-0005-0000-0000-00007D250000}"/>
    <cellStyle name="Entrada 2 4 2 5 2 5" xfId="32863" xr:uid="{00000000-0005-0000-0000-00007E250000}"/>
    <cellStyle name="Entrada 2 4 2 5 2 6" xfId="36538" xr:uid="{00000000-0005-0000-0000-00007F250000}"/>
    <cellStyle name="Entrada 2 4 2 5 2 7" xfId="39264" xr:uid="{00000000-0005-0000-0000-000080250000}"/>
    <cellStyle name="Entrada 2 4 2 5 3" xfId="12025" xr:uid="{00000000-0005-0000-0000-000081250000}"/>
    <cellStyle name="Entrada 2 4 2 5 4" xfId="19028" xr:uid="{00000000-0005-0000-0000-000082250000}"/>
    <cellStyle name="Entrada 2 4 2 5 5" xfId="28348" xr:uid="{00000000-0005-0000-0000-000083250000}"/>
    <cellStyle name="Entrada 2 4 2 5 6" xfId="26376" xr:uid="{00000000-0005-0000-0000-000084250000}"/>
    <cellStyle name="Entrada 2 4 2 5 7" xfId="29895" xr:uid="{00000000-0005-0000-0000-000085250000}"/>
    <cellStyle name="Entrada 2 4 2 5 8" xfId="33872" xr:uid="{00000000-0005-0000-0000-000086250000}"/>
    <cellStyle name="Entrada 2 4 2 5 9" xfId="37434" xr:uid="{00000000-0005-0000-0000-000087250000}"/>
    <cellStyle name="Entrada 2 4 2 6" xfId="2990" xr:uid="{00000000-0005-0000-0000-000088250000}"/>
    <cellStyle name="Entrada 2 4 2 6 2" xfId="5819" xr:uid="{00000000-0005-0000-0000-000089250000}"/>
    <cellStyle name="Entrada 2 4 2 6 2 2" xfId="14973" xr:uid="{00000000-0005-0000-0000-00008A250000}"/>
    <cellStyle name="Entrada 2 4 2 6 2 3" xfId="21969" xr:uid="{00000000-0005-0000-0000-00008B250000}"/>
    <cellStyle name="Entrada 2 4 2 6 2 4" xfId="24890" xr:uid="{00000000-0005-0000-0000-00008C250000}"/>
    <cellStyle name="Entrada 2 4 2 6 2 5" xfId="32864" xr:uid="{00000000-0005-0000-0000-00008D250000}"/>
    <cellStyle name="Entrada 2 4 2 6 2 6" xfId="36539" xr:uid="{00000000-0005-0000-0000-00008E250000}"/>
    <cellStyle name="Entrada 2 4 2 6 2 7" xfId="39265" xr:uid="{00000000-0005-0000-0000-00008F250000}"/>
    <cellStyle name="Entrada 2 4 2 6 3" xfId="12144" xr:uid="{00000000-0005-0000-0000-000090250000}"/>
    <cellStyle name="Entrada 2 4 2 6 4" xfId="19147" xr:uid="{00000000-0005-0000-0000-000091250000}"/>
    <cellStyle name="Entrada 2 4 2 6 5" xfId="9329" xr:uid="{00000000-0005-0000-0000-000092250000}"/>
    <cellStyle name="Entrada 2 4 2 6 6" xfId="26395" xr:uid="{00000000-0005-0000-0000-000093250000}"/>
    <cellStyle name="Entrada 2 4 2 6 7" xfId="24350" xr:uid="{00000000-0005-0000-0000-000094250000}"/>
    <cellStyle name="Entrada 2 4 2 6 8" xfId="31561" xr:uid="{00000000-0005-0000-0000-000095250000}"/>
    <cellStyle name="Entrada 2 4 2 6 9" xfId="35271" xr:uid="{00000000-0005-0000-0000-000096250000}"/>
    <cellStyle name="Entrada 2 4 2 7" xfId="5814" xr:uid="{00000000-0005-0000-0000-000097250000}"/>
    <cellStyle name="Entrada 2 4 2 7 2" xfId="14968" xr:uid="{00000000-0005-0000-0000-000098250000}"/>
    <cellStyle name="Entrada 2 4 2 7 3" xfId="21964" xr:uid="{00000000-0005-0000-0000-000099250000}"/>
    <cellStyle name="Entrada 2 4 2 7 4" xfId="27105" xr:uid="{00000000-0005-0000-0000-00009A250000}"/>
    <cellStyle name="Entrada 2 4 2 7 5" xfId="32859" xr:uid="{00000000-0005-0000-0000-00009B250000}"/>
    <cellStyle name="Entrada 2 4 2 7 6" xfId="36534" xr:uid="{00000000-0005-0000-0000-00009C250000}"/>
    <cellStyle name="Entrada 2 4 2 7 7" xfId="39260" xr:uid="{00000000-0005-0000-0000-00009D250000}"/>
    <cellStyle name="Entrada 2 4 2 8" xfId="11021" xr:uid="{00000000-0005-0000-0000-00009E250000}"/>
    <cellStyle name="Entrada 2 4 2 9" xfId="15504" xr:uid="{00000000-0005-0000-0000-00009F250000}"/>
    <cellStyle name="Entrada 2 4 3" xfId="2272" xr:uid="{00000000-0005-0000-0000-0000A0250000}"/>
    <cellStyle name="Entrada 2 4 3 10" xfId="22497" xr:uid="{00000000-0005-0000-0000-0000A1250000}"/>
    <cellStyle name="Entrada 2 4 3 11" xfId="26110" xr:uid="{00000000-0005-0000-0000-0000A2250000}"/>
    <cellStyle name="Entrada 2 4 3 12" xfId="30194" xr:uid="{00000000-0005-0000-0000-0000A3250000}"/>
    <cellStyle name="Entrada 2 4 3 13" xfId="25232" xr:uid="{00000000-0005-0000-0000-0000A4250000}"/>
    <cellStyle name="Entrada 2 4 3 14" xfId="29674" xr:uid="{00000000-0005-0000-0000-0000A5250000}"/>
    <cellStyle name="Entrada 2 4 3 2" xfId="2672" xr:uid="{00000000-0005-0000-0000-0000A6250000}"/>
    <cellStyle name="Entrada 2 4 3 2 2" xfId="5821" xr:uid="{00000000-0005-0000-0000-0000A7250000}"/>
    <cellStyle name="Entrada 2 4 3 2 2 2" xfId="14975" xr:uid="{00000000-0005-0000-0000-0000A8250000}"/>
    <cellStyle name="Entrada 2 4 3 2 2 3" xfId="21971" xr:uid="{00000000-0005-0000-0000-0000A9250000}"/>
    <cellStyle name="Entrada 2 4 3 2 2 4" xfId="27108" xr:uid="{00000000-0005-0000-0000-0000AA250000}"/>
    <cellStyle name="Entrada 2 4 3 2 2 5" xfId="32866" xr:uid="{00000000-0005-0000-0000-0000AB250000}"/>
    <cellStyle name="Entrada 2 4 3 2 2 6" xfId="36541" xr:uid="{00000000-0005-0000-0000-0000AC250000}"/>
    <cellStyle name="Entrada 2 4 3 2 2 7" xfId="39267" xr:uid="{00000000-0005-0000-0000-0000AD250000}"/>
    <cellStyle name="Entrada 2 4 3 2 3" xfId="11826" xr:uid="{00000000-0005-0000-0000-0000AE250000}"/>
    <cellStyle name="Entrada 2 4 3 2 4" xfId="18829" xr:uid="{00000000-0005-0000-0000-0000AF250000}"/>
    <cellStyle name="Entrada 2 4 3 2 5" xfId="9586" xr:uid="{00000000-0005-0000-0000-0000B0250000}"/>
    <cellStyle name="Entrada 2 4 3 2 6" xfId="26303" xr:uid="{00000000-0005-0000-0000-0000B1250000}"/>
    <cellStyle name="Entrada 2 4 3 2 7" xfId="29997" xr:uid="{00000000-0005-0000-0000-0000B2250000}"/>
    <cellStyle name="Entrada 2 4 3 2 8" xfId="33974" xr:uid="{00000000-0005-0000-0000-0000B3250000}"/>
    <cellStyle name="Entrada 2 4 3 2 9" xfId="37536" xr:uid="{00000000-0005-0000-0000-0000B4250000}"/>
    <cellStyle name="Entrada 2 4 3 3" xfId="3954" xr:uid="{00000000-0005-0000-0000-0000B5250000}"/>
    <cellStyle name="Entrada 2 4 3 3 2" xfId="5822" xr:uid="{00000000-0005-0000-0000-0000B6250000}"/>
    <cellStyle name="Entrada 2 4 3 3 2 2" xfId="14976" xr:uid="{00000000-0005-0000-0000-0000B7250000}"/>
    <cellStyle name="Entrada 2 4 3 3 2 3" xfId="21972" xr:uid="{00000000-0005-0000-0000-0000B8250000}"/>
    <cellStyle name="Entrada 2 4 3 3 2 4" xfId="24301" xr:uid="{00000000-0005-0000-0000-0000B9250000}"/>
    <cellStyle name="Entrada 2 4 3 3 2 5" xfId="32867" xr:uid="{00000000-0005-0000-0000-0000BA250000}"/>
    <cellStyle name="Entrada 2 4 3 3 2 6" xfId="36542" xr:uid="{00000000-0005-0000-0000-0000BB250000}"/>
    <cellStyle name="Entrada 2 4 3 3 2 7" xfId="39268" xr:uid="{00000000-0005-0000-0000-0000BC250000}"/>
    <cellStyle name="Entrada 2 4 3 3 3" xfId="13108" xr:uid="{00000000-0005-0000-0000-0000BD250000}"/>
    <cellStyle name="Entrada 2 4 3 3 4" xfId="20106" xr:uid="{00000000-0005-0000-0000-0000BE250000}"/>
    <cellStyle name="Entrada 2 4 3 3 5" xfId="15455" xr:uid="{00000000-0005-0000-0000-0000BF250000}"/>
    <cellStyle name="Entrada 2 4 3 3 6" xfId="26617" xr:uid="{00000000-0005-0000-0000-0000C0250000}"/>
    <cellStyle name="Entrada 2 4 3 3 7" xfId="19673" xr:uid="{00000000-0005-0000-0000-0000C1250000}"/>
    <cellStyle name="Entrada 2 4 3 3 8" xfId="31661" xr:uid="{00000000-0005-0000-0000-0000C2250000}"/>
    <cellStyle name="Entrada 2 4 3 3 9" xfId="35341" xr:uid="{00000000-0005-0000-0000-0000C3250000}"/>
    <cellStyle name="Entrada 2 4 3 4" xfId="4392" xr:uid="{00000000-0005-0000-0000-0000C4250000}"/>
    <cellStyle name="Entrada 2 4 3 4 2" xfId="5823" xr:uid="{00000000-0005-0000-0000-0000C5250000}"/>
    <cellStyle name="Entrada 2 4 3 4 2 2" xfId="14977" xr:uid="{00000000-0005-0000-0000-0000C6250000}"/>
    <cellStyle name="Entrada 2 4 3 4 2 3" xfId="21973" xr:uid="{00000000-0005-0000-0000-0000C7250000}"/>
    <cellStyle name="Entrada 2 4 3 4 2 4" xfId="27109" xr:uid="{00000000-0005-0000-0000-0000C8250000}"/>
    <cellStyle name="Entrada 2 4 3 4 2 5" xfId="32868" xr:uid="{00000000-0005-0000-0000-0000C9250000}"/>
    <cellStyle name="Entrada 2 4 3 4 2 6" xfId="36543" xr:uid="{00000000-0005-0000-0000-0000CA250000}"/>
    <cellStyle name="Entrada 2 4 3 4 2 7" xfId="39269" xr:uid="{00000000-0005-0000-0000-0000CB250000}"/>
    <cellStyle name="Entrada 2 4 3 4 3" xfId="13546" xr:uid="{00000000-0005-0000-0000-0000CC250000}"/>
    <cellStyle name="Entrada 2 4 3 4 4" xfId="20544" xr:uid="{00000000-0005-0000-0000-0000CD250000}"/>
    <cellStyle name="Entrada 2 4 3 4 5" xfId="22586" xr:uid="{00000000-0005-0000-0000-0000CE250000}"/>
    <cellStyle name="Entrada 2 4 3 4 6" xfId="28582" xr:uid="{00000000-0005-0000-0000-0000CF250000}"/>
    <cellStyle name="Entrada 2 4 3 4 7" xfId="25519" xr:uid="{00000000-0005-0000-0000-0000D0250000}"/>
    <cellStyle name="Entrada 2 4 3 4 8" xfId="31708" xr:uid="{00000000-0005-0000-0000-0000D1250000}"/>
    <cellStyle name="Entrada 2 4 3 4 9" xfId="35388" xr:uid="{00000000-0005-0000-0000-0000D2250000}"/>
    <cellStyle name="Entrada 2 4 3 5" xfId="4646" xr:uid="{00000000-0005-0000-0000-0000D3250000}"/>
    <cellStyle name="Entrada 2 4 3 5 2" xfId="5824" xr:uid="{00000000-0005-0000-0000-0000D4250000}"/>
    <cellStyle name="Entrada 2 4 3 5 2 2" xfId="14978" xr:uid="{00000000-0005-0000-0000-0000D5250000}"/>
    <cellStyle name="Entrada 2 4 3 5 2 3" xfId="21974" xr:uid="{00000000-0005-0000-0000-0000D6250000}"/>
    <cellStyle name="Entrada 2 4 3 5 2 4" xfId="27102" xr:uid="{00000000-0005-0000-0000-0000D7250000}"/>
    <cellStyle name="Entrada 2 4 3 5 2 5" xfId="32869" xr:uid="{00000000-0005-0000-0000-0000D8250000}"/>
    <cellStyle name="Entrada 2 4 3 5 2 6" xfId="36544" xr:uid="{00000000-0005-0000-0000-0000D9250000}"/>
    <cellStyle name="Entrada 2 4 3 5 2 7" xfId="39270" xr:uid="{00000000-0005-0000-0000-0000DA250000}"/>
    <cellStyle name="Entrada 2 4 3 5 3" xfId="13800" xr:uid="{00000000-0005-0000-0000-0000DB250000}"/>
    <cellStyle name="Entrada 2 4 3 5 4" xfId="20798" xr:uid="{00000000-0005-0000-0000-0000DC250000}"/>
    <cellStyle name="Entrada 2 4 3 5 5" xfId="27514" xr:uid="{00000000-0005-0000-0000-0000DD250000}"/>
    <cellStyle name="Entrada 2 4 3 5 6" xfId="24421" xr:uid="{00000000-0005-0000-0000-0000DE250000}"/>
    <cellStyle name="Entrada 2 4 3 5 7" xfId="18091" xr:uid="{00000000-0005-0000-0000-0000DF250000}"/>
    <cellStyle name="Entrada 2 4 3 5 8" xfId="25959" xr:uid="{00000000-0005-0000-0000-0000E0250000}"/>
    <cellStyle name="Entrada 2 4 3 5 9" xfId="22855" xr:uid="{00000000-0005-0000-0000-0000E1250000}"/>
    <cellStyle name="Entrada 2 4 3 6" xfId="4892" xr:uid="{00000000-0005-0000-0000-0000E2250000}"/>
    <cellStyle name="Entrada 2 4 3 6 2" xfId="5825" xr:uid="{00000000-0005-0000-0000-0000E3250000}"/>
    <cellStyle name="Entrada 2 4 3 6 2 2" xfId="14979" xr:uid="{00000000-0005-0000-0000-0000E4250000}"/>
    <cellStyle name="Entrada 2 4 3 6 2 3" xfId="21975" xr:uid="{00000000-0005-0000-0000-0000E5250000}"/>
    <cellStyle name="Entrada 2 4 3 6 2 4" xfId="27113" xr:uid="{00000000-0005-0000-0000-0000E6250000}"/>
    <cellStyle name="Entrada 2 4 3 6 2 5" xfId="32870" xr:uid="{00000000-0005-0000-0000-0000E7250000}"/>
    <cellStyle name="Entrada 2 4 3 6 2 6" xfId="36545" xr:uid="{00000000-0005-0000-0000-0000E8250000}"/>
    <cellStyle name="Entrada 2 4 3 6 2 7" xfId="39271" xr:uid="{00000000-0005-0000-0000-0000E9250000}"/>
    <cellStyle name="Entrada 2 4 3 6 3" xfId="14046" xr:uid="{00000000-0005-0000-0000-0000EA250000}"/>
    <cellStyle name="Entrada 2 4 3 6 4" xfId="21044" xr:uid="{00000000-0005-0000-0000-0000EB250000}"/>
    <cellStyle name="Entrada 2 4 3 6 5" xfId="27392" xr:uid="{00000000-0005-0000-0000-0000EC250000}"/>
    <cellStyle name="Entrada 2 4 3 6 6" xfId="29284" xr:uid="{00000000-0005-0000-0000-0000ED250000}"/>
    <cellStyle name="Entrada 2 4 3 6 7" xfId="31938" xr:uid="{00000000-0005-0000-0000-0000EE250000}"/>
    <cellStyle name="Entrada 2 4 3 6 8" xfId="35616" xr:uid="{00000000-0005-0000-0000-0000EF250000}"/>
    <cellStyle name="Entrada 2 4 3 6 9" xfId="38527" xr:uid="{00000000-0005-0000-0000-0000F0250000}"/>
    <cellStyle name="Entrada 2 4 3 7" xfId="5820" xr:uid="{00000000-0005-0000-0000-0000F1250000}"/>
    <cellStyle name="Entrada 2 4 3 7 2" xfId="14974" xr:uid="{00000000-0005-0000-0000-0000F2250000}"/>
    <cellStyle name="Entrada 2 4 3 7 3" xfId="21970" xr:uid="{00000000-0005-0000-0000-0000F3250000}"/>
    <cellStyle name="Entrada 2 4 3 7 4" xfId="20032" xr:uid="{00000000-0005-0000-0000-0000F4250000}"/>
    <cellStyle name="Entrada 2 4 3 7 5" xfId="32865" xr:uid="{00000000-0005-0000-0000-0000F5250000}"/>
    <cellStyle name="Entrada 2 4 3 7 6" xfId="36540" xr:uid="{00000000-0005-0000-0000-0000F6250000}"/>
    <cellStyle name="Entrada 2 4 3 7 7" xfId="39266" xr:uid="{00000000-0005-0000-0000-0000F7250000}"/>
    <cellStyle name="Entrada 2 4 3 8" xfId="11426" xr:uid="{00000000-0005-0000-0000-0000F8250000}"/>
    <cellStyle name="Entrada 2 4 3 9" xfId="18429" xr:uid="{00000000-0005-0000-0000-0000F9250000}"/>
    <cellStyle name="Entrada 2 4 4" xfId="1795" xr:uid="{00000000-0005-0000-0000-0000FA250000}"/>
    <cellStyle name="Entrada 2 4 4 10" xfId="28604" xr:uid="{00000000-0005-0000-0000-0000FB250000}"/>
    <cellStyle name="Entrada 2 4 4 11" xfId="29077" xr:uid="{00000000-0005-0000-0000-0000FC250000}"/>
    <cellStyle name="Entrada 2 4 4 12" xfId="25506" xr:uid="{00000000-0005-0000-0000-0000FD250000}"/>
    <cellStyle name="Entrada 2 4 4 13" xfId="34853" xr:uid="{00000000-0005-0000-0000-0000FE250000}"/>
    <cellStyle name="Entrada 2 4 4 14" xfId="38350" xr:uid="{00000000-0005-0000-0000-0000FF250000}"/>
    <cellStyle name="Entrada 2 4 4 2" xfId="2543" xr:uid="{00000000-0005-0000-0000-000000260000}"/>
    <cellStyle name="Entrada 2 4 4 2 2" xfId="5827" xr:uid="{00000000-0005-0000-0000-000001260000}"/>
    <cellStyle name="Entrada 2 4 4 2 2 2" xfId="14981" xr:uid="{00000000-0005-0000-0000-000002260000}"/>
    <cellStyle name="Entrada 2 4 4 2 2 3" xfId="21977" xr:uid="{00000000-0005-0000-0000-000003260000}"/>
    <cellStyle name="Entrada 2 4 4 2 2 4" xfId="27111" xr:uid="{00000000-0005-0000-0000-000004260000}"/>
    <cellStyle name="Entrada 2 4 4 2 2 5" xfId="32872" xr:uid="{00000000-0005-0000-0000-000005260000}"/>
    <cellStyle name="Entrada 2 4 4 2 2 6" xfId="36547" xr:uid="{00000000-0005-0000-0000-000006260000}"/>
    <cellStyle name="Entrada 2 4 4 2 2 7" xfId="39273" xr:uid="{00000000-0005-0000-0000-000007260000}"/>
    <cellStyle name="Entrada 2 4 4 2 3" xfId="11697" xr:uid="{00000000-0005-0000-0000-000008260000}"/>
    <cellStyle name="Entrada 2 4 4 2 4" xfId="18700" xr:uid="{00000000-0005-0000-0000-000009260000}"/>
    <cellStyle name="Entrada 2 4 4 2 5" xfId="25310" xr:uid="{00000000-0005-0000-0000-00000A260000}"/>
    <cellStyle name="Entrada 2 4 4 2 6" xfId="18345" xr:uid="{00000000-0005-0000-0000-00000B260000}"/>
    <cellStyle name="Entrada 2 4 4 2 7" xfId="19627" xr:uid="{00000000-0005-0000-0000-00000C260000}"/>
    <cellStyle name="Entrada 2 4 4 2 8" xfId="29637" xr:uid="{00000000-0005-0000-0000-00000D260000}"/>
    <cellStyle name="Entrada 2 4 4 2 9" xfId="33619" xr:uid="{00000000-0005-0000-0000-00000E260000}"/>
    <cellStyle name="Entrada 2 4 4 3" xfId="3714" xr:uid="{00000000-0005-0000-0000-00000F260000}"/>
    <cellStyle name="Entrada 2 4 4 3 2" xfId="5828" xr:uid="{00000000-0005-0000-0000-000010260000}"/>
    <cellStyle name="Entrada 2 4 4 3 2 2" xfId="14982" xr:uid="{00000000-0005-0000-0000-000011260000}"/>
    <cellStyle name="Entrada 2 4 4 3 2 3" xfId="21978" xr:uid="{00000000-0005-0000-0000-000012260000}"/>
    <cellStyle name="Entrada 2 4 4 3 2 4" xfId="22805" xr:uid="{00000000-0005-0000-0000-000013260000}"/>
    <cellStyle name="Entrada 2 4 4 3 2 5" xfId="32873" xr:uid="{00000000-0005-0000-0000-000014260000}"/>
    <cellStyle name="Entrada 2 4 4 3 2 6" xfId="36548" xr:uid="{00000000-0005-0000-0000-000015260000}"/>
    <cellStyle name="Entrada 2 4 4 3 2 7" xfId="39274" xr:uid="{00000000-0005-0000-0000-000016260000}"/>
    <cellStyle name="Entrada 2 4 4 3 3" xfId="12868" xr:uid="{00000000-0005-0000-0000-000017260000}"/>
    <cellStyle name="Entrada 2 4 4 3 4" xfId="19867" xr:uid="{00000000-0005-0000-0000-000018260000}"/>
    <cellStyle name="Entrada 2 4 4 3 5" xfId="23065" xr:uid="{00000000-0005-0000-0000-000019260000}"/>
    <cellStyle name="Entrada 2 4 4 3 6" xfId="26564" xr:uid="{00000000-0005-0000-0000-00001A260000}"/>
    <cellStyle name="Entrada 2 4 4 3 7" xfId="29533" xr:uid="{00000000-0005-0000-0000-00001B260000}"/>
    <cellStyle name="Entrada 2 4 4 3 8" xfId="25720" xr:uid="{00000000-0005-0000-0000-00001C260000}"/>
    <cellStyle name="Entrada 2 4 4 3 9" xfId="34841" xr:uid="{00000000-0005-0000-0000-00001D260000}"/>
    <cellStyle name="Entrada 2 4 4 4" xfId="4219" xr:uid="{00000000-0005-0000-0000-00001E260000}"/>
    <cellStyle name="Entrada 2 4 4 4 2" xfId="5829" xr:uid="{00000000-0005-0000-0000-00001F260000}"/>
    <cellStyle name="Entrada 2 4 4 4 2 2" xfId="14983" xr:uid="{00000000-0005-0000-0000-000020260000}"/>
    <cellStyle name="Entrada 2 4 4 4 2 3" xfId="21979" xr:uid="{00000000-0005-0000-0000-000021260000}"/>
    <cellStyle name="Entrada 2 4 4 4 2 4" xfId="27112" xr:uid="{00000000-0005-0000-0000-000022260000}"/>
    <cellStyle name="Entrada 2 4 4 4 2 5" xfId="32874" xr:uid="{00000000-0005-0000-0000-000023260000}"/>
    <cellStyle name="Entrada 2 4 4 4 2 6" xfId="36549" xr:uid="{00000000-0005-0000-0000-000024260000}"/>
    <cellStyle name="Entrada 2 4 4 4 2 7" xfId="39275" xr:uid="{00000000-0005-0000-0000-000025260000}"/>
    <cellStyle name="Entrada 2 4 4 4 3" xfId="13373" xr:uid="{00000000-0005-0000-0000-000026260000}"/>
    <cellStyle name="Entrada 2 4 4 4 4" xfId="20371" xr:uid="{00000000-0005-0000-0000-000027260000}"/>
    <cellStyle name="Entrada 2 4 4 4 5" xfId="10048" xr:uid="{00000000-0005-0000-0000-000028260000}"/>
    <cellStyle name="Entrada 2 4 4 4 6" xfId="25412" xr:uid="{00000000-0005-0000-0000-000029260000}"/>
    <cellStyle name="Entrada 2 4 4 4 7" xfId="28904" xr:uid="{00000000-0005-0000-0000-00002A260000}"/>
    <cellStyle name="Entrada 2 4 4 4 8" xfId="33361" xr:uid="{00000000-0005-0000-0000-00002B260000}"/>
    <cellStyle name="Entrada 2 4 4 4 9" xfId="37036" xr:uid="{00000000-0005-0000-0000-00002C260000}"/>
    <cellStyle name="Entrada 2 4 4 5" xfId="2956" xr:uid="{00000000-0005-0000-0000-00002D260000}"/>
    <cellStyle name="Entrada 2 4 4 5 2" xfId="5830" xr:uid="{00000000-0005-0000-0000-00002E260000}"/>
    <cellStyle name="Entrada 2 4 4 5 2 2" xfId="14984" xr:uid="{00000000-0005-0000-0000-00002F260000}"/>
    <cellStyle name="Entrada 2 4 4 5 2 3" xfId="21980" xr:uid="{00000000-0005-0000-0000-000030260000}"/>
    <cellStyle name="Entrada 2 4 4 5 2 4" xfId="24300" xr:uid="{00000000-0005-0000-0000-000031260000}"/>
    <cellStyle name="Entrada 2 4 4 5 2 5" xfId="32875" xr:uid="{00000000-0005-0000-0000-000032260000}"/>
    <cellStyle name="Entrada 2 4 4 5 2 6" xfId="36550" xr:uid="{00000000-0005-0000-0000-000033260000}"/>
    <cellStyle name="Entrada 2 4 4 5 2 7" xfId="39276" xr:uid="{00000000-0005-0000-0000-000034260000}"/>
    <cellStyle name="Entrada 2 4 4 5 3" xfId="12110" xr:uid="{00000000-0005-0000-0000-000035260000}"/>
    <cellStyle name="Entrada 2 4 4 5 4" xfId="19113" xr:uid="{00000000-0005-0000-0000-000036260000}"/>
    <cellStyle name="Entrada 2 4 4 5 5" xfId="24669" xr:uid="{00000000-0005-0000-0000-000037260000}"/>
    <cellStyle name="Entrada 2 4 4 5 6" xfId="22535" xr:uid="{00000000-0005-0000-0000-000038260000}"/>
    <cellStyle name="Entrada 2 4 4 5 7" xfId="26033" xr:uid="{00000000-0005-0000-0000-000039260000}"/>
    <cellStyle name="Entrada 2 4 4 5 8" xfId="33833" xr:uid="{00000000-0005-0000-0000-00003A260000}"/>
    <cellStyle name="Entrada 2 4 4 5 9" xfId="37395" xr:uid="{00000000-0005-0000-0000-00003B260000}"/>
    <cellStyle name="Entrada 2 4 4 6" xfId="3058" xr:uid="{00000000-0005-0000-0000-00003C260000}"/>
    <cellStyle name="Entrada 2 4 4 6 2" xfId="5831" xr:uid="{00000000-0005-0000-0000-00003D260000}"/>
    <cellStyle name="Entrada 2 4 4 6 2 2" xfId="14985" xr:uid="{00000000-0005-0000-0000-00003E260000}"/>
    <cellStyle name="Entrada 2 4 4 6 2 3" xfId="21981" xr:uid="{00000000-0005-0000-0000-00003F260000}"/>
    <cellStyle name="Entrada 2 4 4 6 2 4" xfId="9932" xr:uid="{00000000-0005-0000-0000-000040260000}"/>
    <cellStyle name="Entrada 2 4 4 6 2 5" xfId="32876" xr:uid="{00000000-0005-0000-0000-000041260000}"/>
    <cellStyle name="Entrada 2 4 4 6 2 6" xfId="36551" xr:uid="{00000000-0005-0000-0000-000042260000}"/>
    <cellStyle name="Entrada 2 4 4 6 2 7" xfId="39277" xr:uid="{00000000-0005-0000-0000-000043260000}"/>
    <cellStyle name="Entrada 2 4 4 6 3" xfId="12212" xr:uid="{00000000-0005-0000-0000-000044260000}"/>
    <cellStyle name="Entrada 2 4 4 6 4" xfId="19215" xr:uid="{00000000-0005-0000-0000-000045260000}"/>
    <cellStyle name="Entrada 2 4 4 6 5" xfId="24700" xr:uid="{00000000-0005-0000-0000-000046260000}"/>
    <cellStyle name="Entrada 2 4 4 6 6" xfId="18175" xr:uid="{00000000-0005-0000-0000-000047260000}"/>
    <cellStyle name="Entrada 2 4 4 6 7" xfId="29806" xr:uid="{00000000-0005-0000-0000-000048260000}"/>
    <cellStyle name="Entrada 2 4 4 6 8" xfId="33783" xr:uid="{00000000-0005-0000-0000-000049260000}"/>
    <cellStyle name="Entrada 2 4 4 6 9" xfId="37345" xr:uid="{00000000-0005-0000-0000-00004A260000}"/>
    <cellStyle name="Entrada 2 4 4 7" xfId="5826" xr:uid="{00000000-0005-0000-0000-00004B260000}"/>
    <cellStyle name="Entrada 2 4 4 7 2" xfId="14980" xr:uid="{00000000-0005-0000-0000-00004C260000}"/>
    <cellStyle name="Entrada 2 4 4 7 3" xfId="21976" xr:uid="{00000000-0005-0000-0000-00004D260000}"/>
    <cellStyle name="Entrada 2 4 4 7 4" xfId="18125" xr:uid="{00000000-0005-0000-0000-00004E260000}"/>
    <cellStyle name="Entrada 2 4 4 7 5" xfId="32871" xr:uid="{00000000-0005-0000-0000-00004F260000}"/>
    <cellStyle name="Entrada 2 4 4 7 6" xfId="36546" xr:uid="{00000000-0005-0000-0000-000050260000}"/>
    <cellStyle name="Entrada 2 4 4 7 7" xfId="39272" xr:uid="{00000000-0005-0000-0000-000051260000}"/>
    <cellStyle name="Entrada 2 4 4 8" xfId="10949" xr:uid="{00000000-0005-0000-0000-000052260000}"/>
    <cellStyle name="Entrada 2 4 4 9" xfId="9608" xr:uid="{00000000-0005-0000-0000-000053260000}"/>
    <cellStyle name="Entrada 2 4 5" xfId="2322" xr:uid="{00000000-0005-0000-0000-000054260000}"/>
    <cellStyle name="Entrada 2 4 5 10" xfId="23303" xr:uid="{00000000-0005-0000-0000-000055260000}"/>
    <cellStyle name="Entrada 2 4 5 11" xfId="26132" xr:uid="{00000000-0005-0000-0000-000056260000}"/>
    <cellStyle name="Entrada 2 4 5 12" xfId="30162" xr:uid="{00000000-0005-0000-0000-000057260000}"/>
    <cellStyle name="Entrada 2 4 5 13" xfId="31473" xr:uid="{00000000-0005-0000-0000-000058260000}"/>
    <cellStyle name="Entrada 2 4 5 14" xfId="35177" xr:uid="{00000000-0005-0000-0000-000059260000}"/>
    <cellStyle name="Entrada 2 4 5 2" xfId="2722" xr:uid="{00000000-0005-0000-0000-00005A260000}"/>
    <cellStyle name="Entrada 2 4 5 2 2" xfId="5833" xr:uid="{00000000-0005-0000-0000-00005B260000}"/>
    <cellStyle name="Entrada 2 4 5 2 2 2" xfId="14987" xr:uid="{00000000-0005-0000-0000-00005C260000}"/>
    <cellStyle name="Entrada 2 4 5 2 2 3" xfId="21983" xr:uid="{00000000-0005-0000-0000-00005D260000}"/>
    <cellStyle name="Entrada 2 4 5 2 2 4" xfId="10721" xr:uid="{00000000-0005-0000-0000-00005E260000}"/>
    <cellStyle name="Entrada 2 4 5 2 2 5" xfId="32878" xr:uid="{00000000-0005-0000-0000-00005F260000}"/>
    <cellStyle name="Entrada 2 4 5 2 2 6" xfId="36553" xr:uid="{00000000-0005-0000-0000-000060260000}"/>
    <cellStyle name="Entrada 2 4 5 2 2 7" xfId="39279" xr:uid="{00000000-0005-0000-0000-000061260000}"/>
    <cellStyle name="Entrada 2 4 5 2 3" xfId="11876" xr:uid="{00000000-0005-0000-0000-000062260000}"/>
    <cellStyle name="Entrada 2 4 5 2 4" xfId="18879" xr:uid="{00000000-0005-0000-0000-000063260000}"/>
    <cellStyle name="Entrada 2 4 5 2 5" xfId="24385" xr:uid="{00000000-0005-0000-0000-000064260000}"/>
    <cellStyle name="Entrada 2 4 5 2 6" xfId="22641" xr:uid="{00000000-0005-0000-0000-000065260000}"/>
    <cellStyle name="Entrada 2 4 5 2 7" xfId="26508" xr:uid="{00000000-0005-0000-0000-000066260000}"/>
    <cellStyle name="Entrada 2 4 5 2 8" xfId="31095" xr:uid="{00000000-0005-0000-0000-000067260000}"/>
    <cellStyle name="Entrada 2 4 5 2 9" xfId="31312" xr:uid="{00000000-0005-0000-0000-000068260000}"/>
    <cellStyle name="Entrada 2 4 5 3" xfId="4004" xr:uid="{00000000-0005-0000-0000-000069260000}"/>
    <cellStyle name="Entrada 2 4 5 3 2" xfId="5834" xr:uid="{00000000-0005-0000-0000-00006A260000}"/>
    <cellStyle name="Entrada 2 4 5 3 2 2" xfId="14988" xr:uid="{00000000-0005-0000-0000-00006B260000}"/>
    <cellStyle name="Entrada 2 4 5 3 2 3" xfId="21984" xr:uid="{00000000-0005-0000-0000-00006C260000}"/>
    <cellStyle name="Entrada 2 4 5 3 2 4" xfId="27114" xr:uid="{00000000-0005-0000-0000-00006D260000}"/>
    <cellStyle name="Entrada 2 4 5 3 2 5" xfId="32879" xr:uid="{00000000-0005-0000-0000-00006E260000}"/>
    <cellStyle name="Entrada 2 4 5 3 2 6" xfId="36554" xr:uid="{00000000-0005-0000-0000-00006F260000}"/>
    <cellStyle name="Entrada 2 4 5 3 2 7" xfId="39280" xr:uid="{00000000-0005-0000-0000-000070260000}"/>
    <cellStyle name="Entrada 2 4 5 3 3" xfId="13158" xr:uid="{00000000-0005-0000-0000-000071260000}"/>
    <cellStyle name="Entrada 2 4 5 3 4" xfId="20156" xr:uid="{00000000-0005-0000-0000-000072260000}"/>
    <cellStyle name="Entrada 2 4 5 3 5" xfId="17855" xr:uid="{00000000-0005-0000-0000-000073260000}"/>
    <cellStyle name="Entrada 2 4 5 3 6" xfId="22904" xr:uid="{00000000-0005-0000-0000-000074260000}"/>
    <cellStyle name="Entrada 2 4 5 3 7" xfId="25611" xr:uid="{00000000-0005-0000-0000-000075260000}"/>
    <cellStyle name="Entrada 2 4 5 3 8" xfId="25954" xr:uid="{00000000-0005-0000-0000-000076260000}"/>
    <cellStyle name="Entrada 2 4 5 3 9" xfId="31033" xr:uid="{00000000-0005-0000-0000-000077260000}"/>
    <cellStyle name="Entrada 2 4 5 4" xfId="4442" xr:uid="{00000000-0005-0000-0000-000078260000}"/>
    <cellStyle name="Entrada 2 4 5 4 2" xfId="5835" xr:uid="{00000000-0005-0000-0000-000079260000}"/>
    <cellStyle name="Entrada 2 4 5 4 2 2" xfId="14989" xr:uid="{00000000-0005-0000-0000-00007A260000}"/>
    <cellStyle name="Entrada 2 4 5 4 2 3" xfId="21985" xr:uid="{00000000-0005-0000-0000-00007B260000}"/>
    <cellStyle name="Entrada 2 4 5 4 2 4" xfId="22813" xr:uid="{00000000-0005-0000-0000-00007C260000}"/>
    <cellStyle name="Entrada 2 4 5 4 2 5" xfId="32880" xr:uid="{00000000-0005-0000-0000-00007D260000}"/>
    <cellStyle name="Entrada 2 4 5 4 2 6" xfId="36555" xr:uid="{00000000-0005-0000-0000-00007E260000}"/>
    <cellStyle name="Entrada 2 4 5 4 2 7" xfId="39281" xr:uid="{00000000-0005-0000-0000-00007F260000}"/>
    <cellStyle name="Entrada 2 4 5 4 3" xfId="13596" xr:uid="{00000000-0005-0000-0000-000080260000}"/>
    <cellStyle name="Entrada 2 4 5 4 4" xfId="20594" xr:uid="{00000000-0005-0000-0000-000081260000}"/>
    <cellStyle name="Entrada 2 4 5 4 5" xfId="24239" xr:uid="{00000000-0005-0000-0000-000082260000}"/>
    <cellStyle name="Entrada 2 4 5 4 6" xfId="17341" xr:uid="{00000000-0005-0000-0000-000083260000}"/>
    <cellStyle name="Entrada 2 4 5 4 7" xfId="23181" xr:uid="{00000000-0005-0000-0000-000084260000}"/>
    <cellStyle name="Entrada 2 4 5 4 8" xfId="31763" xr:uid="{00000000-0005-0000-0000-000085260000}"/>
    <cellStyle name="Entrada 2 4 5 4 9" xfId="35443" xr:uid="{00000000-0005-0000-0000-000086260000}"/>
    <cellStyle name="Entrada 2 4 5 5" xfId="4696" xr:uid="{00000000-0005-0000-0000-000087260000}"/>
    <cellStyle name="Entrada 2 4 5 5 2" xfId="5836" xr:uid="{00000000-0005-0000-0000-000088260000}"/>
    <cellStyle name="Entrada 2 4 5 5 2 2" xfId="14990" xr:uid="{00000000-0005-0000-0000-000089260000}"/>
    <cellStyle name="Entrada 2 4 5 5 2 3" xfId="21986" xr:uid="{00000000-0005-0000-0000-00008A260000}"/>
    <cellStyle name="Entrada 2 4 5 5 2 4" xfId="27115" xr:uid="{00000000-0005-0000-0000-00008B260000}"/>
    <cellStyle name="Entrada 2 4 5 5 2 5" xfId="32881" xr:uid="{00000000-0005-0000-0000-00008C260000}"/>
    <cellStyle name="Entrada 2 4 5 5 2 6" xfId="36556" xr:uid="{00000000-0005-0000-0000-00008D260000}"/>
    <cellStyle name="Entrada 2 4 5 5 2 7" xfId="39282" xr:uid="{00000000-0005-0000-0000-00008E260000}"/>
    <cellStyle name="Entrada 2 4 5 5 3" xfId="13850" xr:uid="{00000000-0005-0000-0000-00008F260000}"/>
    <cellStyle name="Entrada 2 4 5 5 4" xfId="20848" xr:uid="{00000000-0005-0000-0000-000090260000}"/>
    <cellStyle name="Entrada 2 4 5 5 5" xfId="27488" xr:uid="{00000000-0005-0000-0000-000091260000}"/>
    <cellStyle name="Entrada 2 4 5 5 6" xfId="17442" xr:uid="{00000000-0005-0000-0000-000092260000}"/>
    <cellStyle name="Entrada 2 4 5 5 7" xfId="17481" xr:uid="{00000000-0005-0000-0000-000093260000}"/>
    <cellStyle name="Entrada 2 4 5 5 8" xfId="32176" xr:uid="{00000000-0005-0000-0000-000094260000}"/>
    <cellStyle name="Entrada 2 4 5 5 9" xfId="35851" xr:uid="{00000000-0005-0000-0000-000095260000}"/>
    <cellStyle name="Entrada 2 4 5 6" xfId="4942" xr:uid="{00000000-0005-0000-0000-000096260000}"/>
    <cellStyle name="Entrada 2 4 5 6 2" xfId="5837" xr:uid="{00000000-0005-0000-0000-000097260000}"/>
    <cellStyle name="Entrada 2 4 5 6 2 2" xfId="14991" xr:uid="{00000000-0005-0000-0000-000098260000}"/>
    <cellStyle name="Entrada 2 4 5 6 2 3" xfId="21987" xr:uid="{00000000-0005-0000-0000-000099260000}"/>
    <cellStyle name="Entrada 2 4 5 6 2 4" xfId="27116" xr:uid="{00000000-0005-0000-0000-00009A260000}"/>
    <cellStyle name="Entrada 2 4 5 6 2 5" xfId="32882" xr:uid="{00000000-0005-0000-0000-00009B260000}"/>
    <cellStyle name="Entrada 2 4 5 6 2 6" xfId="36557" xr:uid="{00000000-0005-0000-0000-00009C260000}"/>
    <cellStyle name="Entrada 2 4 5 6 2 7" xfId="39283" xr:uid="{00000000-0005-0000-0000-00009D260000}"/>
    <cellStyle name="Entrada 2 4 5 6 3" xfId="14096" xr:uid="{00000000-0005-0000-0000-00009E260000}"/>
    <cellStyle name="Entrada 2 4 5 6 4" xfId="21094" xr:uid="{00000000-0005-0000-0000-00009F260000}"/>
    <cellStyle name="Entrada 2 4 5 6 5" xfId="22787" xr:uid="{00000000-0005-0000-0000-0000A0260000}"/>
    <cellStyle name="Entrada 2 4 5 6 6" xfId="22718" xr:uid="{00000000-0005-0000-0000-0000A1260000}"/>
    <cellStyle name="Entrada 2 4 5 6 7" xfId="31988" xr:uid="{00000000-0005-0000-0000-0000A2260000}"/>
    <cellStyle name="Entrada 2 4 5 6 8" xfId="35666" xr:uid="{00000000-0005-0000-0000-0000A3260000}"/>
    <cellStyle name="Entrada 2 4 5 6 9" xfId="38577" xr:uid="{00000000-0005-0000-0000-0000A4260000}"/>
    <cellStyle name="Entrada 2 4 5 7" xfId="5832" xr:uid="{00000000-0005-0000-0000-0000A5260000}"/>
    <cellStyle name="Entrada 2 4 5 7 2" xfId="14986" xr:uid="{00000000-0005-0000-0000-0000A6260000}"/>
    <cellStyle name="Entrada 2 4 5 7 3" xfId="21982" xr:uid="{00000000-0005-0000-0000-0000A7260000}"/>
    <cellStyle name="Entrada 2 4 5 7 4" xfId="27110" xr:uid="{00000000-0005-0000-0000-0000A8260000}"/>
    <cellStyle name="Entrada 2 4 5 7 5" xfId="32877" xr:uid="{00000000-0005-0000-0000-0000A9260000}"/>
    <cellStyle name="Entrada 2 4 5 7 6" xfId="36552" xr:uid="{00000000-0005-0000-0000-0000AA260000}"/>
    <cellStyle name="Entrada 2 4 5 7 7" xfId="39278" xr:uid="{00000000-0005-0000-0000-0000AB260000}"/>
    <cellStyle name="Entrada 2 4 5 8" xfId="11476" xr:uid="{00000000-0005-0000-0000-0000AC260000}"/>
    <cellStyle name="Entrada 2 4 5 9" xfId="18479" xr:uid="{00000000-0005-0000-0000-0000AD260000}"/>
    <cellStyle name="Entrada 2 4 6" xfId="1630" xr:uid="{00000000-0005-0000-0000-0000AE260000}"/>
    <cellStyle name="Entrada 2 4 6 10" xfId="25970" xr:uid="{00000000-0005-0000-0000-0000AF260000}"/>
    <cellStyle name="Entrada 2 4 6 11" xfId="31007" xr:uid="{00000000-0005-0000-0000-0000B0260000}"/>
    <cellStyle name="Entrada 2 4 6 12" xfId="34929" xr:uid="{00000000-0005-0000-0000-0000B1260000}"/>
    <cellStyle name="Entrada 2 4 6 13" xfId="38392" xr:uid="{00000000-0005-0000-0000-0000B2260000}"/>
    <cellStyle name="Entrada 2 4 6 2" xfId="3286" xr:uid="{00000000-0005-0000-0000-0000B3260000}"/>
    <cellStyle name="Entrada 2 4 6 2 2" xfId="5839" xr:uid="{00000000-0005-0000-0000-0000B4260000}"/>
    <cellStyle name="Entrada 2 4 6 2 2 2" xfId="14993" xr:uid="{00000000-0005-0000-0000-0000B5260000}"/>
    <cellStyle name="Entrada 2 4 6 2 2 3" xfId="21989" xr:uid="{00000000-0005-0000-0000-0000B6260000}"/>
    <cellStyle name="Entrada 2 4 6 2 2 4" xfId="28923" xr:uid="{00000000-0005-0000-0000-0000B7260000}"/>
    <cellStyle name="Entrada 2 4 6 2 2 5" xfId="32884" xr:uid="{00000000-0005-0000-0000-0000B8260000}"/>
    <cellStyle name="Entrada 2 4 6 2 2 6" xfId="36559" xr:uid="{00000000-0005-0000-0000-0000B9260000}"/>
    <cellStyle name="Entrada 2 4 6 2 2 7" xfId="39285" xr:uid="{00000000-0005-0000-0000-0000BA260000}"/>
    <cellStyle name="Entrada 2 4 6 2 3" xfId="12440" xr:uid="{00000000-0005-0000-0000-0000BB260000}"/>
    <cellStyle name="Entrada 2 4 6 2 4" xfId="19442" xr:uid="{00000000-0005-0000-0000-0000BC260000}"/>
    <cellStyle name="Entrada 2 4 6 2 5" xfId="28184" xr:uid="{00000000-0005-0000-0000-0000BD260000}"/>
    <cellStyle name="Entrada 2 4 6 2 6" xfId="28503" xr:uid="{00000000-0005-0000-0000-0000BE260000}"/>
    <cellStyle name="Entrada 2 4 6 2 7" xfId="28108" xr:uid="{00000000-0005-0000-0000-0000BF260000}"/>
    <cellStyle name="Entrada 2 4 6 2 8" xfId="29667" xr:uid="{00000000-0005-0000-0000-0000C0260000}"/>
    <cellStyle name="Entrada 2 4 6 2 9" xfId="35555" xr:uid="{00000000-0005-0000-0000-0000C1260000}"/>
    <cellStyle name="Entrada 2 4 6 3" xfId="2841" xr:uid="{00000000-0005-0000-0000-0000C2260000}"/>
    <cellStyle name="Entrada 2 4 6 3 2" xfId="5840" xr:uid="{00000000-0005-0000-0000-0000C3260000}"/>
    <cellStyle name="Entrada 2 4 6 3 2 2" xfId="14994" xr:uid="{00000000-0005-0000-0000-0000C4260000}"/>
    <cellStyle name="Entrada 2 4 6 3 2 3" xfId="21990" xr:uid="{00000000-0005-0000-0000-0000C5260000}"/>
    <cellStyle name="Entrada 2 4 6 3 2 4" xfId="24887" xr:uid="{00000000-0005-0000-0000-0000C6260000}"/>
    <cellStyle name="Entrada 2 4 6 3 2 5" xfId="32885" xr:uid="{00000000-0005-0000-0000-0000C7260000}"/>
    <cellStyle name="Entrada 2 4 6 3 2 6" xfId="36560" xr:uid="{00000000-0005-0000-0000-0000C8260000}"/>
    <cellStyle name="Entrada 2 4 6 3 2 7" xfId="39286" xr:uid="{00000000-0005-0000-0000-0000C9260000}"/>
    <cellStyle name="Entrada 2 4 6 3 3" xfId="11995" xr:uid="{00000000-0005-0000-0000-0000CA260000}"/>
    <cellStyle name="Entrada 2 4 6 3 4" xfId="18998" xr:uid="{00000000-0005-0000-0000-0000CB260000}"/>
    <cellStyle name="Entrada 2 4 6 3 5" xfId="17745" xr:uid="{00000000-0005-0000-0000-0000CC260000}"/>
    <cellStyle name="Entrada 2 4 6 3 6" xfId="26359" xr:uid="{00000000-0005-0000-0000-0000CD260000}"/>
    <cellStyle name="Entrada 2 4 6 3 7" xfId="29913" xr:uid="{00000000-0005-0000-0000-0000CE260000}"/>
    <cellStyle name="Entrada 2 4 6 3 8" xfId="33890" xr:uid="{00000000-0005-0000-0000-0000CF260000}"/>
    <cellStyle name="Entrada 2 4 6 3 9" xfId="37452" xr:uid="{00000000-0005-0000-0000-0000D0260000}"/>
    <cellStyle name="Entrada 2 4 6 4" xfId="2917" xr:uid="{00000000-0005-0000-0000-0000D1260000}"/>
    <cellStyle name="Entrada 2 4 6 4 2" xfId="5841" xr:uid="{00000000-0005-0000-0000-0000D2260000}"/>
    <cellStyle name="Entrada 2 4 6 4 2 2" xfId="14995" xr:uid="{00000000-0005-0000-0000-0000D3260000}"/>
    <cellStyle name="Entrada 2 4 6 4 2 3" xfId="21991" xr:uid="{00000000-0005-0000-0000-0000D4260000}"/>
    <cellStyle name="Entrada 2 4 6 4 2 4" xfId="27121" xr:uid="{00000000-0005-0000-0000-0000D5260000}"/>
    <cellStyle name="Entrada 2 4 6 4 2 5" xfId="32886" xr:uid="{00000000-0005-0000-0000-0000D6260000}"/>
    <cellStyle name="Entrada 2 4 6 4 2 6" xfId="36561" xr:uid="{00000000-0005-0000-0000-0000D7260000}"/>
    <cellStyle name="Entrada 2 4 6 4 2 7" xfId="39287" xr:uid="{00000000-0005-0000-0000-0000D8260000}"/>
    <cellStyle name="Entrada 2 4 6 4 3" xfId="12071" xr:uid="{00000000-0005-0000-0000-0000D9260000}"/>
    <cellStyle name="Entrada 2 4 6 4 4" xfId="19074" xr:uid="{00000000-0005-0000-0000-0000DA260000}"/>
    <cellStyle name="Entrada 2 4 6 4 5" xfId="28331" xr:uid="{00000000-0005-0000-0000-0000DB260000}"/>
    <cellStyle name="Entrada 2 4 6 4 6" xfId="28769" xr:uid="{00000000-0005-0000-0000-0000DC260000}"/>
    <cellStyle name="Entrada 2 4 6 4 7" xfId="17662" xr:uid="{00000000-0005-0000-0000-0000DD260000}"/>
    <cellStyle name="Entrada 2 4 6 4 8" xfId="33851" xr:uid="{00000000-0005-0000-0000-0000DE260000}"/>
    <cellStyle name="Entrada 2 4 6 4 9" xfId="37413" xr:uid="{00000000-0005-0000-0000-0000DF260000}"/>
    <cellStyle name="Entrada 2 4 6 5" xfId="3143" xr:uid="{00000000-0005-0000-0000-0000E0260000}"/>
    <cellStyle name="Entrada 2 4 6 5 2" xfId="5842" xr:uid="{00000000-0005-0000-0000-0000E1260000}"/>
    <cellStyle name="Entrada 2 4 6 5 2 2" xfId="14996" xr:uid="{00000000-0005-0000-0000-0000E2260000}"/>
    <cellStyle name="Entrada 2 4 6 5 2 3" xfId="21992" xr:uid="{00000000-0005-0000-0000-0000E3260000}"/>
    <cellStyle name="Entrada 2 4 6 5 2 4" xfId="24886" xr:uid="{00000000-0005-0000-0000-0000E4260000}"/>
    <cellStyle name="Entrada 2 4 6 5 2 5" xfId="32887" xr:uid="{00000000-0005-0000-0000-0000E5260000}"/>
    <cellStyle name="Entrada 2 4 6 5 2 6" xfId="36562" xr:uid="{00000000-0005-0000-0000-0000E6260000}"/>
    <cellStyle name="Entrada 2 4 6 5 2 7" xfId="39288" xr:uid="{00000000-0005-0000-0000-0000E7260000}"/>
    <cellStyle name="Entrada 2 4 6 5 3" xfId="12297" xr:uid="{00000000-0005-0000-0000-0000E8260000}"/>
    <cellStyle name="Entrada 2 4 6 5 4" xfId="19300" xr:uid="{00000000-0005-0000-0000-0000E9260000}"/>
    <cellStyle name="Entrada 2 4 6 5 5" xfId="28253" xr:uid="{00000000-0005-0000-0000-0000EA260000}"/>
    <cellStyle name="Entrada 2 4 6 5 6" xfId="25463" xr:uid="{00000000-0005-0000-0000-0000EB260000}"/>
    <cellStyle name="Entrada 2 4 6 5 7" xfId="29769" xr:uid="{00000000-0005-0000-0000-0000EC260000}"/>
    <cellStyle name="Entrada 2 4 6 5 8" xfId="31907" xr:uid="{00000000-0005-0000-0000-0000ED260000}"/>
    <cellStyle name="Entrada 2 4 6 5 9" xfId="25803" xr:uid="{00000000-0005-0000-0000-0000EE260000}"/>
    <cellStyle name="Entrada 2 4 6 6" xfId="5838" xr:uid="{00000000-0005-0000-0000-0000EF260000}"/>
    <cellStyle name="Entrada 2 4 6 6 2" xfId="14992" xr:uid="{00000000-0005-0000-0000-0000F0260000}"/>
    <cellStyle name="Entrada 2 4 6 6 3" xfId="21988" xr:uid="{00000000-0005-0000-0000-0000F1260000}"/>
    <cellStyle name="Entrada 2 4 6 6 4" xfId="24889" xr:uid="{00000000-0005-0000-0000-0000F2260000}"/>
    <cellStyle name="Entrada 2 4 6 6 5" xfId="32883" xr:uid="{00000000-0005-0000-0000-0000F3260000}"/>
    <cellStyle name="Entrada 2 4 6 6 6" xfId="36558" xr:uid="{00000000-0005-0000-0000-0000F4260000}"/>
    <cellStyle name="Entrada 2 4 6 6 7" xfId="39284" xr:uid="{00000000-0005-0000-0000-0000F5260000}"/>
    <cellStyle name="Entrada 2 4 6 7" xfId="10784" xr:uid="{00000000-0005-0000-0000-0000F6260000}"/>
    <cellStyle name="Entrada 2 4 6 8" xfId="16494" xr:uid="{00000000-0005-0000-0000-0000F7260000}"/>
    <cellStyle name="Entrada 2 4 6 9" xfId="17364" xr:uid="{00000000-0005-0000-0000-0000F8260000}"/>
    <cellStyle name="Entrada 2 4 7" xfId="2458" xr:uid="{00000000-0005-0000-0000-0000F9260000}"/>
    <cellStyle name="Entrada 2 4 7 2" xfId="5843" xr:uid="{00000000-0005-0000-0000-0000FA260000}"/>
    <cellStyle name="Entrada 2 4 7 2 2" xfId="14997" xr:uid="{00000000-0005-0000-0000-0000FB260000}"/>
    <cellStyle name="Entrada 2 4 7 2 3" xfId="21993" xr:uid="{00000000-0005-0000-0000-0000FC260000}"/>
    <cellStyle name="Entrada 2 4 7 2 4" xfId="9368" xr:uid="{00000000-0005-0000-0000-0000FD260000}"/>
    <cellStyle name="Entrada 2 4 7 2 5" xfId="32888" xr:uid="{00000000-0005-0000-0000-0000FE260000}"/>
    <cellStyle name="Entrada 2 4 7 2 6" xfId="36563" xr:uid="{00000000-0005-0000-0000-0000FF260000}"/>
    <cellStyle name="Entrada 2 4 7 2 7" xfId="39289" xr:uid="{00000000-0005-0000-0000-000000270000}"/>
    <cellStyle name="Entrada 2 4 7 3" xfId="11612" xr:uid="{00000000-0005-0000-0000-000001270000}"/>
    <cellStyle name="Entrada 2 4 7 4" xfId="18615" xr:uid="{00000000-0005-0000-0000-000002270000}"/>
    <cellStyle name="Entrada 2 4 7 5" xfId="22961" xr:uid="{00000000-0005-0000-0000-000003270000}"/>
    <cellStyle name="Entrada 2 4 7 6" xfId="26199" xr:uid="{00000000-0005-0000-0000-000004270000}"/>
    <cellStyle name="Entrada 2 4 7 7" xfId="30103" xr:uid="{00000000-0005-0000-0000-000005270000}"/>
    <cellStyle name="Entrada 2 4 7 8" xfId="28809" xr:uid="{00000000-0005-0000-0000-000006270000}"/>
    <cellStyle name="Entrada 2 4 7 9" xfId="34813" xr:uid="{00000000-0005-0000-0000-000007270000}"/>
    <cellStyle name="Entrada 2 4 8" xfId="2936" xr:uid="{00000000-0005-0000-0000-000008270000}"/>
    <cellStyle name="Entrada 2 4 8 2" xfId="5844" xr:uid="{00000000-0005-0000-0000-000009270000}"/>
    <cellStyle name="Entrada 2 4 8 2 2" xfId="14998" xr:uid="{00000000-0005-0000-0000-00000A270000}"/>
    <cellStyle name="Entrada 2 4 8 2 3" xfId="21994" xr:uid="{00000000-0005-0000-0000-00000B270000}"/>
    <cellStyle name="Entrada 2 4 8 2 4" xfId="27120" xr:uid="{00000000-0005-0000-0000-00000C270000}"/>
    <cellStyle name="Entrada 2 4 8 2 5" xfId="32889" xr:uid="{00000000-0005-0000-0000-00000D270000}"/>
    <cellStyle name="Entrada 2 4 8 2 6" xfId="36564" xr:uid="{00000000-0005-0000-0000-00000E270000}"/>
    <cellStyle name="Entrada 2 4 8 2 7" xfId="39290" xr:uid="{00000000-0005-0000-0000-00000F270000}"/>
    <cellStyle name="Entrada 2 4 8 3" xfId="12090" xr:uid="{00000000-0005-0000-0000-000010270000}"/>
    <cellStyle name="Entrada 2 4 8 4" xfId="19093" xr:uid="{00000000-0005-0000-0000-000011270000}"/>
    <cellStyle name="Entrada 2 4 8 5" xfId="28321" xr:uid="{00000000-0005-0000-0000-000012270000}"/>
    <cellStyle name="Entrada 2 4 8 6" xfId="22909" xr:uid="{00000000-0005-0000-0000-000013270000}"/>
    <cellStyle name="Entrada 2 4 8 7" xfId="29866" xr:uid="{00000000-0005-0000-0000-000014270000}"/>
    <cellStyle name="Entrada 2 4 8 8" xfId="33843" xr:uid="{00000000-0005-0000-0000-000015270000}"/>
    <cellStyle name="Entrada 2 4 8 9" xfId="37405" xr:uid="{00000000-0005-0000-0000-000016270000}"/>
    <cellStyle name="Entrada 2 4 9" xfId="3098" xr:uid="{00000000-0005-0000-0000-000017270000}"/>
    <cellStyle name="Entrada 2 4 9 2" xfId="5845" xr:uid="{00000000-0005-0000-0000-000018270000}"/>
    <cellStyle name="Entrada 2 4 9 2 2" xfId="14999" xr:uid="{00000000-0005-0000-0000-000019270000}"/>
    <cellStyle name="Entrada 2 4 9 2 3" xfId="21995" xr:uid="{00000000-0005-0000-0000-00001A270000}"/>
    <cellStyle name="Entrada 2 4 9 2 4" xfId="22810" xr:uid="{00000000-0005-0000-0000-00001B270000}"/>
    <cellStyle name="Entrada 2 4 9 2 5" xfId="32890" xr:uid="{00000000-0005-0000-0000-00001C270000}"/>
    <cellStyle name="Entrada 2 4 9 2 6" xfId="36565" xr:uid="{00000000-0005-0000-0000-00001D270000}"/>
    <cellStyle name="Entrada 2 4 9 2 7" xfId="39291" xr:uid="{00000000-0005-0000-0000-00001E270000}"/>
    <cellStyle name="Entrada 2 4 9 3" xfId="12252" xr:uid="{00000000-0005-0000-0000-00001F270000}"/>
    <cellStyle name="Entrada 2 4 9 4" xfId="19255" xr:uid="{00000000-0005-0000-0000-000020270000}"/>
    <cellStyle name="Entrada 2 4 9 5" xfId="28274" xr:uid="{00000000-0005-0000-0000-000021270000}"/>
    <cellStyle name="Entrada 2 4 9 6" xfId="26423" xr:uid="{00000000-0005-0000-0000-000022270000}"/>
    <cellStyle name="Entrada 2 4 9 7" xfId="28796" xr:uid="{00000000-0005-0000-0000-000023270000}"/>
    <cellStyle name="Entrada 2 4 9 8" xfId="22522" xr:uid="{00000000-0005-0000-0000-000024270000}"/>
    <cellStyle name="Entrada 2 4 9 9" xfId="31889" xr:uid="{00000000-0005-0000-0000-000025270000}"/>
    <cellStyle name="Entrada 2 5" xfId="1141" xr:uid="{00000000-0005-0000-0000-000026270000}"/>
    <cellStyle name="Entrada 2 5 10" xfId="3161" xr:uid="{00000000-0005-0000-0000-000027270000}"/>
    <cellStyle name="Entrada 2 5 10 2" xfId="5846" xr:uid="{00000000-0005-0000-0000-000028270000}"/>
    <cellStyle name="Entrada 2 5 10 2 2" xfId="15000" xr:uid="{00000000-0005-0000-0000-000029270000}"/>
    <cellStyle name="Entrada 2 5 10 2 3" xfId="21996" xr:uid="{00000000-0005-0000-0000-00002A270000}"/>
    <cellStyle name="Entrada 2 5 10 2 4" xfId="9307" xr:uid="{00000000-0005-0000-0000-00002B270000}"/>
    <cellStyle name="Entrada 2 5 10 2 5" xfId="32891" xr:uid="{00000000-0005-0000-0000-00002C270000}"/>
    <cellStyle name="Entrada 2 5 10 2 6" xfId="36566" xr:uid="{00000000-0005-0000-0000-00002D270000}"/>
    <cellStyle name="Entrada 2 5 10 2 7" xfId="39292" xr:uid="{00000000-0005-0000-0000-00002E270000}"/>
    <cellStyle name="Entrada 2 5 10 3" xfId="12315" xr:uid="{00000000-0005-0000-0000-00002F270000}"/>
    <cellStyle name="Entrada 2 5 10 4" xfId="19318" xr:uid="{00000000-0005-0000-0000-000030270000}"/>
    <cellStyle name="Entrada 2 5 10 5" xfId="29513" xr:uid="{00000000-0005-0000-0000-000031270000}"/>
    <cellStyle name="Entrada 2 5 10 6" xfId="23156" xr:uid="{00000000-0005-0000-0000-000032270000}"/>
    <cellStyle name="Entrada 2 5 10 7" xfId="9993" xr:uid="{00000000-0005-0000-0000-000033270000}"/>
    <cellStyle name="Entrada 2 5 10 8" xfId="31578" xr:uid="{00000000-0005-0000-0000-000034270000}"/>
    <cellStyle name="Entrada 2 5 10 9" xfId="35293" xr:uid="{00000000-0005-0000-0000-000035270000}"/>
    <cellStyle name="Entrada 2 5 11" xfId="2222" xr:uid="{00000000-0005-0000-0000-000036270000}"/>
    <cellStyle name="Entrada 2 5 11 2" xfId="5847" xr:uid="{00000000-0005-0000-0000-000037270000}"/>
    <cellStyle name="Entrada 2 5 11 2 2" xfId="15001" xr:uid="{00000000-0005-0000-0000-000038270000}"/>
    <cellStyle name="Entrada 2 5 11 2 3" xfId="21997" xr:uid="{00000000-0005-0000-0000-000039270000}"/>
    <cellStyle name="Entrada 2 5 11 2 4" xfId="24299" xr:uid="{00000000-0005-0000-0000-00003A270000}"/>
    <cellStyle name="Entrada 2 5 11 2 5" xfId="32892" xr:uid="{00000000-0005-0000-0000-00003B270000}"/>
    <cellStyle name="Entrada 2 5 11 2 6" xfId="36567" xr:uid="{00000000-0005-0000-0000-00003C270000}"/>
    <cellStyle name="Entrada 2 5 11 2 7" xfId="39293" xr:uid="{00000000-0005-0000-0000-00003D270000}"/>
    <cellStyle name="Entrada 2 5 11 3" xfId="11376" xr:uid="{00000000-0005-0000-0000-00003E270000}"/>
    <cellStyle name="Entrada 2 5 11 4" xfId="18379" xr:uid="{00000000-0005-0000-0000-00003F270000}"/>
    <cellStyle name="Entrada 2 5 11 5" xfId="19609" xr:uid="{00000000-0005-0000-0000-000040270000}"/>
    <cellStyle name="Entrada 2 5 11 6" xfId="26099" xr:uid="{00000000-0005-0000-0000-000041270000}"/>
    <cellStyle name="Entrada 2 5 11 7" xfId="25685" xr:uid="{00000000-0005-0000-0000-000042270000}"/>
    <cellStyle name="Entrada 2 5 11 8" xfId="34189" xr:uid="{00000000-0005-0000-0000-000043270000}"/>
    <cellStyle name="Entrada 2 5 11 9" xfId="37751" xr:uid="{00000000-0005-0000-0000-000044270000}"/>
    <cellStyle name="Entrada 2 5 12" xfId="10295" xr:uid="{00000000-0005-0000-0000-000045270000}"/>
    <cellStyle name="Entrada 2 5 13" xfId="17276" xr:uid="{00000000-0005-0000-0000-000046270000}"/>
    <cellStyle name="Entrada 2 5 14" xfId="18046" xr:uid="{00000000-0005-0000-0000-000047270000}"/>
    <cellStyle name="Entrada 2 5 15" xfId="19462" xr:uid="{00000000-0005-0000-0000-000048270000}"/>
    <cellStyle name="Entrada 2 5 16" xfId="26069" xr:uid="{00000000-0005-0000-0000-000049270000}"/>
    <cellStyle name="Entrada 2 5 17" xfId="30243" xr:uid="{00000000-0005-0000-0000-00004A270000}"/>
    <cellStyle name="Entrada 2 5 2" xfId="2345" xr:uid="{00000000-0005-0000-0000-00004B270000}"/>
    <cellStyle name="Entrada 2 5 2 10" xfId="25453" xr:uid="{00000000-0005-0000-0000-00004C270000}"/>
    <cellStyle name="Entrada 2 5 2 11" xfId="23187" xr:uid="{00000000-0005-0000-0000-00004D270000}"/>
    <cellStyle name="Entrada 2 5 2 12" xfId="29100" xr:uid="{00000000-0005-0000-0000-00004E270000}"/>
    <cellStyle name="Entrada 2 5 2 13" xfId="34134" xr:uid="{00000000-0005-0000-0000-00004F270000}"/>
    <cellStyle name="Entrada 2 5 2 14" xfId="37696" xr:uid="{00000000-0005-0000-0000-000050270000}"/>
    <cellStyle name="Entrada 2 5 2 2" xfId="2745" xr:uid="{00000000-0005-0000-0000-000051270000}"/>
    <cellStyle name="Entrada 2 5 2 2 2" xfId="5849" xr:uid="{00000000-0005-0000-0000-000052270000}"/>
    <cellStyle name="Entrada 2 5 2 2 2 2" xfId="15003" xr:uid="{00000000-0005-0000-0000-000053270000}"/>
    <cellStyle name="Entrada 2 5 2 2 2 3" xfId="21999" xr:uid="{00000000-0005-0000-0000-000054270000}"/>
    <cellStyle name="Entrada 2 5 2 2 2 4" xfId="27119" xr:uid="{00000000-0005-0000-0000-000055270000}"/>
    <cellStyle name="Entrada 2 5 2 2 2 5" xfId="32894" xr:uid="{00000000-0005-0000-0000-000056270000}"/>
    <cellStyle name="Entrada 2 5 2 2 2 6" xfId="36569" xr:uid="{00000000-0005-0000-0000-000057270000}"/>
    <cellStyle name="Entrada 2 5 2 2 2 7" xfId="39295" xr:uid="{00000000-0005-0000-0000-000058270000}"/>
    <cellStyle name="Entrada 2 5 2 2 3" xfId="11899" xr:uid="{00000000-0005-0000-0000-000059270000}"/>
    <cellStyle name="Entrada 2 5 2 2 4" xfId="18902" xr:uid="{00000000-0005-0000-0000-00005A270000}"/>
    <cellStyle name="Entrada 2 5 2 2 5" xfId="24386" xr:uid="{00000000-0005-0000-0000-00005B270000}"/>
    <cellStyle name="Entrada 2 5 2 2 6" xfId="22597" xr:uid="{00000000-0005-0000-0000-00005C270000}"/>
    <cellStyle name="Entrada 2 5 2 2 7" xfId="22915" xr:uid="{00000000-0005-0000-0000-00005D270000}"/>
    <cellStyle name="Entrada 2 5 2 2 8" xfId="33937" xr:uid="{00000000-0005-0000-0000-00005E270000}"/>
    <cellStyle name="Entrada 2 5 2 2 9" xfId="37499" xr:uid="{00000000-0005-0000-0000-00005F270000}"/>
    <cellStyle name="Entrada 2 5 2 3" xfId="4027" xr:uid="{00000000-0005-0000-0000-000060270000}"/>
    <cellStyle name="Entrada 2 5 2 3 2" xfId="5850" xr:uid="{00000000-0005-0000-0000-000061270000}"/>
    <cellStyle name="Entrada 2 5 2 3 2 2" xfId="15004" xr:uid="{00000000-0005-0000-0000-000062270000}"/>
    <cellStyle name="Entrada 2 5 2 3 2 3" xfId="22000" xr:uid="{00000000-0005-0000-0000-000063270000}"/>
    <cellStyle name="Entrada 2 5 2 3 2 4" xfId="24051" xr:uid="{00000000-0005-0000-0000-000064270000}"/>
    <cellStyle name="Entrada 2 5 2 3 2 5" xfId="32895" xr:uid="{00000000-0005-0000-0000-000065270000}"/>
    <cellStyle name="Entrada 2 5 2 3 2 6" xfId="36570" xr:uid="{00000000-0005-0000-0000-000066270000}"/>
    <cellStyle name="Entrada 2 5 2 3 2 7" xfId="39296" xr:uid="{00000000-0005-0000-0000-000067270000}"/>
    <cellStyle name="Entrada 2 5 2 3 3" xfId="13181" xr:uid="{00000000-0005-0000-0000-000068270000}"/>
    <cellStyle name="Entrada 2 5 2 3 4" xfId="20179" xr:uid="{00000000-0005-0000-0000-000069270000}"/>
    <cellStyle name="Entrada 2 5 2 3 5" xfId="27817" xr:uid="{00000000-0005-0000-0000-00006A270000}"/>
    <cellStyle name="Entrada 2 5 2 3 6" xfId="19387" xr:uid="{00000000-0005-0000-0000-00006B270000}"/>
    <cellStyle name="Entrada 2 5 2 3 7" xfId="25216" xr:uid="{00000000-0005-0000-0000-00006C270000}"/>
    <cellStyle name="Entrada 2 5 2 3 8" xfId="31849" xr:uid="{00000000-0005-0000-0000-00006D270000}"/>
    <cellStyle name="Entrada 2 5 2 3 9" xfId="35503" xr:uid="{00000000-0005-0000-0000-00006E270000}"/>
    <cellStyle name="Entrada 2 5 2 4" xfId="4465" xr:uid="{00000000-0005-0000-0000-00006F270000}"/>
    <cellStyle name="Entrada 2 5 2 4 2" xfId="5851" xr:uid="{00000000-0005-0000-0000-000070270000}"/>
    <cellStyle name="Entrada 2 5 2 4 2 2" xfId="15005" xr:uid="{00000000-0005-0000-0000-000071270000}"/>
    <cellStyle name="Entrada 2 5 2 4 2 3" xfId="22001" xr:uid="{00000000-0005-0000-0000-000072270000}"/>
    <cellStyle name="Entrada 2 5 2 4 2 4" xfId="27123" xr:uid="{00000000-0005-0000-0000-000073270000}"/>
    <cellStyle name="Entrada 2 5 2 4 2 5" xfId="32896" xr:uid="{00000000-0005-0000-0000-000074270000}"/>
    <cellStyle name="Entrada 2 5 2 4 2 6" xfId="36571" xr:uid="{00000000-0005-0000-0000-000075270000}"/>
    <cellStyle name="Entrada 2 5 2 4 2 7" xfId="39297" xr:uid="{00000000-0005-0000-0000-000076270000}"/>
    <cellStyle name="Entrada 2 5 2 4 3" xfId="13619" xr:uid="{00000000-0005-0000-0000-000077270000}"/>
    <cellStyle name="Entrada 2 5 2 4 4" xfId="20617" xr:uid="{00000000-0005-0000-0000-000078270000}"/>
    <cellStyle name="Entrada 2 5 2 4 5" xfId="27603" xr:uid="{00000000-0005-0000-0000-000079270000}"/>
    <cellStyle name="Entrada 2 5 2 4 6" xfId="26695" xr:uid="{00000000-0005-0000-0000-00007A270000}"/>
    <cellStyle name="Entrada 2 5 2 4 7" xfId="25514" xr:uid="{00000000-0005-0000-0000-00007B270000}"/>
    <cellStyle name="Entrada 2 5 2 4 8" xfId="25434" xr:uid="{00000000-0005-0000-0000-00007C270000}"/>
    <cellStyle name="Entrada 2 5 2 4 9" xfId="35044" xr:uid="{00000000-0005-0000-0000-00007D270000}"/>
    <cellStyle name="Entrada 2 5 2 5" xfId="4719" xr:uid="{00000000-0005-0000-0000-00007E270000}"/>
    <cellStyle name="Entrada 2 5 2 5 2" xfId="5852" xr:uid="{00000000-0005-0000-0000-00007F270000}"/>
    <cellStyle name="Entrada 2 5 2 5 2 2" xfId="15006" xr:uid="{00000000-0005-0000-0000-000080270000}"/>
    <cellStyle name="Entrada 2 5 2 5 2 3" xfId="22002" xr:uid="{00000000-0005-0000-0000-000081270000}"/>
    <cellStyle name="Entrada 2 5 2 5 2 4" xfId="24050" xr:uid="{00000000-0005-0000-0000-000082270000}"/>
    <cellStyle name="Entrada 2 5 2 5 2 5" xfId="32897" xr:uid="{00000000-0005-0000-0000-000083270000}"/>
    <cellStyle name="Entrada 2 5 2 5 2 6" xfId="36572" xr:uid="{00000000-0005-0000-0000-000084270000}"/>
    <cellStyle name="Entrada 2 5 2 5 2 7" xfId="39298" xr:uid="{00000000-0005-0000-0000-000085270000}"/>
    <cellStyle name="Entrada 2 5 2 5 3" xfId="13873" xr:uid="{00000000-0005-0000-0000-000086270000}"/>
    <cellStyle name="Entrada 2 5 2 5 4" xfId="20871" xr:uid="{00000000-0005-0000-0000-000087270000}"/>
    <cellStyle name="Entrada 2 5 2 5 5" xfId="27478" xr:uid="{00000000-0005-0000-0000-000088270000}"/>
    <cellStyle name="Entrada 2 5 2 5 6" xfId="28933" xr:uid="{00000000-0005-0000-0000-000089270000}"/>
    <cellStyle name="Entrada 2 5 2 5 7" xfId="19736" xr:uid="{00000000-0005-0000-0000-00008A270000}"/>
    <cellStyle name="Entrada 2 5 2 5 8" xfId="32165" xr:uid="{00000000-0005-0000-0000-00008B270000}"/>
    <cellStyle name="Entrada 2 5 2 5 9" xfId="35840" xr:uid="{00000000-0005-0000-0000-00008C270000}"/>
    <cellStyle name="Entrada 2 5 2 6" xfId="4965" xr:uid="{00000000-0005-0000-0000-00008D270000}"/>
    <cellStyle name="Entrada 2 5 2 6 2" xfId="5853" xr:uid="{00000000-0005-0000-0000-00008E270000}"/>
    <cellStyle name="Entrada 2 5 2 6 2 2" xfId="15007" xr:uid="{00000000-0005-0000-0000-00008F270000}"/>
    <cellStyle name="Entrada 2 5 2 6 2 3" xfId="22003" xr:uid="{00000000-0005-0000-0000-000090270000}"/>
    <cellStyle name="Entrada 2 5 2 6 2 4" xfId="27124" xr:uid="{00000000-0005-0000-0000-000091270000}"/>
    <cellStyle name="Entrada 2 5 2 6 2 5" xfId="32898" xr:uid="{00000000-0005-0000-0000-000092270000}"/>
    <cellStyle name="Entrada 2 5 2 6 2 6" xfId="36573" xr:uid="{00000000-0005-0000-0000-000093270000}"/>
    <cellStyle name="Entrada 2 5 2 6 2 7" xfId="39299" xr:uid="{00000000-0005-0000-0000-000094270000}"/>
    <cellStyle name="Entrada 2 5 2 6 3" xfId="14119" xr:uid="{00000000-0005-0000-0000-000095270000}"/>
    <cellStyle name="Entrada 2 5 2 6 4" xfId="21117" xr:uid="{00000000-0005-0000-0000-000096270000}"/>
    <cellStyle name="Entrada 2 5 2 6 5" xfId="19536" xr:uid="{00000000-0005-0000-0000-000097270000}"/>
    <cellStyle name="Entrada 2 5 2 6 6" xfId="28867" xr:uid="{00000000-0005-0000-0000-000098270000}"/>
    <cellStyle name="Entrada 2 5 2 6 7" xfId="32011" xr:uid="{00000000-0005-0000-0000-000099270000}"/>
    <cellStyle name="Entrada 2 5 2 6 8" xfId="35689" xr:uid="{00000000-0005-0000-0000-00009A270000}"/>
    <cellStyle name="Entrada 2 5 2 6 9" xfId="38600" xr:uid="{00000000-0005-0000-0000-00009B270000}"/>
    <cellStyle name="Entrada 2 5 2 7" xfId="5848" xr:uid="{00000000-0005-0000-0000-00009C270000}"/>
    <cellStyle name="Entrada 2 5 2 7 2" xfId="15002" xr:uid="{00000000-0005-0000-0000-00009D270000}"/>
    <cellStyle name="Entrada 2 5 2 7 3" xfId="21998" xr:uid="{00000000-0005-0000-0000-00009E270000}"/>
    <cellStyle name="Entrada 2 5 2 7 4" xfId="27122" xr:uid="{00000000-0005-0000-0000-00009F270000}"/>
    <cellStyle name="Entrada 2 5 2 7 5" xfId="32893" xr:uid="{00000000-0005-0000-0000-0000A0270000}"/>
    <cellStyle name="Entrada 2 5 2 7 6" xfId="36568" xr:uid="{00000000-0005-0000-0000-0000A1270000}"/>
    <cellStyle name="Entrada 2 5 2 7 7" xfId="39294" xr:uid="{00000000-0005-0000-0000-0000A2270000}"/>
    <cellStyle name="Entrada 2 5 2 8" xfId="11499" xr:uid="{00000000-0005-0000-0000-0000A3270000}"/>
    <cellStyle name="Entrada 2 5 2 9" xfId="18502" xr:uid="{00000000-0005-0000-0000-0000A4270000}"/>
    <cellStyle name="Entrada 2 5 3" xfId="2373" xr:uid="{00000000-0005-0000-0000-0000A5270000}"/>
    <cellStyle name="Entrada 2 5 3 10" xfId="18052" xr:uid="{00000000-0005-0000-0000-0000A6270000}"/>
    <cellStyle name="Entrada 2 5 3 11" xfId="17219" xr:uid="{00000000-0005-0000-0000-0000A7270000}"/>
    <cellStyle name="Entrada 2 5 3 12" xfId="18186" xr:uid="{00000000-0005-0000-0000-0000A8270000}"/>
    <cellStyle name="Entrada 2 5 3 13" xfId="31074" xr:uid="{00000000-0005-0000-0000-0000A9270000}"/>
    <cellStyle name="Entrada 2 5 3 14" xfId="34954" xr:uid="{00000000-0005-0000-0000-0000AA270000}"/>
    <cellStyle name="Entrada 2 5 3 2" xfId="2773" xr:uid="{00000000-0005-0000-0000-0000AB270000}"/>
    <cellStyle name="Entrada 2 5 3 2 2" xfId="5855" xr:uid="{00000000-0005-0000-0000-0000AC270000}"/>
    <cellStyle name="Entrada 2 5 3 2 2 2" xfId="15009" xr:uid="{00000000-0005-0000-0000-0000AD270000}"/>
    <cellStyle name="Entrada 2 5 3 2 2 3" xfId="22005" xr:uid="{00000000-0005-0000-0000-0000AE270000}"/>
    <cellStyle name="Entrada 2 5 3 2 2 4" xfId="27125" xr:uid="{00000000-0005-0000-0000-0000AF270000}"/>
    <cellStyle name="Entrada 2 5 3 2 2 5" xfId="32900" xr:uid="{00000000-0005-0000-0000-0000B0270000}"/>
    <cellStyle name="Entrada 2 5 3 2 2 6" xfId="36575" xr:uid="{00000000-0005-0000-0000-0000B1270000}"/>
    <cellStyle name="Entrada 2 5 3 2 2 7" xfId="39301" xr:uid="{00000000-0005-0000-0000-0000B2270000}"/>
    <cellStyle name="Entrada 2 5 3 2 3" xfId="11927" xr:uid="{00000000-0005-0000-0000-0000B3270000}"/>
    <cellStyle name="Entrada 2 5 3 2 4" xfId="18930" xr:uid="{00000000-0005-0000-0000-0000B4270000}"/>
    <cellStyle name="Entrada 2 5 3 2 5" xfId="28393" xr:uid="{00000000-0005-0000-0000-0000B5270000}"/>
    <cellStyle name="Entrada 2 5 3 2 6" xfId="24561" xr:uid="{00000000-0005-0000-0000-0000B6270000}"/>
    <cellStyle name="Entrada 2 5 3 2 7" xfId="25081" xr:uid="{00000000-0005-0000-0000-0000B7270000}"/>
    <cellStyle name="Entrada 2 5 3 2 8" xfId="31532" xr:uid="{00000000-0005-0000-0000-0000B8270000}"/>
    <cellStyle name="Entrada 2 5 3 2 9" xfId="35242" xr:uid="{00000000-0005-0000-0000-0000B9270000}"/>
    <cellStyle name="Entrada 2 5 3 3" xfId="4055" xr:uid="{00000000-0005-0000-0000-0000BA270000}"/>
    <cellStyle name="Entrada 2 5 3 3 2" xfId="5856" xr:uid="{00000000-0005-0000-0000-0000BB270000}"/>
    <cellStyle name="Entrada 2 5 3 3 2 2" xfId="15010" xr:uid="{00000000-0005-0000-0000-0000BC270000}"/>
    <cellStyle name="Entrada 2 5 3 3 2 3" xfId="22006" xr:uid="{00000000-0005-0000-0000-0000BD270000}"/>
    <cellStyle name="Entrada 2 5 3 3 2 4" xfId="27118" xr:uid="{00000000-0005-0000-0000-0000BE270000}"/>
    <cellStyle name="Entrada 2 5 3 3 2 5" xfId="32901" xr:uid="{00000000-0005-0000-0000-0000BF270000}"/>
    <cellStyle name="Entrada 2 5 3 3 2 6" xfId="36576" xr:uid="{00000000-0005-0000-0000-0000C0270000}"/>
    <cellStyle name="Entrada 2 5 3 3 2 7" xfId="39302" xr:uid="{00000000-0005-0000-0000-0000C1270000}"/>
    <cellStyle name="Entrada 2 5 3 3 3" xfId="13209" xr:uid="{00000000-0005-0000-0000-0000C2270000}"/>
    <cellStyle name="Entrada 2 5 3 3 4" xfId="20207" xr:uid="{00000000-0005-0000-0000-0000C3270000}"/>
    <cellStyle name="Entrada 2 5 3 3 5" xfId="25289" xr:uid="{00000000-0005-0000-0000-0000C4270000}"/>
    <cellStyle name="Entrada 2 5 3 3 6" xfId="29205" xr:uid="{00000000-0005-0000-0000-0000C5270000}"/>
    <cellStyle name="Entrada 2 5 3 3 7" xfId="17645" xr:uid="{00000000-0005-0000-0000-0000C6270000}"/>
    <cellStyle name="Entrada 2 5 3 3 8" xfId="17482" xr:uid="{00000000-0005-0000-0000-0000C7270000}"/>
    <cellStyle name="Entrada 2 5 3 3 9" xfId="35027" xr:uid="{00000000-0005-0000-0000-0000C8270000}"/>
    <cellStyle name="Entrada 2 5 3 4" xfId="4493" xr:uid="{00000000-0005-0000-0000-0000C9270000}"/>
    <cellStyle name="Entrada 2 5 3 4 2" xfId="5857" xr:uid="{00000000-0005-0000-0000-0000CA270000}"/>
    <cellStyle name="Entrada 2 5 3 4 2 2" xfId="15011" xr:uid="{00000000-0005-0000-0000-0000CB270000}"/>
    <cellStyle name="Entrada 2 5 3 4 2 3" xfId="22007" xr:uid="{00000000-0005-0000-0000-0000CC270000}"/>
    <cellStyle name="Entrada 2 5 3 4 2 4" xfId="24881" xr:uid="{00000000-0005-0000-0000-0000CD270000}"/>
    <cellStyle name="Entrada 2 5 3 4 2 5" xfId="32902" xr:uid="{00000000-0005-0000-0000-0000CE270000}"/>
    <cellStyle name="Entrada 2 5 3 4 2 6" xfId="36577" xr:uid="{00000000-0005-0000-0000-0000CF270000}"/>
    <cellStyle name="Entrada 2 5 3 4 2 7" xfId="39303" xr:uid="{00000000-0005-0000-0000-0000D0270000}"/>
    <cellStyle name="Entrada 2 5 3 4 3" xfId="13647" xr:uid="{00000000-0005-0000-0000-0000D1270000}"/>
    <cellStyle name="Entrada 2 5 3 4 4" xfId="20645" xr:uid="{00000000-0005-0000-0000-0000D2270000}"/>
    <cellStyle name="Entrada 2 5 3 4 5" xfId="24754" xr:uid="{00000000-0005-0000-0000-0000D3270000}"/>
    <cellStyle name="Entrada 2 5 3 4 6" xfId="25359" xr:uid="{00000000-0005-0000-0000-0000D4270000}"/>
    <cellStyle name="Entrada 2 5 3 4 7" xfId="18363" xr:uid="{00000000-0005-0000-0000-0000D5270000}"/>
    <cellStyle name="Entrada 2 5 3 4 8" xfId="32268" xr:uid="{00000000-0005-0000-0000-0000D6270000}"/>
    <cellStyle name="Entrada 2 5 3 4 9" xfId="35943" xr:uid="{00000000-0005-0000-0000-0000D7270000}"/>
    <cellStyle name="Entrada 2 5 3 5" xfId="4747" xr:uid="{00000000-0005-0000-0000-0000D8270000}"/>
    <cellStyle name="Entrada 2 5 3 5 2" xfId="5858" xr:uid="{00000000-0005-0000-0000-0000D9270000}"/>
    <cellStyle name="Entrada 2 5 3 5 2 2" xfId="15012" xr:uid="{00000000-0005-0000-0000-0000DA270000}"/>
    <cellStyle name="Entrada 2 5 3 5 2 3" xfId="22008" xr:uid="{00000000-0005-0000-0000-0000DB270000}"/>
    <cellStyle name="Entrada 2 5 3 5 2 4" xfId="27126" xr:uid="{00000000-0005-0000-0000-0000DC270000}"/>
    <cellStyle name="Entrada 2 5 3 5 2 5" xfId="32903" xr:uid="{00000000-0005-0000-0000-0000DD270000}"/>
    <cellStyle name="Entrada 2 5 3 5 2 6" xfId="36578" xr:uid="{00000000-0005-0000-0000-0000DE270000}"/>
    <cellStyle name="Entrada 2 5 3 5 2 7" xfId="39304" xr:uid="{00000000-0005-0000-0000-0000DF270000}"/>
    <cellStyle name="Entrada 2 5 3 5 3" xfId="13901" xr:uid="{00000000-0005-0000-0000-0000E0270000}"/>
    <cellStyle name="Entrada 2 5 3 5 4" xfId="20899" xr:uid="{00000000-0005-0000-0000-0000E1270000}"/>
    <cellStyle name="Entrada 2 5 3 5 5" xfId="27464" xr:uid="{00000000-0005-0000-0000-0000E2270000}"/>
    <cellStyle name="Entrada 2 5 3 5 6" xfId="17342" xr:uid="{00000000-0005-0000-0000-0000E3270000}"/>
    <cellStyle name="Entrada 2 5 3 5 7" xfId="19571" xr:uid="{00000000-0005-0000-0000-0000E4270000}"/>
    <cellStyle name="Entrada 2 5 3 5 8" xfId="32152" xr:uid="{00000000-0005-0000-0000-0000E5270000}"/>
    <cellStyle name="Entrada 2 5 3 5 9" xfId="35827" xr:uid="{00000000-0005-0000-0000-0000E6270000}"/>
    <cellStyle name="Entrada 2 5 3 6" xfId="4993" xr:uid="{00000000-0005-0000-0000-0000E7270000}"/>
    <cellStyle name="Entrada 2 5 3 6 2" xfId="5859" xr:uid="{00000000-0005-0000-0000-0000E8270000}"/>
    <cellStyle name="Entrada 2 5 3 6 2 2" xfId="15013" xr:uid="{00000000-0005-0000-0000-0000E9270000}"/>
    <cellStyle name="Entrada 2 5 3 6 2 3" xfId="22009" xr:uid="{00000000-0005-0000-0000-0000EA270000}"/>
    <cellStyle name="Entrada 2 5 3 6 2 4" xfId="27127" xr:uid="{00000000-0005-0000-0000-0000EB270000}"/>
    <cellStyle name="Entrada 2 5 3 6 2 5" xfId="32904" xr:uid="{00000000-0005-0000-0000-0000EC270000}"/>
    <cellStyle name="Entrada 2 5 3 6 2 6" xfId="36579" xr:uid="{00000000-0005-0000-0000-0000ED270000}"/>
    <cellStyle name="Entrada 2 5 3 6 2 7" xfId="39305" xr:uid="{00000000-0005-0000-0000-0000EE270000}"/>
    <cellStyle name="Entrada 2 5 3 6 3" xfId="14147" xr:uid="{00000000-0005-0000-0000-0000EF270000}"/>
    <cellStyle name="Entrada 2 5 3 6 4" xfId="21145" xr:uid="{00000000-0005-0000-0000-0000F0270000}"/>
    <cellStyle name="Entrada 2 5 3 6 5" xfId="27339" xr:uid="{00000000-0005-0000-0000-0000F1270000}"/>
    <cellStyle name="Entrada 2 5 3 6 6" xfId="19518" xr:uid="{00000000-0005-0000-0000-0000F2270000}"/>
    <cellStyle name="Entrada 2 5 3 6 7" xfId="32039" xr:uid="{00000000-0005-0000-0000-0000F3270000}"/>
    <cellStyle name="Entrada 2 5 3 6 8" xfId="35717" xr:uid="{00000000-0005-0000-0000-0000F4270000}"/>
    <cellStyle name="Entrada 2 5 3 6 9" xfId="38628" xr:uid="{00000000-0005-0000-0000-0000F5270000}"/>
    <cellStyle name="Entrada 2 5 3 7" xfId="5854" xr:uid="{00000000-0005-0000-0000-0000F6270000}"/>
    <cellStyle name="Entrada 2 5 3 7 2" xfId="15008" xr:uid="{00000000-0005-0000-0000-0000F7270000}"/>
    <cellStyle name="Entrada 2 5 3 7 3" xfId="22004" xr:uid="{00000000-0005-0000-0000-0000F8270000}"/>
    <cellStyle name="Entrada 2 5 3 7 4" xfId="24296" xr:uid="{00000000-0005-0000-0000-0000F9270000}"/>
    <cellStyle name="Entrada 2 5 3 7 5" xfId="32899" xr:uid="{00000000-0005-0000-0000-0000FA270000}"/>
    <cellStyle name="Entrada 2 5 3 7 6" xfId="36574" xr:uid="{00000000-0005-0000-0000-0000FB270000}"/>
    <cellStyle name="Entrada 2 5 3 7 7" xfId="39300" xr:uid="{00000000-0005-0000-0000-0000FC270000}"/>
    <cellStyle name="Entrada 2 5 3 8" xfId="11527" xr:uid="{00000000-0005-0000-0000-0000FD270000}"/>
    <cellStyle name="Entrada 2 5 3 9" xfId="18530" xr:uid="{00000000-0005-0000-0000-0000FE270000}"/>
    <cellStyle name="Entrada 2 5 4" xfId="2397" xr:uid="{00000000-0005-0000-0000-0000FF270000}"/>
    <cellStyle name="Entrada 2 5 4 10" xfId="18338" xr:uid="{00000000-0005-0000-0000-000000280000}"/>
    <cellStyle name="Entrada 2 5 4 11" xfId="22951" xr:uid="{00000000-0005-0000-0000-000001280000}"/>
    <cellStyle name="Entrada 2 5 4 12" xfId="10056" xr:uid="{00000000-0005-0000-0000-000002280000}"/>
    <cellStyle name="Entrada 2 5 4 13" xfId="34108" xr:uid="{00000000-0005-0000-0000-000003280000}"/>
    <cellStyle name="Entrada 2 5 4 14" xfId="37670" xr:uid="{00000000-0005-0000-0000-000004280000}"/>
    <cellStyle name="Entrada 2 5 4 2" xfId="2797" xr:uid="{00000000-0005-0000-0000-000005280000}"/>
    <cellStyle name="Entrada 2 5 4 2 2" xfId="5861" xr:uid="{00000000-0005-0000-0000-000006280000}"/>
    <cellStyle name="Entrada 2 5 4 2 2 2" xfId="15015" xr:uid="{00000000-0005-0000-0000-000007280000}"/>
    <cellStyle name="Entrada 2 5 4 2 2 3" xfId="22011" xr:uid="{00000000-0005-0000-0000-000008280000}"/>
    <cellStyle name="Entrada 2 5 4 2 2 4" xfId="27128" xr:uid="{00000000-0005-0000-0000-000009280000}"/>
    <cellStyle name="Entrada 2 5 4 2 2 5" xfId="32906" xr:uid="{00000000-0005-0000-0000-00000A280000}"/>
    <cellStyle name="Entrada 2 5 4 2 2 6" xfId="36581" xr:uid="{00000000-0005-0000-0000-00000B280000}"/>
    <cellStyle name="Entrada 2 5 4 2 2 7" xfId="39307" xr:uid="{00000000-0005-0000-0000-00000C280000}"/>
    <cellStyle name="Entrada 2 5 4 2 3" xfId="11951" xr:uid="{00000000-0005-0000-0000-00000D280000}"/>
    <cellStyle name="Entrada 2 5 4 2 4" xfId="18954" xr:uid="{00000000-0005-0000-0000-00000E280000}"/>
    <cellStyle name="Entrada 2 5 4 2 5" xfId="28385" xr:uid="{00000000-0005-0000-0000-00000F280000}"/>
    <cellStyle name="Entrada 2 5 4 2 6" xfId="17685" xr:uid="{00000000-0005-0000-0000-000010280000}"/>
    <cellStyle name="Entrada 2 5 4 2 7" xfId="29089" xr:uid="{00000000-0005-0000-0000-000011280000}"/>
    <cellStyle name="Entrada 2 5 4 2 8" xfId="24128" xr:uid="{00000000-0005-0000-0000-000012280000}"/>
    <cellStyle name="Entrada 2 5 4 2 9" xfId="31428" xr:uid="{00000000-0005-0000-0000-000013280000}"/>
    <cellStyle name="Entrada 2 5 4 3" xfId="4079" xr:uid="{00000000-0005-0000-0000-000014280000}"/>
    <cellStyle name="Entrada 2 5 4 3 2" xfId="5862" xr:uid="{00000000-0005-0000-0000-000015280000}"/>
    <cellStyle name="Entrada 2 5 4 3 2 2" xfId="15016" xr:uid="{00000000-0005-0000-0000-000016280000}"/>
    <cellStyle name="Entrada 2 5 4 3 2 3" xfId="22012" xr:uid="{00000000-0005-0000-0000-000017280000}"/>
    <cellStyle name="Entrada 2 5 4 3 2 4" xfId="9282" xr:uid="{00000000-0005-0000-0000-000018280000}"/>
    <cellStyle name="Entrada 2 5 4 3 2 5" xfId="32907" xr:uid="{00000000-0005-0000-0000-000019280000}"/>
    <cellStyle name="Entrada 2 5 4 3 2 6" xfId="36582" xr:uid="{00000000-0005-0000-0000-00001A280000}"/>
    <cellStyle name="Entrada 2 5 4 3 2 7" xfId="39308" xr:uid="{00000000-0005-0000-0000-00001B280000}"/>
    <cellStyle name="Entrada 2 5 4 3 3" xfId="13233" xr:uid="{00000000-0005-0000-0000-00001C280000}"/>
    <cellStyle name="Entrada 2 5 4 3 4" xfId="20231" xr:uid="{00000000-0005-0000-0000-00001D280000}"/>
    <cellStyle name="Entrada 2 5 4 3 5" xfId="25300" xr:uid="{00000000-0005-0000-0000-00001E280000}"/>
    <cellStyle name="Entrada 2 5 4 3 6" xfId="22540" xr:uid="{00000000-0005-0000-0000-00001F280000}"/>
    <cellStyle name="Entrada 2 5 4 3 7" xfId="17785" xr:uid="{00000000-0005-0000-0000-000020280000}"/>
    <cellStyle name="Entrada 2 5 4 3 8" xfId="33427" xr:uid="{00000000-0005-0000-0000-000021280000}"/>
    <cellStyle name="Entrada 2 5 4 3 9" xfId="37102" xr:uid="{00000000-0005-0000-0000-000022280000}"/>
    <cellStyle name="Entrada 2 5 4 4" xfId="4517" xr:uid="{00000000-0005-0000-0000-000023280000}"/>
    <cellStyle name="Entrada 2 5 4 4 2" xfId="5863" xr:uid="{00000000-0005-0000-0000-000024280000}"/>
    <cellStyle name="Entrada 2 5 4 4 2 2" xfId="15017" xr:uid="{00000000-0005-0000-0000-000025280000}"/>
    <cellStyle name="Entrada 2 5 4 4 2 3" xfId="22013" xr:uid="{00000000-0005-0000-0000-000026280000}"/>
    <cellStyle name="Entrada 2 5 4 4 2 4" xfId="27129" xr:uid="{00000000-0005-0000-0000-000027280000}"/>
    <cellStyle name="Entrada 2 5 4 4 2 5" xfId="32908" xr:uid="{00000000-0005-0000-0000-000028280000}"/>
    <cellStyle name="Entrada 2 5 4 4 2 6" xfId="36583" xr:uid="{00000000-0005-0000-0000-000029280000}"/>
    <cellStyle name="Entrada 2 5 4 4 2 7" xfId="39309" xr:uid="{00000000-0005-0000-0000-00002A280000}"/>
    <cellStyle name="Entrada 2 5 4 4 3" xfId="13671" xr:uid="{00000000-0005-0000-0000-00002B280000}"/>
    <cellStyle name="Entrada 2 5 4 4 4" xfId="20669" xr:uid="{00000000-0005-0000-0000-00002C280000}"/>
    <cellStyle name="Entrada 2 5 4 4 5" xfId="27570" xr:uid="{00000000-0005-0000-0000-00002D280000}"/>
    <cellStyle name="Entrada 2 5 4 4 6" xfId="29434" xr:uid="{00000000-0005-0000-0000-00002E280000}"/>
    <cellStyle name="Entrada 2 5 4 4 7" xfId="25410" xr:uid="{00000000-0005-0000-0000-00002F280000}"/>
    <cellStyle name="Entrada 2 5 4 4 8" xfId="32254" xr:uid="{00000000-0005-0000-0000-000030280000}"/>
    <cellStyle name="Entrada 2 5 4 4 9" xfId="35929" xr:uid="{00000000-0005-0000-0000-000031280000}"/>
    <cellStyle name="Entrada 2 5 4 5" xfId="4771" xr:uid="{00000000-0005-0000-0000-000032280000}"/>
    <cellStyle name="Entrada 2 5 4 5 2" xfId="5864" xr:uid="{00000000-0005-0000-0000-000033280000}"/>
    <cellStyle name="Entrada 2 5 4 5 2 2" xfId="15018" xr:uid="{00000000-0005-0000-0000-000034280000}"/>
    <cellStyle name="Entrada 2 5 4 5 2 3" xfId="22014" xr:uid="{00000000-0005-0000-0000-000035280000}"/>
    <cellStyle name="Entrada 2 5 4 5 2 4" xfId="23279" xr:uid="{00000000-0005-0000-0000-000036280000}"/>
    <cellStyle name="Entrada 2 5 4 5 2 5" xfId="32909" xr:uid="{00000000-0005-0000-0000-000037280000}"/>
    <cellStyle name="Entrada 2 5 4 5 2 6" xfId="36584" xr:uid="{00000000-0005-0000-0000-000038280000}"/>
    <cellStyle name="Entrada 2 5 4 5 2 7" xfId="39310" xr:uid="{00000000-0005-0000-0000-000039280000}"/>
    <cellStyle name="Entrada 2 5 4 5 3" xfId="13925" xr:uid="{00000000-0005-0000-0000-00003A280000}"/>
    <cellStyle name="Entrada 2 5 4 5 4" xfId="20923" xr:uid="{00000000-0005-0000-0000-00003B280000}"/>
    <cellStyle name="Entrada 2 5 4 5 5" xfId="22776" xr:uid="{00000000-0005-0000-0000-00003C280000}"/>
    <cellStyle name="Entrada 2 5 4 5 6" xfId="23364" xr:uid="{00000000-0005-0000-0000-00003D280000}"/>
    <cellStyle name="Entrada 2 5 4 5 7" xfId="28994" xr:uid="{00000000-0005-0000-0000-00003E280000}"/>
    <cellStyle name="Entrada 2 5 4 5 8" xfId="32138" xr:uid="{00000000-0005-0000-0000-00003F280000}"/>
    <cellStyle name="Entrada 2 5 4 5 9" xfId="35813" xr:uid="{00000000-0005-0000-0000-000040280000}"/>
    <cellStyle name="Entrada 2 5 4 6" xfId="5017" xr:uid="{00000000-0005-0000-0000-000041280000}"/>
    <cellStyle name="Entrada 2 5 4 6 2" xfId="5865" xr:uid="{00000000-0005-0000-0000-000042280000}"/>
    <cellStyle name="Entrada 2 5 4 6 2 2" xfId="15019" xr:uid="{00000000-0005-0000-0000-000043280000}"/>
    <cellStyle name="Entrada 2 5 4 6 2 3" xfId="22015" xr:uid="{00000000-0005-0000-0000-000044280000}"/>
    <cellStyle name="Entrada 2 5 4 6 2 4" xfId="18087" xr:uid="{00000000-0005-0000-0000-000045280000}"/>
    <cellStyle name="Entrada 2 5 4 6 2 5" xfId="32910" xr:uid="{00000000-0005-0000-0000-000046280000}"/>
    <cellStyle name="Entrada 2 5 4 6 2 6" xfId="36585" xr:uid="{00000000-0005-0000-0000-000047280000}"/>
    <cellStyle name="Entrada 2 5 4 6 2 7" xfId="39311" xr:uid="{00000000-0005-0000-0000-000048280000}"/>
    <cellStyle name="Entrada 2 5 4 6 3" xfId="14171" xr:uid="{00000000-0005-0000-0000-000049280000}"/>
    <cellStyle name="Entrada 2 5 4 6 4" xfId="21169" xr:uid="{00000000-0005-0000-0000-00004A280000}"/>
    <cellStyle name="Entrada 2 5 4 6 5" xfId="24824" xr:uid="{00000000-0005-0000-0000-00004B280000}"/>
    <cellStyle name="Entrada 2 5 4 6 6" xfId="26786" xr:uid="{00000000-0005-0000-0000-00004C280000}"/>
    <cellStyle name="Entrada 2 5 4 6 7" xfId="32063" xr:uid="{00000000-0005-0000-0000-00004D280000}"/>
    <cellStyle name="Entrada 2 5 4 6 8" xfId="35741" xr:uid="{00000000-0005-0000-0000-00004E280000}"/>
    <cellStyle name="Entrada 2 5 4 6 9" xfId="38652" xr:uid="{00000000-0005-0000-0000-00004F280000}"/>
    <cellStyle name="Entrada 2 5 4 7" xfId="5860" xr:uid="{00000000-0005-0000-0000-000050280000}"/>
    <cellStyle name="Entrada 2 5 4 7 2" xfId="15014" xr:uid="{00000000-0005-0000-0000-000051280000}"/>
    <cellStyle name="Entrada 2 5 4 7 3" xfId="22010" xr:uid="{00000000-0005-0000-0000-000052280000}"/>
    <cellStyle name="Entrada 2 5 4 7 4" xfId="19376" xr:uid="{00000000-0005-0000-0000-000053280000}"/>
    <cellStyle name="Entrada 2 5 4 7 5" xfId="32905" xr:uid="{00000000-0005-0000-0000-000054280000}"/>
    <cellStyle name="Entrada 2 5 4 7 6" xfId="36580" xr:uid="{00000000-0005-0000-0000-000055280000}"/>
    <cellStyle name="Entrada 2 5 4 7 7" xfId="39306" xr:uid="{00000000-0005-0000-0000-000056280000}"/>
    <cellStyle name="Entrada 2 5 4 8" xfId="11551" xr:uid="{00000000-0005-0000-0000-000057280000}"/>
    <cellStyle name="Entrada 2 5 4 9" xfId="18554" xr:uid="{00000000-0005-0000-0000-000058280000}"/>
    <cellStyle name="Entrada 2 5 5" xfId="2421" xr:uid="{00000000-0005-0000-0000-000059280000}"/>
    <cellStyle name="Entrada 2 5 5 10" xfId="23321" xr:uid="{00000000-0005-0000-0000-00005A280000}"/>
    <cellStyle name="Entrada 2 5 5 11" xfId="26181" xr:uid="{00000000-0005-0000-0000-00005B280000}"/>
    <cellStyle name="Entrada 2 5 5 12" xfId="25928" xr:uid="{00000000-0005-0000-0000-00005C280000}"/>
    <cellStyle name="Entrada 2 5 5 13" xfId="34096" xr:uid="{00000000-0005-0000-0000-00005D280000}"/>
    <cellStyle name="Entrada 2 5 5 14" xfId="37658" xr:uid="{00000000-0005-0000-0000-00005E280000}"/>
    <cellStyle name="Entrada 2 5 5 2" xfId="2821" xr:uid="{00000000-0005-0000-0000-00005F280000}"/>
    <cellStyle name="Entrada 2 5 5 2 2" xfId="5867" xr:uid="{00000000-0005-0000-0000-000060280000}"/>
    <cellStyle name="Entrada 2 5 5 2 2 2" xfId="15021" xr:uid="{00000000-0005-0000-0000-000061280000}"/>
    <cellStyle name="Entrada 2 5 5 2 2 3" xfId="22017" xr:uid="{00000000-0005-0000-0000-000062280000}"/>
    <cellStyle name="Entrada 2 5 5 2 2 4" xfId="27117" xr:uid="{00000000-0005-0000-0000-000063280000}"/>
    <cellStyle name="Entrada 2 5 5 2 2 5" xfId="32912" xr:uid="{00000000-0005-0000-0000-000064280000}"/>
    <cellStyle name="Entrada 2 5 5 2 2 6" xfId="36587" xr:uid="{00000000-0005-0000-0000-000065280000}"/>
    <cellStyle name="Entrada 2 5 5 2 2 7" xfId="39313" xr:uid="{00000000-0005-0000-0000-000066280000}"/>
    <cellStyle name="Entrada 2 5 5 2 3" xfId="11975" xr:uid="{00000000-0005-0000-0000-000067280000}"/>
    <cellStyle name="Entrada 2 5 5 2 4" xfId="18978" xr:uid="{00000000-0005-0000-0000-000068280000}"/>
    <cellStyle name="Entrada 2 5 5 2 5" xfId="28373" xr:uid="{00000000-0005-0000-0000-000069280000}"/>
    <cellStyle name="Entrada 2 5 5 2 6" xfId="17919" xr:uid="{00000000-0005-0000-0000-00006A280000}"/>
    <cellStyle name="Entrada 2 5 5 2 7" xfId="17326" xr:uid="{00000000-0005-0000-0000-00006B280000}"/>
    <cellStyle name="Entrada 2 5 5 2 8" xfId="33899" xr:uid="{00000000-0005-0000-0000-00006C280000}"/>
    <cellStyle name="Entrada 2 5 5 2 9" xfId="37461" xr:uid="{00000000-0005-0000-0000-00006D280000}"/>
    <cellStyle name="Entrada 2 5 5 3" xfId="4103" xr:uid="{00000000-0005-0000-0000-00006E280000}"/>
    <cellStyle name="Entrada 2 5 5 3 2" xfId="5868" xr:uid="{00000000-0005-0000-0000-00006F280000}"/>
    <cellStyle name="Entrada 2 5 5 3 2 2" xfId="15022" xr:uid="{00000000-0005-0000-0000-000070280000}"/>
    <cellStyle name="Entrada 2 5 5 3 2 3" xfId="22018" xr:uid="{00000000-0005-0000-0000-000071280000}"/>
    <cellStyle name="Entrada 2 5 5 3 2 4" xfId="22811" xr:uid="{00000000-0005-0000-0000-000072280000}"/>
    <cellStyle name="Entrada 2 5 5 3 2 5" xfId="32913" xr:uid="{00000000-0005-0000-0000-000073280000}"/>
    <cellStyle name="Entrada 2 5 5 3 2 6" xfId="36588" xr:uid="{00000000-0005-0000-0000-000074280000}"/>
    <cellStyle name="Entrada 2 5 5 3 2 7" xfId="39314" xr:uid="{00000000-0005-0000-0000-000075280000}"/>
    <cellStyle name="Entrada 2 5 5 3 3" xfId="13257" xr:uid="{00000000-0005-0000-0000-000076280000}"/>
    <cellStyle name="Entrada 2 5 5 3 4" xfId="20255" xr:uid="{00000000-0005-0000-0000-000077280000}"/>
    <cellStyle name="Entrada 2 5 5 3 5" xfId="24726" xr:uid="{00000000-0005-0000-0000-000078280000}"/>
    <cellStyle name="Entrada 2 5 5 3 6" xfId="19801" xr:uid="{00000000-0005-0000-0000-000079280000}"/>
    <cellStyle name="Entrada 2 5 5 3 7" xfId="17176" xr:uid="{00000000-0005-0000-0000-00007A280000}"/>
    <cellStyle name="Entrada 2 5 5 3 8" xfId="29402" xr:uid="{00000000-0005-0000-0000-00007B280000}"/>
    <cellStyle name="Entrada 2 5 5 3 9" xfId="27543" xr:uid="{00000000-0005-0000-0000-00007C280000}"/>
    <cellStyle name="Entrada 2 5 5 4" xfId="4541" xr:uid="{00000000-0005-0000-0000-00007D280000}"/>
    <cellStyle name="Entrada 2 5 5 4 2" xfId="5869" xr:uid="{00000000-0005-0000-0000-00007E280000}"/>
    <cellStyle name="Entrada 2 5 5 4 2 2" xfId="15023" xr:uid="{00000000-0005-0000-0000-00007F280000}"/>
    <cellStyle name="Entrada 2 5 5 4 2 3" xfId="22019" xr:uid="{00000000-0005-0000-0000-000080280000}"/>
    <cellStyle name="Entrada 2 5 5 4 2 4" xfId="27131" xr:uid="{00000000-0005-0000-0000-000081280000}"/>
    <cellStyle name="Entrada 2 5 5 4 2 5" xfId="32914" xr:uid="{00000000-0005-0000-0000-000082280000}"/>
    <cellStyle name="Entrada 2 5 5 4 2 6" xfId="36589" xr:uid="{00000000-0005-0000-0000-000083280000}"/>
    <cellStyle name="Entrada 2 5 5 4 2 7" xfId="39315" xr:uid="{00000000-0005-0000-0000-000084280000}"/>
    <cellStyle name="Entrada 2 5 5 4 3" xfId="13695" xr:uid="{00000000-0005-0000-0000-000085280000}"/>
    <cellStyle name="Entrada 2 5 5 4 4" xfId="20693" xr:uid="{00000000-0005-0000-0000-000086280000}"/>
    <cellStyle name="Entrada 2 5 5 4 5" xfId="24758" xr:uid="{00000000-0005-0000-0000-000087280000}"/>
    <cellStyle name="Entrada 2 5 5 4 6" xfId="26714" xr:uid="{00000000-0005-0000-0000-000088280000}"/>
    <cellStyle name="Entrada 2 5 5 4 7" xfId="10191" xr:uid="{00000000-0005-0000-0000-000089280000}"/>
    <cellStyle name="Entrada 2 5 5 4 8" xfId="32247" xr:uid="{00000000-0005-0000-0000-00008A280000}"/>
    <cellStyle name="Entrada 2 5 5 4 9" xfId="35922" xr:uid="{00000000-0005-0000-0000-00008B280000}"/>
    <cellStyle name="Entrada 2 5 5 5" xfId="4795" xr:uid="{00000000-0005-0000-0000-00008C280000}"/>
    <cellStyle name="Entrada 2 5 5 5 2" xfId="5870" xr:uid="{00000000-0005-0000-0000-00008D280000}"/>
    <cellStyle name="Entrada 2 5 5 5 2 2" xfId="15024" xr:uid="{00000000-0005-0000-0000-00008E280000}"/>
    <cellStyle name="Entrada 2 5 5 5 2 3" xfId="22020" xr:uid="{00000000-0005-0000-0000-00008F280000}"/>
    <cellStyle name="Entrada 2 5 5 5 2 4" xfId="9441" xr:uid="{00000000-0005-0000-0000-000090280000}"/>
    <cellStyle name="Entrada 2 5 5 5 2 5" xfId="32915" xr:uid="{00000000-0005-0000-0000-000091280000}"/>
    <cellStyle name="Entrada 2 5 5 5 2 6" xfId="36590" xr:uid="{00000000-0005-0000-0000-000092280000}"/>
    <cellStyle name="Entrada 2 5 5 5 2 7" xfId="39316" xr:uid="{00000000-0005-0000-0000-000093280000}"/>
    <cellStyle name="Entrada 2 5 5 5 3" xfId="13949" xr:uid="{00000000-0005-0000-0000-000094280000}"/>
    <cellStyle name="Entrada 2 5 5 5 4" xfId="20947" xr:uid="{00000000-0005-0000-0000-000095280000}"/>
    <cellStyle name="Entrada 2 5 5 5 5" xfId="22779" xr:uid="{00000000-0005-0000-0000-000096280000}"/>
    <cellStyle name="Entrada 2 5 5 5 6" xfId="25231" xr:uid="{00000000-0005-0000-0000-000097280000}"/>
    <cellStyle name="Entrada 2 5 5 5 7" xfId="21227" xr:uid="{00000000-0005-0000-0000-000098280000}"/>
    <cellStyle name="Entrada 2 5 5 5 8" xfId="32126" xr:uid="{00000000-0005-0000-0000-000099280000}"/>
    <cellStyle name="Entrada 2 5 5 5 9" xfId="35801" xr:uid="{00000000-0005-0000-0000-00009A280000}"/>
    <cellStyle name="Entrada 2 5 5 6" xfId="5041" xr:uid="{00000000-0005-0000-0000-00009B280000}"/>
    <cellStyle name="Entrada 2 5 5 6 2" xfId="5871" xr:uid="{00000000-0005-0000-0000-00009C280000}"/>
    <cellStyle name="Entrada 2 5 5 6 2 2" xfId="15025" xr:uid="{00000000-0005-0000-0000-00009D280000}"/>
    <cellStyle name="Entrada 2 5 5 6 2 3" xfId="22021" xr:uid="{00000000-0005-0000-0000-00009E280000}"/>
    <cellStyle name="Entrada 2 5 5 6 2 4" xfId="27132" xr:uid="{00000000-0005-0000-0000-00009F280000}"/>
    <cellStyle name="Entrada 2 5 5 6 2 5" xfId="32916" xr:uid="{00000000-0005-0000-0000-0000A0280000}"/>
    <cellStyle name="Entrada 2 5 5 6 2 6" xfId="36591" xr:uid="{00000000-0005-0000-0000-0000A1280000}"/>
    <cellStyle name="Entrada 2 5 5 6 2 7" xfId="39317" xr:uid="{00000000-0005-0000-0000-0000A2280000}"/>
    <cellStyle name="Entrada 2 5 5 6 3" xfId="14195" xr:uid="{00000000-0005-0000-0000-0000A3280000}"/>
    <cellStyle name="Entrada 2 5 5 6 4" xfId="21193" xr:uid="{00000000-0005-0000-0000-0000A4280000}"/>
    <cellStyle name="Entrada 2 5 5 6 5" xfId="24044" xr:uid="{00000000-0005-0000-0000-0000A5280000}"/>
    <cellStyle name="Entrada 2 5 5 6 6" xfId="18069" xr:uid="{00000000-0005-0000-0000-0000A6280000}"/>
    <cellStyle name="Entrada 2 5 5 6 7" xfId="32087" xr:uid="{00000000-0005-0000-0000-0000A7280000}"/>
    <cellStyle name="Entrada 2 5 5 6 8" xfId="35765" xr:uid="{00000000-0005-0000-0000-0000A8280000}"/>
    <cellStyle name="Entrada 2 5 5 6 9" xfId="38676" xr:uid="{00000000-0005-0000-0000-0000A9280000}"/>
    <cellStyle name="Entrada 2 5 5 7" xfId="5866" xr:uid="{00000000-0005-0000-0000-0000AA280000}"/>
    <cellStyle name="Entrada 2 5 5 7 2" xfId="15020" xr:uid="{00000000-0005-0000-0000-0000AB280000}"/>
    <cellStyle name="Entrada 2 5 5 7 3" xfId="22016" xr:uid="{00000000-0005-0000-0000-0000AC280000}"/>
    <cellStyle name="Entrada 2 5 5 7 4" xfId="27130" xr:uid="{00000000-0005-0000-0000-0000AD280000}"/>
    <cellStyle name="Entrada 2 5 5 7 5" xfId="32911" xr:uid="{00000000-0005-0000-0000-0000AE280000}"/>
    <cellStyle name="Entrada 2 5 5 7 6" xfId="36586" xr:uid="{00000000-0005-0000-0000-0000AF280000}"/>
    <cellStyle name="Entrada 2 5 5 7 7" xfId="39312" xr:uid="{00000000-0005-0000-0000-0000B0280000}"/>
    <cellStyle name="Entrada 2 5 5 8" xfId="11575" xr:uid="{00000000-0005-0000-0000-0000B1280000}"/>
    <cellStyle name="Entrada 2 5 5 9" xfId="18578" xr:uid="{00000000-0005-0000-0000-0000B2280000}"/>
    <cellStyle name="Entrada 2 5 6" xfId="2623" xr:uid="{00000000-0005-0000-0000-0000B3280000}"/>
    <cellStyle name="Entrada 2 5 6 2" xfId="5872" xr:uid="{00000000-0005-0000-0000-0000B4280000}"/>
    <cellStyle name="Entrada 2 5 6 2 2" xfId="15026" xr:uid="{00000000-0005-0000-0000-0000B5280000}"/>
    <cellStyle name="Entrada 2 5 6 2 3" xfId="22022" xr:uid="{00000000-0005-0000-0000-0000B6280000}"/>
    <cellStyle name="Entrada 2 5 6 2 4" xfId="27136" xr:uid="{00000000-0005-0000-0000-0000B7280000}"/>
    <cellStyle name="Entrada 2 5 6 2 5" xfId="32917" xr:uid="{00000000-0005-0000-0000-0000B8280000}"/>
    <cellStyle name="Entrada 2 5 6 2 6" xfId="36592" xr:uid="{00000000-0005-0000-0000-0000B9280000}"/>
    <cellStyle name="Entrada 2 5 6 2 7" xfId="39318" xr:uid="{00000000-0005-0000-0000-0000BA280000}"/>
    <cellStyle name="Entrada 2 5 6 3" xfId="11777" xr:uid="{00000000-0005-0000-0000-0000BB280000}"/>
    <cellStyle name="Entrada 2 5 6 4" xfId="18780" xr:uid="{00000000-0005-0000-0000-0000BC280000}"/>
    <cellStyle name="Entrada 2 5 6 5" xfId="17752" xr:uid="{00000000-0005-0000-0000-0000BD280000}"/>
    <cellStyle name="Entrada 2 5 6 6" xfId="26278" xr:uid="{00000000-0005-0000-0000-0000BE280000}"/>
    <cellStyle name="Entrada 2 5 6 7" xfId="30022" xr:uid="{00000000-0005-0000-0000-0000BF280000}"/>
    <cellStyle name="Entrada 2 5 6 8" xfId="31211" xr:uid="{00000000-0005-0000-0000-0000C0280000}"/>
    <cellStyle name="Entrada 2 5 6 9" xfId="31282" xr:uid="{00000000-0005-0000-0000-0000C1280000}"/>
    <cellStyle name="Entrada 2 5 7" xfId="3191" xr:uid="{00000000-0005-0000-0000-0000C2280000}"/>
    <cellStyle name="Entrada 2 5 7 2" xfId="5873" xr:uid="{00000000-0005-0000-0000-0000C3280000}"/>
    <cellStyle name="Entrada 2 5 7 2 2" xfId="15027" xr:uid="{00000000-0005-0000-0000-0000C4280000}"/>
    <cellStyle name="Entrada 2 5 7 2 3" xfId="22023" xr:uid="{00000000-0005-0000-0000-0000C5280000}"/>
    <cellStyle name="Entrada 2 5 7 2 4" xfId="24885" xr:uid="{00000000-0005-0000-0000-0000C6280000}"/>
    <cellStyle name="Entrada 2 5 7 2 5" xfId="32918" xr:uid="{00000000-0005-0000-0000-0000C7280000}"/>
    <cellStyle name="Entrada 2 5 7 2 6" xfId="36593" xr:uid="{00000000-0005-0000-0000-0000C8280000}"/>
    <cellStyle name="Entrada 2 5 7 2 7" xfId="39319" xr:uid="{00000000-0005-0000-0000-0000C9280000}"/>
    <cellStyle name="Entrada 2 5 7 3" xfId="12345" xr:uid="{00000000-0005-0000-0000-0000CA280000}"/>
    <cellStyle name="Entrada 2 5 7 4" xfId="19348" xr:uid="{00000000-0005-0000-0000-0000CB280000}"/>
    <cellStyle name="Entrada 2 5 7 5" xfId="19635" xr:uid="{00000000-0005-0000-0000-0000CC280000}"/>
    <cellStyle name="Entrada 2 5 7 6" xfId="19613" xr:uid="{00000000-0005-0000-0000-0000CD280000}"/>
    <cellStyle name="Entrada 2 5 7 7" xfId="25857" xr:uid="{00000000-0005-0000-0000-0000CE280000}"/>
    <cellStyle name="Entrada 2 5 7 8" xfId="19648" xr:uid="{00000000-0005-0000-0000-0000CF280000}"/>
    <cellStyle name="Entrada 2 5 7 9" xfId="35566" xr:uid="{00000000-0005-0000-0000-0000D0280000}"/>
    <cellStyle name="Entrada 2 5 8" xfId="3710" xr:uid="{00000000-0005-0000-0000-0000D1280000}"/>
    <cellStyle name="Entrada 2 5 8 2" xfId="5874" xr:uid="{00000000-0005-0000-0000-0000D2280000}"/>
    <cellStyle name="Entrada 2 5 8 2 2" xfId="15028" xr:uid="{00000000-0005-0000-0000-0000D3280000}"/>
    <cellStyle name="Entrada 2 5 8 2 3" xfId="22024" xr:uid="{00000000-0005-0000-0000-0000D4280000}"/>
    <cellStyle name="Entrada 2 5 8 2 4" xfId="24884" xr:uid="{00000000-0005-0000-0000-0000D5280000}"/>
    <cellStyle name="Entrada 2 5 8 2 5" xfId="32919" xr:uid="{00000000-0005-0000-0000-0000D6280000}"/>
    <cellStyle name="Entrada 2 5 8 2 6" xfId="36594" xr:uid="{00000000-0005-0000-0000-0000D7280000}"/>
    <cellStyle name="Entrada 2 5 8 2 7" xfId="39320" xr:uid="{00000000-0005-0000-0000-0000D8280000}"/>
    <cellStyle name="Entrada 2 5 8 3" xfId="12864" xr:uid="{00000000-0005-0000-0000-0000D9280000}"/>
    <cellStyle name="Entrada 2 5 8 4" xfId="19863" xr:uid="{00000000-0005-0000-0000-0000DA280000}"/>
    <cellStyle name="Entrada 2 5 8 5" xfId="9637" xr:uid="{00000000-0005-0000-0000-0000DB280000}"/>
    <cellStyle name="Entrada 2 5 8 6" xfId="29178" xr:uid="{00000000-0005-0000-0000-0000DC280000}"/>
    <cellStyle name="Entrada 2 5 8 7" xfId="29538" xr:uid="{00000000-0005-0000-0000-0000DD280000}"/>
    <cellStyle name="Entrada 2 5 8 8" xfId="31144" xr:uid="{00000000-0005-0000-0000-0000DE280000}"/>
    <cellStyle name="Entrada 2 5 8 9" xfId="31298" xr:uid="{00000000-0005-0000-0000-0000DF280000}"/>
    <cellStyle name="Entrada 2 5 9" xfId="3040" xr:uid="{00000000-0005-0000-0000-0000E0280000}"/>
    <cellStyle name="Entrada 2 5 9 2" xfId="5875" xr:uid="{00000000-0005-0000-0000-0000E1280000}"/>
    <cellStyle name="Entrada 2 5 9 2 2" xfId="15029" xr:uid="{00000000-0005-0000-0000-0000E2280000}"/>
    <cellStyle name="Entrada 2 5 9 2 3" xfId="22025" xr:uid="{00000000-0005-0000-0000-0000E3280000}"/>
    <cellStyle name="Entrada 2 5 9 2 4" xfId="18131" xr:uid="{00000000-0005-0000-0000-0000E4280000}"/>
    <cellStyle name="Entrada 2 5 9 2 5" xfId="32920" xr:uid="{00000000-0005-0000-0000-0000E5280000}"/>
    <cellStyle name="Entrada 2 5 9 2 6" xfId="36595" xr:uid="{00000000-0005-0000-0000-0000E6280000}"/>
    <cellStyle name="Entrada 2 5 9 2 7" xfId="39321" xr:uid="{00000000-0005-0000-0000-0000E7280000}"/>
    <cellStyle name="Entrada 2 5 9 3" xfId="12194" xr:uid="{00000000-0005-0000-0000-0000E8280000}"/>
    <cellStyle name="Entrada 2 5 9 4" xfId="19197" xr:uid="{00000000-0005-0000-0000-0000E9280000}"/>
    <cellStyle name="Entrada 2 5 9 5" xfId="28295" xr:uid="{00000000-0005-0000-0000-0000EA280000}"/>
    <cellStyle name="Entrada 2 5 9 6" xfId="18290" xr:uid="{00000000-0005-0000-0000-0000EB280000}"/>
    <cellStyle name="Entrada 2 5 9 7" xfId="29812" xr:uid="{00000000-0005-0000-0000-0000EC280000}"/>
    <cellStyle name="Entrada 2 5 9 8" xfId="26539" xr:uid="{00000000-0005-0000-0000-0000ED280000}"/>
    <cellStyle name="Entrada 2 5 9 9" xfId="31303" xr:uid="{00000000-0005-0000-0000-0000EE280000}"/>
    <cellStyle name="Entrada 2 6" xfId="1602" xr:uid="{00000000-0005-0000-0000-0000EF280000}"/>
    <cellStyle name="Entrada 2 6 2" xfId="5876" xr:uid="{00000000-0005-0000-0000-0000F0280000}"/>
    <cellStyle name="Entrada 2 6 2 2" xfId="15030" xr:uid="{00000000-0005-0000-0000-0000F1280000}"/>
    <cellStyle name="Entrada 2 6 2 3" xfId="22026" xr:uid="{00000000-0005-0000-0000-0000F2280000}"/>
    <cellStyle name="Entrada 2 6 2 4" xfId="27135" xr:uid="{00000000-0005-0000-0000-0000F3280000}"/>
    <cellStyle name="Entrada 2 6 2 5" xfId="32921" xr:uid="{00000000-0005-0000-0000-0000F4280000}"/>
    <cellStyle name="Entrada 2 6 2 6" xfId="36596" xr:uid="{00000000-0005-0000-0000-0000F5280000}"/>
    <cellStyle name="Entrada 2 6 2 7" xfId="39322" xr:uid="{00000000-0005-0000-0000-0000F6280000}"/>
    <cellStyle name="Entrada 2 6 3" xfId="10756" xr:uid="{00000000-0005-0000-0000-0000F7280000}"/>
    <cellStyle name="Entrada 2 6 4" xfId="17020" xr:uid="{00000000-0005-0000-0000-0000F8280000}"/>
    <cellStyle name="Entrada 2 6 5" xfId="24461" xr:uid="{00000000-0005-0000-0000-0000F9280000}"/>
    <cellStyle name="Entrada 2 6 6" xfId="25963" xr:uid="{00000000-0005-0000-0000-0000FA280000}"/>
    <cellStyle name="Entrada 2 6 7" xfId="9525" xr:uid="{00000000-0005-0000-0000-0000FB280000}"/>
    <cellStyle name="Entrada 2 6 8" xfId="31348" xr:uid="{00000000-0005-0000-0000-0000FC280000}"/>
    <cellStyle name="Entrada 2 6 9" xfId="35108" xr:uid="{00000000-0005-0000-0000-0000FD280000}"/>
    <cellStyle name="Entrada 2 7" xfId="2435" xr:uid="{00000000-0005-0000-0000-0000FE280000}"/>
    <cellStyle name="Entrada 2 7 2" xfId="5877" xr:uid="{00000000-0005-0000-0000-0000FF280000}"/>
    <cellStyle name="Entrada 2 7 2 2" xfId="15031" xr:uid="{00000000-0005-0000-0000-000000290000}"/>
    <cellStyle name="Entrada 2 7 2 3" xfId="22027" xr:uid="{00000000-0005-0000-0000-000001290000}"/>
    <cellStyle name="Entrada 2 7 2 4" xfId="15484" xr:uid="{00000000-0005-0000-0000-000002290000}"/>
    <cellStyle name="Entrada 2 7 2 5" xfId="32922" xr:uid="{00000000-0005-0000-0000-000003290000}"/>
    <cellStyle name="Entrada 2 7 2 6" xfId="36597" xr:uid="{00000000-0005-0000-0000-000004290000}"/>
    <cellStyle name="Entrada 2 7 2 7" xfId="39323" xr:uid="{00000000-0005-0000-0000-000005290000}"/>
    <cellStyle name="Entrada 2 7 3" xfId="11589" xr:uid="{00000000-0005-0000-0000-000006290000}"/>
    <cellStyle name="Entrada 2 7 4" xfId="18592" xr:uid="{00000000-0005-0000-0000-000007290000}"/>
    <cellStyle name="Entrada 2 7 5" xfId="19652" xr:uid="{00000000-0005-0000-0000-000008290000}"/>
    <cellStyle name="Entrada 2 7 6" xfId="26191" xr:uid="{00000000-0005-0000-0000-000009290000}"/>
    <cellStyle name="Entrada 2 7 7" xfId="30098" xr:uid="{00000000-0005-0000-0000-00000A290000}"/>
    <cellStyle name="Entrada 2 7 8" xfId="34083" xr:uid="{00000000-0005-0000-0000-00000B290000}"/>
    <cellStyle name="Entrada 2 7 9" xfId="37645" xr:uid="{00000000-0005-0000-0000-00000C290000}"/>
    <cellStyle name="Entrada 2 8" xfId="9204" xr:uid="{00000000-0005-0000-0000-00000D290000}"/>
    <cellStyle name="Entrada 2 9" xfId="10252" xr:uid="{00000000-0005-0000-0000-00000E290000}"/>
    <cellStyle name="Entrada 3" xfId="345" xr:uid="{00000000-0005-0000-0000-00000F290000}"/>
    <cellStyle name="Entrada 3 10" xfId="1615" xr:uid="{00000000-0005-0000-0000-000010290000}"/>
    <cellStyle name="Entrada 3 10 2" xfId="5878" xr:uid="{00000000-0005-0000-0000-000011290000}"/>
    <cellStyle name="Entrada 3 10 2 2" xfId="15032" xr:uid="{00000000-0005-0000-0000-000012290000}"/>
    <cellStyle name="Entrada 3 10 2 3" xfId="22028" xr:uid="{00000000-0005-0000-0000-000013290000}"/>
    <cellStyle name="Entrada 3 10 2 4" xfId="22809" xr:uid="{00000000-0005-0000-0000-000014290000}"/>
    <cellStyle name="Entrada 3 10 2 5" xfId="32923" xr:uid="{00000000-0005-0000-0000-000015290000}"/>
    <cellStyle name="Entrada 3 10 2 6" xfId="36598" xr:uid="{00000000-0005-0000-0000-000016290000}"/>
    <cellStyle name="Entrada 3 10 2 7" xfId="39324" xr:uid="{00000000-0005-0000-0000-000017290000}"/>
    <cellStyle name="Entrada 3 10 3" xfId="10769" xr:uid="{00000000-0005-0000-0000-000018290000}"/>
    <cellStyle name="Entrada 3 10 4" xfId="9909" xr:uid="{00000000-0005-0000-0000-000019290000}"/>
    <cellStyle name="Entrada 3 10 5" xfId="19775" xr:uid="{00000000-0005-0000-0000-00001A290000}"/>
    <cellStyle name="Entrada 3 10 6" xfId="17841" xr:uid="{00000000-0005-0000-0000-00001B290000}"/>
    <cellStyle name="Entrada 3 10 7" xfId="31012" xr:uid="{00000000-0005-0000-0000-00001C290000}"/>
    <cellStyle name="Entrada 3 10 8" xfId="34935" xr:uid="{00000000-0005-0000-0000-00001D290000}"/>
    <cellStyle name="Entrada 3 10 9" xfId="38398" xr:uid="{00000000-0005-0000-0000-00001E290000}"/>
    <cellStyle name="Entrada 3 11" xfId="2443" xr:uid="{00000000-0005-0000-0000-00001F290000}"/>
    <cellStyle name="Entrada 3 11 2" xfId="5879" xr:uid="{00000000-0005-0000-0000-000020290000}"/>
    <cellStyle name="Entrada 3 11 2 2" xfId="15033" xr:uid="{00000000-0005-0000-0000-000021290000}"/>
    <cellStyle name="Entrada 3 11 2 3" xfId="22029" xr:uid="{00000000-0005-0000-0000-000022290000}"/>
    <cellStyle name="Entrada 3 11 2 4" xfId="19730" xr:uid="{00000000-0005-0000-0000-000023290000}"/>
    <cellStyle name="Entrada 3 11 2 5" xfId="32924" xr:uid="{00000000-0005-0000-0000-000024290000}"/>
    <cellStyle name="Entrada 3 11 2 6" xfId="36599" xr:uid="{00000000-0005-0000-0000-000025290000}"/>
    <cellStyle name="Entrada 3 11 2 7" xfId="39325" xr:uid="{00000000-0005-0000-0000-000026290000}"/>
    <cellStyle name="Entrada 3 11 3" xfId="11597" xr:uid="{00000000-0005-0000-0000-000027290000}"/>
    <cellStyle name="Entrada 3 11 4" xfId="18600" xr:uid="{00000000-0005-0000-0000-000028290000}"/>
    <cellStyle name="Entrada 3 11 5" xfId="17165" xr:uid="{00000000-0005-0000-0000-000029290000}"/>
    <cellStyle name="Entrada 3 11 6" xfId="26192" xr:uid="{00000000-0005-0000-0000-00002A290000}"/>
    <cellStyle name="Entrada 3 11 7" xfId="30110" xr:uid="{00000000-0005-0000-0000-00002B290000}"/>
    <cellStyle name="Entrada 3 11 8" xfId="34087" xr:uid="{00000000-0005-0000-0000-00002C290000}"/>
    <cellStyle name="Entrada 3 11 9" xfId="37649" xr:uid="{00000000-0005-0000-0000-00002D290000}"/>
    <cellStyle name="Entrada 3 12" xfId="2937" xr:uid="{00000000-0005-0000-0000-00002E290000}"/>
    <cellStyle name="Entrada 3 12 2" xfId="5880" xr:uid="{00000000-0005-0000-0000-00002F290000}"/>
    <cellStyle name="Entrada 3 12 2 2" xfId="15034" xr:uid="{00000000-0005-0000-0000-000030290000}"/>
    <cellStyle name="Entrada 3 12 2 3" xfId="22030" xr:uid="{00000000-0005-0000-0000-000031290000}"/>
    <cellStyle name="Entrada 3 12 2 4" xfId="27137" xr:uid="{00000000-0005-0000-0000-000032290000}"/>
    <cellStyle name="Entrada 3 12 2 5" xfId="32925" xr:uid="{00000000-0005-0000-0000-000033290000}"/>
    <cellStyle name="Entrada 3 12 2 6" xfId="36600" xr:uid="{00000000-0005-0000-0000-000034290000}"/>
    <cellStyle name="Entrada 3 12 2 7" xfId="39326" xr:uid="{00000000-0005-0000-0000-000035290000}"/>
    <cellStyle name="Entrada 3 12 3" xfId="12091" xr:uid="{00000000-0005-0000-0000-000036290000}"/>
    <cellStyle name="Entrada 3 12 4" xfId="19094" xr:uid="{00000000-0005-0000-0000-000037290000}"/>
    <cellStyle name="Entrada 3 12 5" xfId="22739" xr:uid="{00000000-0005-0000-0000-000038290000}"/>
    <cellStyle name="Entrada 3 12 6" xfId="28496" xr:uid="{00000000-0005-0000-0000-000039290000}"/>
    <cellStyle name="Entrada 3 12 7" xfId="25912" xr:uid="{00000000-0005-0000-0000-00003A290000}"/>
    <cellStyle name="Entrada 3 12 8" xfId="22978" xr:uid="{00000000-0005-0000-0000-00003B290000}"/>
    <cellStyle name="Entrada 3 12 9" xfId="31304" xr:uid="{00000000-0005-0000-0000-00003C290000}"/>
    <cellStyle name="Entrada 3 13" xfId="3097" xr:uid="{00000000-0005-0000-0000-00003D290000}"/>
    <cellStyle name="Entrada 3 13 2" xfId="5881" xr:uid="{00000000-0005-0000-0000-00003E290000}"/>
    <cellStyle name="Entrada 3 13 2 2" xfId="15035" xr:uid="{00000000-0005-0000-0000-00003F290000}"/>
    <cellStyle name="Entrada 3 13 2 3" xfId="22031" xr:uid="{00000000-0005-0000-0000-000040290000}"/>
    <cellStyle name="Entrada 3 13 2 4" xfId="27134" xr:uid="{00000000-0005-0000-0000-000041290000}"/>
    <cellStyle name="Entrada 3 13 2 5" xfId="32926" xr:uid="{00000000-0005-0000-0000-000042290000}"/>
    <cellStyle name="Entrada 3 13 2 6" xfId="36601" xr:uid="{00000000-0005-0000-0000-000043290000}"/>
    <cellStyle name="Entrada 3 13 2 7" xfId="39327" xr:uid="{00000000-0005-0000-0000-000044290000}"/>
    <cellStyle name="Entrada 3 13 3" xfId="12251" xr:uid="{00000000-0005-0000-0000-000045290000}"/>
    <cellStyle name="Entrada 3 13 4" xfId="19254" xr:uid="{00000000-0005-0000-0000-000046290000}"/>
    <cellStyle name="Entrada 3 13 5" xfId="9345" xr:uid="{00000000-0005-0000-0000-000047290000}"/>
    <cellStyle name="Entrada 3 13 6" xfId="24542" xr:uid="{00000000-0005-0000-0000-000048290000}"/>
    <cellStyle name="Entrada 3 13 7" xfId="29791" xr:uid="{00000000-0005-0000-0000-000049290000}"/>
    <cellStyle name="Entrada 3 13 8" xfId="33768" xr:uid="{00000000-0005-0000-0000-00004A290000}"/>
    <cellStyle name="Entrada 3 13 9" xfId="37330" xr:uid="{00000000-0005-0000-0000-00004B290000}"/>
    <cellStyle name="Entrada 3 14" xfId="3000" xr:uid="{00000000-0005-0000-0000-00004C290000}"/>
    <cellStyle name="Entrada 3 14 2" xfId="5882" xr:uid="{00000000-0005-0000-0000-00004D290000}"/>
    <cellStyle name="Entrada 3 14 2 2" xfId="15036" xr:uid="{00000000-0005-0000-0000-00004E290000}"/>
    <cellStyle name="Entrada 3 14 2 3" xfId="22032" xr:uid="{00000000-0005-0000-0000-00004F290000}"/>
    <cellStyle name="Entrada 3 14 2 4" xfId="9951" xr:uid="{00000000-0005-0000-0000-000050290000}"/>
    <cellStyle name="Entrada 3 14 2 5" xfId="32927" xr:uid="{00000000-0005-0000-0000-000051290000}"/>
    <cellStyle name="Entrada 3 14 2 6" xfId="36602" xr:uid="{00000000-0005-0000-0000-000052290000}"/>
    <cellStyle name="Entrada 3 14 2 7" xfId="39328" xr:uid="{00000000-0005-0000-0000-000053290000}"/>
    <cellStyle name="Entrada 3 14 3" xfId="12154" xr:uid="{00000000-0005-0000-0000-000054290000}"/>
    <cellStyle name="Entrada 3 14 4" xfId="19157" xr:uid="{00000000-0005-0000-0000-000055290000}"/>
    <cellStyle name="Entrada 3 14 5" xfId="24687" xr:uid="{00000000-0005-0000-0000-000056290000}"/>
    <cellStyle name="Entrada 3 14 6" xfId="25443" xr:uid="{00000000-0005-0000-0000-000057290000}"/>
    <cellStyle name="Entrada 3 14 7" xfId="15446" xr:uid="{00000000-0005-0000-0000-000058290000}"/>
    <cellStyle name="Entrada 3 14 8" xfId="25788" xr:uid="{00000000-0005-0000-0000-000059290000}"/>
    <cellStyle name="Entrada 3 14 9" xfId="34996" xr:uid="{00000000-0005-0000-0000-00005A290000}"/>
    <cellStyle name="Entrada 3 15" xfId="3035" xr:uid="{00000000-0005-0000-0000-00005B290000}"/>
    <cellStyle name="Entrada 3 15 2" xfId="5883" xr:uid="{00000000-0005-0000-0000-00005C290000}"/>
    <cellStyle name="Entrada 3 15 2 2" xfId="15037" xr:uid="{00000000-0005-0000-0000-00005D290000}"/>
    <cellStyle name="Entrada 3 15 2 3" xfId="22033" xr:uid="{00000000-0005-0000-0000-00005E290000}"/>
    <cellStyle name="Entrada 3 15 2 4" xfId="27138" xr:uid="{00000000-0005-0000-0000-00005F290000}"/>
    <cellStyle name="Entrada 3 15 2 5" xfId="32928" xr:uid="{00000000-0005-0000-0000-000060290000}"/>
    <cellStyle name="Entrada 3 15 2 6" xfId="36603" xr:uid="{00000000-0005-0000-0000-000061290000}"/>
    <cellStyle name="Entrada 3 15 2 7" xfId="39329" xr:uid="{00000000-0005-0000-0000-000062290000}"/>
    <cellStyle name="Entrada 3 15 3" xfId="12189" xr:uid="{00000000-0005-0000-0000-000063290000}"/>
    <cellStyle name="Entrada 3 15 4" xfId="19192" xr:uid="{00000000-0005-0000-0000-000064290000}"/>
    <cellStyle name="Entrada 3 15 5" xfId="28294" xr:uid="{00000000-0005-0000-0000-000065290000}"/>
    <cellStyle name="Entrada 3 15 6" xfId="26408" xr:uid="{00000000-0005-0000-0000-000066290000}"/>
    <cellStyle name="Entrada 3 15 7" xfId="26449" xr:uid="{00000000-0005-0000-0000-000067290000}"/>
    <cellStyle name="Entrada 3 15 8" xfId="29079" xr:uid="{00000000-0005-0000-0000-000068290000}"/>
    <cellStyle name="Entrada 3 15 9" xfId="33482" xr:uid="{00000000-0005-0000-0000-000069290000}"/>
    <cellStyle name="Entrada 3 16" xfId="9503" xr:uid="{00000000-0005-0000-0000-00006A290000}"/>
    <cellStyle name="Entrada 3 17" xfId="17949" xr:uid="{00000000-0005-0000-0000-00006B290000}"/>
    <cellStyle name="Entrada 3 18" xfId="29314" xr:uid="{00000000-0005-0000-0000-00006C290000}"/>
    <cellStyle name="Entrada 3 19" xfId="18359" xr:uid="{00000000-0005-0000-0000-00006D290000}"/>
    <cellStyle name="Entrada 3 2" xfId="346" xr:uid="{00000000-0005-0000-0000-00006E290000}"/>
    <cellStyle name="Entrada 3 2 10" xfId="3096" xr:uid="{00000000-0005-0000-0000-00006F290000}"/>
    <cellStyle name="Entrada 3 2 10 2" xfId="5885" xr:uid="{00000000-0005-0000-0000-000070290000}"/>
    <cellStyle name="Entrada 3 2 10 2 2" xfId="15039" xr:uid="{00000000-0005-0000-0000-000071290000}"/>
    <cellStyle name="Entrada 3 2 10 2 3" xfId="22035" xr:uid="{00000000-0005-0000-0000-000072290000}"/>
    <cellStyle name="Entrada 3 2 10 2 4" xfId="27139" xr:uid="{00000000-0005-0000-0000-000073290000}"/>
    <cellStyle name="Entrada 3 2 10 2 5" xfId="32930" xr:uid="{00000000-0005-0000-0000-000074290000}"/>
    <cellStyle name="Entrada 3 2 10 2 6" xfId="36605" xr:uid="{00000000-0005-0000-0000-000075290000}"/>
    <cellStyle name="Entrada 3 2 10 2 7" xfId="39331" xr:uid="{00000000-0005-0000-0000-000076290000}"/>
    <cellStyle name="Entrada 3 2 10 3" xfId="12250" xr:uid="{00000000-0005-0000-0000-000077290000}"/>
    <cellStyle name="Entrada 3 2 10 4" xfId="19253" xr:uid="{00000000-0005-0000-0000-000078290000}"/>
    <cellStyle name="Entrada 3 2 10 5" xfId="28275" xr:uid="{00000000-0005-0000-0000-000079290000}"/>
    <cellStyle name="Entrada 3 2 10 6" xfId="26421" xr:uid="{00000000-0005-0000-0000-00007A290000}"/>
    <cellStyle name="Entrada 3 2 10 7" xfId="25908" xr:uid="{00000000-0005-0000-0000-00007B290000}"/>
    <cellStyle name="Entrada 3 2 10 8" xfId="19600" xr:uid="{00000000-0005-0000-0000-00007C290000}"/>
    <cellStyle name="Entrada 3 2 10 9" xfId="25637" xr:uid="{00000000-0005-0000-0000-00007D290000}"/>
    <cellStyle name="Entrada 3 2 11" xfId="3759" xr:uid="{00000000-0005-0000-0000-00007E290000}"/>
    <cellStyle name="Entrada 3 2 11 2" xfId="5886" xr:uid="{00000000-0005-0000-0000-00007F290000}"/>
    <cellStyle name="Entrada 3 2 11 2 2" xfId="15040" xr:uid="{00000000-0005-0000-0000-000080290000}"/>
    <cellStyle name="Entrada 3 2 11 2 3" xfId="22036" xr:uid="{00000000-0005-0000-0000-000081290000}"/>
    <cellStyle name="Entrada 3 2 11 2 4" xfId="24298" xr:uid="{00000000-0005-0000-0000-000082290000}"/>
    <cellStyle name="Entrada 3 2 11 2 5" xfId="32931" xr:uid="{00000000-0005-0000-0000-000083290000}"/>
    <cellStyle name="Entrada 3 2 11 2 6" xfId="36606" xr:uid="{00000000-0005-0000-0000-000084290000}"/>
    <cellStyle name="Entrada 3 2 11 2 7" xfId="39332" xr:uid="{00000000-0005-0000-0000-000085290000}"/>
    <cellStyle name="Entrada 3 2 11 3" xfId="12913" xr:uid="{00000000-0005-0000-0000-000086290000}"/>
    <cellStyle name="Entrada 3 2 11 4" xfId="19912" xr:uid="{00000000-0005-0000-0000-000087290000}"/>
    <cellStyle name="Entrada 3 2 11 5" xfId="17655" xr:uid="{00000000-0005-0000-0000-000088290000}"/>
    <cellStyle name="Entrada 3 2 11 6" xfId="17803" xr:uid="{00000000-0005-0000-0000-000089290000}"/>
    <cellStyle name="Entrada 3 2 11 7" xfId="29159" xr:uid="{00000000-0005-0000-0000-00008A290000}"/>
    <cellStyle name="Entrada 3 2 11 8" xfId="31884" xr:uid="{00000000-0005-0000-0000-00008B290000}"/>
    <cellStyle name="Entrada 3 2 11 9" xfId="33660" xr:uid="{00000000-0005-0000-0000-00008C290000}"/>
    <cellStyle name="Entrada 3 2 12" xfId="3795" xr:uid="{00000000-0005-0000-0000-00008D290000}"/>
    <cellStyle name="Entrada 3 2 12 2" xfId="5887" xr:uid="{00000000-0005-0000-0000-00008E290000}"/>
    <cellStyle name="Entrada 3 2 12 2 2" xfId="15041" xr:uid="{00000000-0005-0000-0000-00008F290000}"/>
    <cellStyle name="Entrada 3 2 12 2 3" xfId="22037" xr:uid="{00000000-0005-0000-0000-000090290000}"/>
    <cellStyle name="Entrada 3 2 12 2 4" xfId="27140" xr:uid="{00000000-0005-0000-0000-000091290000}"/>
    <cellStyle name="Entrada 3 2 12 2 5" xfId="32932" xr:uid="{00000000-0005-0000-0000-000092290000}"/>
    <cellStyle name="Entrada 3 2 12 2 6" xfId="36607" xr:uid="{00000000-0005-0000-0000-000093290000}"/>
    <cellStyle name="Entrada 3 2 12 2 7" xfId="39333" xr:uid="{00000000-0005-0000-0000-000094290000}"/>
    <cellStyle name="Entrada 3 2 12 3" xfId="12949" xr:uid="{00000000-0005-0000-0000-000095290000}"/>
    <cellStyle name="Entrada 3 2 12 4" xfId="19948" xr:uid="{00000000-0005-0000-0000-000096290000}"/>
    <cellStyle name="Entrada 3 2 12 5" xfId="25304" xr:uid="{00000000-0005-0000-0000-000097290000}"/>
    <cellStyle name="Entrada 3 2 12 6" xfId="26584" xr:uid="{00000000-0005-0000-0000-000098290000}"/>
    <cellStyle name="Entrada 3 2 12 7" xfId="28055" xr:uid="{00000000-0005-0000-0000-000099290000}"/>
    <cellStyle name="Entrada 3 2 12 8" xfId="33517" xr:uid="{00000000-0005-0000-0000-00009A290000}"/>
    <cellStyle name="Entrada 3 2 12 9" xfId="37185" xr:uid="{00000000-0005-0000-0000-00009B290000}"/>
    <cellStyle name="Entrada 3 2 13" xfId="5884" xr:uid="{00000000-0005-0000-0000-00009C290000}"/>
    <cellStyle name="Entrada 3 2 13 2" xfId="15038" xr:uid="{00000000-0005-0000-0000-00009D290000}"/>
    <cellStyle name="Entrada 3 2 13 3" xfId="22034" xr:uid="{00000000-0005-0000-0000-00009E290000}"/>
    <cellStyle name="Entrada 3 2 13 4" xfId="17301" xr:uid="{00000000-0005-0000-0000-00009F290000}"/>
    <cellStyle name="Entrada 3 2 13 5" xfId="32929" xr:uid="{00000000-0005-0000-0000-0000A0290000}"/>
    <cellStyle name="Entrada 3 2 13 6" xfId="36604" xr:uid="{00000000-0005-0000-0000-0000A1290000}"/>
    <cellStyle name="Entrada 3 2 13 7" xfId="39330" xr:uid="{00000000-0005-0000-0000-0000A2290000}"/>
    <cellStyle name="Entrada 3 2 14" xfId="9504" xr:uid="{00000000-0005-0000-0000-0000A3290000}"/>
    <cellStyle name="Entrada 3 2 15" xfId="17948" xr:uid="{00000000-0005-0000-0000-0000A4290000}"/>
    <cellStyle name="Entrada 3 2 16" xfId="22708" xr:uid="{00000000-0005-0000-0000-0000A5290000}"/>
    <cellStyle name="Entrada 3 2 17" xfId="28024" xr:uid="{00000000-0005-0000-0000-0000A6290000}"/>
    <cellStyle name="Entrada 3 2 18" xfId="26546" xr:uid="{00000000-0005-0000-0000-0000A7290000}"/>
    <cellStyle name="Entrada 3 2 19" xfId="25636" xr:uid="{00000000-0005-0000-0000-0000A8290000}"/>
    <cellStyle name="Entrada 3 2 2" xfId="347" xr:uid="{00000000-0005-0000-0000-0000A9290000}"/>
    <cellStyle name="Entrada 3 2 2 10" xfId="3758" xr:uid="{00000000-0005-0000-0000-0000AA290000}"/>
    <cellStyle name="Entrada 3 2 2 10 2" xfId="5889" xr:uid="{00000000-0005-0000-0000-0000AB290000}"/>
    <cellStyle name="Entrada 3 2 2 10 2 2" xfId="15043" xr:uid="{00000000-0005-0000-0000-0000AC290000}"/>
    <cellStyle name="Entrada 3 2 2 10 2 3" xfId="22039" xr:uid="{00000000-0005-0000-0000-0000AD290000}"/>
    <cellStyle name="Entrada 3 2 2 10 2 4" xfId="27101" xr:uid="{00000000-0005-0000-0000-0000AE290000}"/>
    <cellStyle name="Entrada 3 2 2 10 2 5" xfId="32934" xr:uid="{00000000-0005-0000-0000-0000AF290000}"/>
    <cellStyle name="Entrada 3 2 2 10 2 6" xfId="36609" xr:uid="{00000000-0005-0000-0000-0000B0290000}"/>
    <cellStyle name="Entrada 3 2 2 10 2 7" xfId="39335" xr:uid="{00000000-0005-0000-0000-0000B1290000}"/>
    <cellStyle name="Entrada 3 2 2 10 3" xfId="12912" xr:uid="{00000000-0005-0000-0000-0000B2290000}"/>
    <cellStyle name="Entrada 3 2 2 10 4" xfId="19911" xr:uid="{00000000-0005-0000-0000-0000B3290000}"/>
    <cellStyle name="Entrada 3 2 2 10 5" xfId="27951" xr:uid="{00000000-0005-0000-0000-0000B4290000}"/>
    <cellStyle name="Entrada 3 2 2 10 6" xfId="28816" xr:uid="{00000000-0005-0000-0000-0000B5290000}"/>
    <cellStyle name="Entrada 3 2 2 10 7" xfId="24278" xr:uid="{00000000-0005-0000-0000-0000B6290000}"/>
    <cellStyle name="Entrada 3 2 2 10 8" xfId="33535" xr:uid="{00000000-0005-0000-0000-0000B7290000}"/>
    <cellStyle name="Entrada 3 2 2 10 9" xfId="37203" xr:uid="{00000000-0005-0000-0000-0000B8290000}"/>
    <cellStyle name="Entrada 3 2 2 11" xfId="4275" xr:uid="{00000000-0005-0000-0000-0000B9290000}"/>
    <cellStyle name="Entrada 3 2 2 11 2" xfId="5890" xr:uid="{00000000-0005-0000-0000-0000BA290000}"/>
    <cellStyle name="Entrada 3 2 2 11 2 2" xfId="15044" xr:uid="{00000000-0005-0000-0000-0000BB290000}"/>
    <cellStyle name="Entrada 3 2 2 11 2 3" xfId="22040" xr:uid="{00000000-0005-0000-0000-0000BC290000}"/>
    <cellStyle name="Entrada 3 2 2 11 2 4" xfId="17029" xr:uid="{00000000-0005-0000-0000-0000BD290000}"/>
    <cellStyle name="Entrada 3 2 2 11 2 5" xfId="32935" xr:uid="{00000000-0005-0000-0000-0000BE290000}"/>
    <cellStyle name="Entrada 3 2 2 11 2 6" xfId="36610" xr:uid="{00000000-0005-0000-0000-0000BF290000}"/>
    <cellStyle name="Entrada 3 2 2 11 2 7" xfId="39336" xr:uid="{00000000-0005-0000-0000-0000C0290000}"/>
    <cellStyle name="Entrada 3 2 2 11 3" xfId="13429" xr:uid="{00000000-0005-0000-0000-0000C1290000}"/>
    <cellStyle name="Entrada 3 2 2 11 4" xfId="20427" xr:uid="{00000000-0005-0000-0000-0000C2290000}"/>
    <cellStyle name="Entrada 3 2 2 11 5" xfId="22752" xr:uid="{00000000-0005-0000-0000-0000C3290000}"/>
    <cellStyle name="Entrada 3 2 2 11 6" xfId="9996" xr:uid="{00000000-0005-0000-0000-0000C4290000}"/>
    <cellStyle name="Entrada 3 2 2 11 7" xfId="19651" xr:uid="{00000000-0005-0000-0000-0000C5290000}"/>
    <cellStyle name="Entrada 3 2 2 11 8" xfId="9946" xr:uid="{00000000-0005-0000-0000-0000C6290000}"/>
    <cellStyle name="Entrada 3 2 2 11 9" xfId="29570" xr:uid="{00000000-0005-0000-0000-0000C7290000}"/>
    <cellStyle name="Entrada 3 2 2 12" xfId="5888" xr:uid="{00000000-0005-0000-0000-0000C8290000}"/>
    <cellStyle name="Entrada 3 2 2 12 2" xfId="15042" xr:uid="{00000000-0005-0000-0000-0000C9290000}"/>
    <cellStyle name="Entrada 3 2 2 12 3" xfId="22038" xr:uid="{00000000-0005-0000-0000-0000CA290000}"/>
    <cellStyle name="Entrada 3 2 2 12 4" xfId="27133" xr:uid="{00000000-0005-0000-0000-0000CB290000}"/>
    <cellStyle name="Entrada 3 2 2 12 5" xfId="32933" xr:uid="{00000000-0005-0000-0000-0000CC290000}"/>
    <cellStyle name="Entrada 3 2 2 12 6" xfId="36608" xr:uid="{00000000-0005-0000-0000-0000CD290000}"/>
    <cellStyle name="Entrada 3 2 2 12 7" xfId="39334" xr:uid="{00000000-0005-0000-0000-0000CE290000}"/>
    <cellStyle name="Entrada 3 2 2 13" xfId="9505" xr:uid="{00000000-0005-0000-0000-0000CF290000}"/>
    <cellStyle name="Entrada 3 2 2 14" xfId="17941" xr:uid="{00000000-0005-0000-0000-0000D0290000}"/>
    <cellStyle name="Entrada 3 2 2 15" xfId="29313" xr:uid="{00000000-0005-0000-0000-0000D1290000}"/>
    <cellStyle name="Entrada 3 2 2 16" xfId="25584" xr:uid="{00000000-0005-0000-0000-0000D2290000}"/>
    <cellStyle name="Entrada 3 2 2 17" xfId="31734" xr:uid="{00000000-0005-0000-0000-0000D3290000}"/>
    <cellStyle name="Entrada 3 2 2 18" xfId="35414" xr:uid="{00000000-0005-0000-0000-0000D4290000}"/>
    <cellStyle name="Entrada 3 2 2 19" xfId="38449" xr:uid="{00000000-0005-0000-0000-0000D5290000}"/>
    <cellStyle name="Entrada 3 2 2 2" xfId="1851" xr:uid="{00000000-0005-0000-0000-0000D6290000}"/>
    <cellStyle name="Entrada 3 2 2 2 10" xfId="28577" xr:uid="{00000000-0005-0000-0000-0000D7290000}"/>
    <cellStyle name="Entrada 3 2 2 2 11" xfId="17809" xr:uid="{00000000-0005-0000-0000-0000D8290000}"/>
    <cellStyle name="Entrada 3 2 2 2 12" xfId="30914" xr:uid="{00000000-0005-0000-0000-0000D9290000}"/>
    <cellStyle name="Entrada 3 2 2 2 13" xfId="34836" xr:uid="{00000000-0005-0000-0000-0000DA290000}"/>
    <cellStyle name="Entrada 3 2 2 2 14" xfId="38348" xr:uid="{00000000-0005-0000-0000-0000DB290000}"/>
    <cellStyle name="Entrada 3 2 2 2 2" xfId="2562" xr:uid="{00000000-0005-0000-0000-0000DC290000}"/>
    <cellStyle name="Entrada 3 2 2 2 2 2" xfId="5892" xr:uid="{00000000-0005-0000-0000-0000DD290000}"/>
    <cellStyle name="Entrada 3 2 2 2 2 2 2" xfId="15046" xr:uid="{00000000-0005-0000-0000-0000DE290000}"/>
    <cellStyle name="Entrada 3 2 2 2 2 2 3" xfId="22042" xr:uid="{00000000-0005-0000-0000-0000DF290000}"/>
    <cellStyle name="Entrada 3 2 2 2 2 2 4" xfId="25170" xr:uid="{00000000-0005-0000-0000-0000E0290000}"/>
    <cellStyle name="Entrada 3 2 2 2 2 2 5" xfId="32937" xr:uid="{00000000-0005-0000-0000-0000E1290000}"/>
    <cellStyle name="Entrada 3 2 2 2 2 2 6" xfId="36612" xr:uid="{00000000-0005-0000-0000-0000E2290000}"/>
    <cellStyle name="Entrada 3 2 2 2 2 2 7" xfId="39338" xr:uid="{00000000-0005-0000-0000-0000E3290000}"/>
    <cellStyle name="Entrada 3 2 2 2 2 3" xfId="11716" xr:uid="{00000000-0005-0000-0000-0000E4290000}"/>
    <cellStyle name="Entrada 3 2 2 2 2 4" xfId="18719" xr:uid="{00000000-0005-0000-0000-0000E5290000}"/>
    <cellStyle name="Entrada 3 2 2 2 2 5" xfId="22988" xr:uid="{00000000-0005-0000-0000-0000E6290000}"/>
    <cellStyle name="Entrada 3 2 2 2 2 6" xfId="26250" xr:uid="{00000000-0005-0000-0000-0000E7290000}"/>
    <cellStyle name="Entrada 3 2 2 2 2 7" xfId="29493" xr:uid="{00000000-0005-0000-0000-0000E8290000}"/>
    <cellStyle name="Entrada 3 2 2 2 2 8" xfId="34028" xr:uid="{00000000-0005-0000-0000-0000E9290000}"/>
    <cellStyle name="Entrada 3 2 2 2 2 9" xfId="37590" xr:uid="{00000000-0005-0000-0000-0000EA290000}"/>
    <cellStyle name="Entrada 3 2 2 2 3" xfId="3746" xr:uid="{00000000-0005-0000-0000-0000EB290000}"/>
    <cellStyle name="Entrada 3 2 2 2 3 2" xfId="5893" xr:uid="{00000000-0005-0000-0000-0000EC290000}"/>
    <cellStyle name="Entrada 3 2 2 2 3 2 2" xfId="15047" xr:uid="{00000000-0005-0000-0000-0000ED290000}"/>
    <cellStyle name="Entrada 3 2 2 2 3 2 3" xfId="22043" xr:uid="{00000000-0005-0000-0000-0000EE290000}"/>
    <cellStyle name="Entrada 3 2 2 2 3 2 4" xfId="24882" xr:uid="{00000000-0005-0000-0000-0000EF290000}"/>
    <cellStyle name="Entrada 3 2 2 2 3 2 5" xfId="32938" xr:uid="{00000000-0005-0000-0000-0000F0290000}"/>
    <cellStyle name="Entrada 3 2 2 2 3 2 6" xfId="36613" xr:uid="{00000000-0005-0000-0000-0000F1290000}"/>
    <cellStyle name="Entrada 3 2 2 2 3 2 7" xfId="39339" xr:uid="{00000000-0005-0000-0000-0000F2290000}"/>
    <cellStyle name="Entrada 3 2 2 2 3 3" xfId="12900" xr:uid="{00000000-0005-0000-0000-0000F3290000}"/>
    <cellStyle name="Entrada 3 2 2 2 3 4" xfId="19899" xr:uid="{00000000-0005-0000-0000-0000F4290000}"/>
    <cellStyle name="Entrada 3 2 2 2 3 5" xfId="17114" xr:uid="{00000000-0005-0000-0000-0000F5290000}"/>
    <cellStyle name="Entrada 3 2 2 2 3 6" xfId="28542" xr:uid="{00000000-0005-0000-0000-0000F6290000}"/>
    <cellStyle name="Entrada 3 2 2 2 3 7" xfId="29377" xr:uid="{00000000-0005-0000-0000-0000F7290000}"/>
    <cellStyle name="Entrada 3 2 2 2 3 8" xfId="15475" xr:uid="{00000000-0005-0000-0000-0000F8290000}"/>
    <cellStyle name="Entrada 3 2 2 2 3 9" xfId="34846" xr:uid="{00000000-0005-0000-0000-0000F9290000}"/>
    <cellStyle name="Entrada 3 2 2 2 4" xfId="4243" xr:uid="{00000000-0005-0000-0000-0000FA290000}"/>
    <cellStyle name="Entrada 3 2 2 2 4 2" xfId="5894" xr:uid="{00000000-0005-0000-0000-0000FB290000}"/>
    <cellStyle name="Entrada 3 2 2 2 4 2 2" xfId="15048" xr:uid="{00000000-0005-0000-0000-0000FC290000}"/>
    <cellStyle name="Entrada 3 2 2 2 4 2 3" xfId="22044" xr:uid="{00000000-0005-0000-0000-0000FD290000}"/>
    <cellStyle name="Entrada 3 2 2 2 4 2 4" xfId="25173" xr:uid="{00000000-0005-0000-0000-0000FE290000}"/>
    <cellStyle name="Entrada 3 2 2 2 4 2 5" xfId="32939" xr:uid="{00000000-0005-0000-0000-0000FF290000}"/>
    <cellStyle name="Entrada 3 2 2 2 4 2 6" xfId="36614" xr:uid="{00000000-0005-0000-0000-0000002A0000}"/>
    <cellStyle name="Entrada 3 2 2 2 4 2 7" xfId="39340" xr:uid="{00000000-0005-0000-0000-0000012A0000}"/>
    <cellStyle name="Entrada 3 2 2 2 4 3" xfId="13397" xr:uid="{00000000-0005-0000-0000-0000022A0000}"/>
    <cellStyle name="Entrada 3 2 2 2 4 4" xfId="20395" xr:uid="{00000000-0005-0000-0000-0000032A0000}"/>
    <cellStyle name="Entrada 3 2 2 2 4 5" xfId="22439" xr:uid="{00000000-0005-0000-0000-0000042A0000}"/>
    <cellStyle name="Entrada 3 2 2 2 4 6" xfId="18295" xr:uid="{00000000-0005-0000-0000-0000052A0000}"/>
    <cellStyle name="Entrada 3 2 2 2 4 7" xfId="28201" xr:uid="{00000000-0005-0000-0000-0000062A0000}"/>
    <cellStyle name="Entrada 3 2 2 2 4 8" xfId="35553" xr:uid="{00000000-0005-0000-0000-0000072A0000}"/>
    <cellStyle name="Entrada 3 2 2 2 4 9" xfId="38475" xr:uid="{00000000-0005-0000-0000-0000082A0000}"/>
    <cellStyle name="Entrada 3 2 2 2 5" xfId="4193" xr:uid="{00000000-0005-0000-0000-0000092A0000}"/>
    <cellStyle name="Entrada 3 2 2 2 5 2" xfId="5895" xr:uid="{00000000-0005-0000-0000-00000A2A0000}"/>
    <cellStyle name="Entrada 3 2 2 2 5 2 2" xfId="15049" xr:uid="{00000000-0005-0000-0000-00000B2A0000}"/>
    <cellStyle name="Entrada 3 2 2 2 5 2 3" xfId="22045" xr:uid="{00000000-0005-0000-0000-00000C2A0000}"/>
    <cellStyle name="Entrada 3 2 2 2 5 2 4" xfId="24875" xr:uid="{00000000-0005-0000-0000-00000D2A0000}"/>
    <cellStyle name="Entrada 3 2 2 2 5 2 5" xfId="32940" xr:uid="{00000000-0005-0000-0000-00000E2A0000}"/>
    <cellStyle name="Entrada 3 2 2 2 5 2 6" xfId="36615" xr:uid="{00000000-0005-0000-0000-00000F2A0000}"/>
    <cellStyle name="Entrada 3 2 2 2 5 2 7" xfId="39341" xr:uid="{00000000-0005-0000-0000-0000102A0000}"/>
    <cellStyle name="Entrada 3 2 2 2 5 3" xfId="13347" xr:uid="{00000000-0005-0000-0000-0000112A0000}"/>
    <cellStyle name="Entrada 3 2 2 2 5 4" xfId="20345" xr:uid="{00000000-0005-0000-0000-0000122A0000}"/>
    <cellStyle name="Entrada 3 2 2 2 5 5" xfId="27736" xr:uid="{00000000-0005-0000-0000-0000132A0000}"/>
    <cellStyle name="Entrada 3 2 2 2 5 6" xfId="21308" xr:uid="{00000000-0005-0000-0000-0000142A0000}"/>
    <cellStyle name="Entrada 3 2 2 2 5 7" xfId="18137" xr:uid="{00000000-0005-0000-0000-0000152A0000}"/>
    <cellStyle name="Entrada 3 2 2 2 5 8" xfId="33374" xr:uid="{00000000-0005-0000-0000-0000162A0000}"/>
    <cellStyle name="Entrada 3 2 2 2 5 9" xfId="37049" xr:uid="{00000000-0005-0000-0000-0000172A0000}"/>
    <cellStyle name="Entrada 3 2 2 2 6" xfId="3138" xr:uid="{00000000-0005-0000-0000-0000182A0000}"/>
    <cellStyle name="Entrada 3 2 2 2 6 2" xfId="5896" xr:uid="{00000000-0005-0000-0000-0000192A0000}"/>
    <cellStyle name="Entrada 3 2 2 2 6 2 2" xfId="15050" xr:uid="{00000000-0005-0000-0000-00001A2A0000}"/>
    <cellStyle name="Entrada 3 2 2 2 6 2 3" xfId="22046" xr:uid="{00000000-0005-0000-0000-00001B2A0000}"/>
    <cellStyle name="Entrada 3 2 2 2 6 2 4" xfId="24880" xr:uid="{00000000-0005-0000-0000-00001C2A0000}"/>
    <cellStyle name="Entrada 3 2 2 2 6 2 5" xfId="32941" xr:uid="{00000000-0005-0000-0000-00001D2A0000}"/>
    <cellStyle name="Entrada 3 2 2 2 6 2 6" xfId="36616" xr:uid="{00000000-0005-0000-0000-00001E2A0000}"/>
    <cellStyle name="Entrada 3 2 2 2 6 2 7" xfId="39342" xr:uid="{00000000-0005-0000-0000-00001F2A0000}"/>
    <cellStyle name="Entrada 3 2 2 2 6 3" xfId="12292" xr:uid="{00000000-0005-0000-0000-0000202A0000}"/>
    <cellStyle name="Entrada 3 2 2 2 6 4" xfId="19295" xr:uid="{00000000-0005-0000-0000-0000212A0000}"/>
    <cellStyle name="Entrada 3 2 2 2 6 5" xfId="28255" xr:uid="{00000000-0005-0000-0000-0000222A0000}"/>
    <cellStyle name="Entrada 3 2 2 2 6 6" xfId="28505" xr:uid="{00000000-0005-0000-0000-0000232A0000}"/>
    <cellStyle name="Entrada 3 2 2 2 6 7" xfId="29768" xr:uid="{00000000-0005-0000-0000-0000242A0000}"/>
    <cellStyle name="Entrada 3 2 2 2 6 8" xfId="25715" xr:uid="{00000000-0005-0000-0000-0000252A0000}"/>
    <cellStyle name="Entrada 3 2 2 2 6 9" xfId="31820" xr:uid="{00000000-0005-0000-0000-0000262A0000}"/>
    <cellStyle name="Entrada 3 2 2 2 7" xfId="5891" xr:uid="{00000000-0005-0000-0000-0000272A0000}"/>
    <cellStyle name="Entrada 3 2 2 2 7 2" xfId="15045" xr:uid="{00000000-0005-0000-0000-0000282A0000}"/>
    <cellStyle name="Entrada 3 2 2 2 7 3" xfId="22041" xr:uid="{00000000-0005-0000-0000-0000292A0000}"/>
    <cellStyle name="Entrada 3 2 2 2 7 4" xfId="24883" xr:uid="{00000000-0005-0000-0000-00002A2A0000}"/>
    <cellStyle name="Entrada 3 2 2 2 7 5" xfId="32936" xr:uid="{00000000-0005-0000-0000-00002B2A0000}"/>
    <cellStyle name="Entrada 3 2 2 2 7 6" xfId="36611" xr:uid="{00000000-0005-0000-0000-00002C2A0000}"/>
    <cellStyle name="Entrada 3 2 2 2 7 7" xfId="39337" xr:uid="{00000000-0005-0000-0000-00002D2A0000}"/>
    <cellStyle name="Entrada 3 2 2 2 8" xfId="11005" xr:uid="{00000000-0005-0000-0000-00002E2A0000}"/>
    <cellStyle name="Entrada 3 2 2 2 9" xfId="15520" xr:uid="{00000000-0005-0000-0000-00002F2A0000}"/>
    <cellStyle name="Entrada 3 2 2 3" xfId="2269" xr:uid="{00000000-0005-0000-0000-0000302A0000}"/>
    <cellStyle name="Entrada 3 2 2 3 10" xfId="15435" xr:uid="{00000000-0005-0000-0000-0000312A0000}"/>
    <cellStyle name="Entrada 3 2 2 3 11" xfId="22975" xr:uid="{00000000-0005-0000-0000-0000322A0000}"/>
    <cellStyle name="Entrada 3 2 2 3 12" xfId="30193" xr:uid="{00000000-0005-0000-0000-0000332A0000}"/>
    <cellStyle name="Entrada 3 2 2 3 13" xfId="34171" xr:uid="{00000000-0005-0000-0000-0000342A0000}"/>
    <cellStyle name="Entrada 3 2 2 3 14" xfId="37733" xr:uid="{00000000-0005-0000-0000-0000352A0000}"/>
    <cellStyle name="Entrada 3 2 2 3 2" xfId="2669" xr:uid="{00000000-0005-0000-0000-0000362A0000}"/>
    <cellStyle name="Entrada 3 2 2 3 2 2" xfId="5898" xr:uid="{00000000-0005-0000-0000-0000372A0000}"/>
    <cellStyle name="Entrada 3 2 2 3 2 2 2" xfId="15052" xr:uid="{00000000-0005-0000-0000-0000382A0000}"/>
    <cellStyle name="Entrada 3 2 2 3 2 2 3" xfId="22048" xr:uid="{00000000-0005-0000-0000-0000392A0000}"/>
    <cellStyle name="Entrada 3 2 2 3 2 2 4" xfId="24879" xr:uid="{00000000-0005-0000-0000-00003A2A0000}"/>
    <cellStyle name="Entrada 3 2 2 3 2 2 5" xfId="32943" xr:uid="{00000000-0005-0000-0000-00003B2A0000}"/>
    <cellStyle name="Entrada 3 2 2 3 2 2 6" xfId="36618" xr:uid="{00000000-0005-0000-0000-00003C2A0000}"/>
    <cellStyle name="Entrada 3 2 2 3 2 2 7" xfId="39344" xr:uid="{00000000-0005-0000-0000-00003D2A0000}"/>
    <cellStyle name="Entrada 3 2 2 3 2 3" xfId="11823" xr:uid="{00000000-0005-0000-0000-00003E2A0000}"/>
    <cellStyle name="Entrada 3 2 2 3 2 4" xfId="18826" xr:uid="{00000000-0005-0000-0000-00003F2A0000}"/>
    <cellStyle name="Entrada 3 2 2 3 2 5" xfId="28439" xr:uid="{00000000-0005-0000-0000-0000402A0000}"/>
    <cellStyle name="Entrada 3 2 2 3 2 6" xfId="26299" xr:uid="{00000000-0005-0000-0000-0000412A0000}"/>
    <cellStyle name="Entrada 3 2 2 3 2 7" xfId="29998" xr:uid="{00000000-0005-0000-0000-0000422A0000}"/>
    <cellStyle name="Entrada 3 2 2 3 2 8" xfId="33975" xr:uid="{00000000-0005-0000-0000-0000432A0000}"/>
    <cellStyle name="Entrada 3 2 2 3 2 9" xfId="37537" xr:uid="{00000000-0005-0000-0000-0000442A0000}"/>
    <cellStyle name="Entrada 3 2 2 3 3" xfId="3951" xr:uid="{00000000-0005-0000-0000-0000452A0000}"/>
    <cellStyle name="Entrada 3 2 2 3 3 2" xfId="5899" xr:uid="{00000000-0005-0000-0000-0000462A0000}"/>
    <cellStyle name="Entrada 3 2 2 3 3 2 2" xfId="15053" xr:uid="{00000000-0005-0000-0000-0000472A0000}"/>
    <cellStyle name="Entrada 3 2 2 3 3 2 3" xfId="22049" xr:uid="{00000000-0005-0000-0000-0000482A0000}"/>
    <cellStyle name="Entrada 3 2 2 3 3 2 4" xfId="29490" xr:uid="{00000000-0005-0000-0000-0000492A0000}"/>
    <cellStyle name="Entrada 3 2 2 3 3 2 5" xfId="32944" xr:uid="{00000000-0005-0000-0000-00004A2A0000}"/>
    <cellStyle name="Entrada 3 2 2 3 3 2 6" xfId="36619" xr:uid="{00000000-0005-0000-0000-00004B2A0000}"/>
    <cellStyle name="Entrada 3 2 2 3 3 2 7" xfId="39345" xr:uid="{00000000-0005-0000-0000-00004C2A0000}"/>
    <cellStyle name="Entrada 3 2 2 3 3 3" xfId="13105" xr:uid="{00000000-0005-0000-0000-00004D2A0000}"/>
    <cellStyle name="Entrada 3 2 2 3 3 4" xfId="20103" xr:uid="{00000000-0005-0000-0000-00004E2A0000}"/>
    <cellStyle name="Entrada 3 2 2 3 3 5" xfId="27854" xr:uid="{00000000-0005-0000-0000-00004F2A0000}"/>
    <cellStyle name="Entrada 3 2 2 3 3 6" xfId="25507" xr:uid="{00000000-0005-0000-0000-0000502A0000}"/>
    <cellStyle name="Entrada 3 2 2 3 3 7" xfId="17671" xr:uid="{00000000-0005-0000-0000-0000512A0000}"/>
    <cellStyle name="Entrada 3 2 2 3 3 8" xfId="29685" xr:uid="{00000000-0005-0000-0000-0000522A0000}"/>
    <cellStyle name="Entrada 3 2 2 3 3 9" xfId="31598" xr:uid="{00000000-0005-0000-0000-0000532A0000}"/>
    <cellStyle name="Entrada 3 2 2 3 4" xfId="4389" xr:uid="{00000000-0005-0000-0000-0000542A0000}"/>
    <cellStyle name="Entrada 3 2 2 3 4 2" xfId="5900" xr:uid="{00000000-0005-0000-0000-0000552A0000}"/>
    <cellStyle name="Entrada 3 2 2 3 4 2 2" xfId="15054" xr:uid="{00000000-0005-0000-0000-0000562A0000}"/>
    <cellStyle name="Entrada 3 2 2 3 4 2 3" xfId="22050" xr:uid="{00000000-0005-0000-0000-0000572A0000}"/>
    <cellStyle name="Entrada 3 2 2 3 4 2 4" xfId="24878" xr:uid="{00000000-0005-0000-0000-0000582A0000}"/>
    <cellStyle name="Entrada 3 2 2 3 4 2 5" xfId="32945" xr:uid="{00000000-0005-0000-0000-0000592A0000}"/>
    <cellStyle name="Entrada 3 2 2 3 4 2 6" xfId="36620" xr:uid="{00000000-0005-0000-0000-00005A2A0000}"/>
    <cellStyle name="Entrada 3 2 2 3 4 2 7" xfId="39346" xr:uid="{00000000-0005-0000-0000-00005B2A0000}"/>
    <cellStyle name="Entrada 3 2 2 3 4 3" xfId="13543" xr:uid="{00000000-0005-0000-0000-00005C2A0000}"/>
    <cellStyle name="Entrada 3 2 2 3 4 4" xfId="20541" xr:uid="{00000000-0005-0000-0000-00005D2A0000}"/>
    <cellStyle name="Entrada 3 2 2 3 4 5" xfId="27640" xr:uid="{00000000-0005-0000-0000-00005E2A0000}"/>
    <cellStyle name="Entrada 3 2 2 3 4 6" xfId="17295" xr:uid="{00000000-0005-0000-0000-00005F2A0000}"/>
    <cellStyle name="Entrada 3 2 2 3 4 7" xfId="28702" xr:uid="{00000000-0005-0000-0000-0000602A0000}"/>
    <cellStyle name="Entrada 3 2 2 3 4 8" xfId="29406" xr:uid="{00000000-0005-0000-0000-0000612A0000}"/>
    <cellStyle name="Entrada 3 2 2 3 4 9" xfId="31030" xr:uid="{00000000-0005-0000-0000-0000622A0000}"/>
    <cellStyle name="Entrada 3 2 2 3 5" xfId="4643" xr:uid="{00000000-0005-0000-0000-0000632A0000}"/>
    <cellStyle name="Entrada 3 2 2 3 5 2" xfId="5901" xr:uid="{00000000-0005-0000-0000-0000642A0000}"/>
    <cellStyle name="Entrada 3 2 2 3 5 2 2" xfId="15055" xr:uid="{00000000-0005-0000-0000-0000652A0000}"/>
    <cellStyle name="Entrada 3 2 2 3 5 2 3" xfId="22051" xr:uid="{00000000-0005-0000-0000-0000662A0000}"/>
    <cellStyle name="Entrada 3 2 2 3 5 2 4" xfId="24877" xr:uid="{00000000-0005-0000-0000-0000672A0000}"/>
    <cellStyle name="Entrada 3 2 2 3 5 2 5" xfId="32946" xr:uid="{00000000-0005-0000-0000-0000682A0000}"/>
    <cellStyle name="Entrada 3 2 2 3 5 2 6" xfId="36621" xr:uid="{00000000-0005-0000-0000-0000692A0000}"/>
    <cellStyle name="Entrada 3 2 2 3 5 2 7" xfId="39347" xr:uid="{00000000-0005-0000-0000-00006A2A0000}"/>
    <cellStyle name="Entrada 3 2 2 3 5 3" xfId="13797" xr:uid="{00000000-0005-0000-0000-00006B2A0000}"/>
    <cellStyle name="Entrada 3 2 2 3 5 4" xfId="20795" xr:uid="{00000000-0005-0000-0000-00006C2A0000}"/>
    <cellStyle name="Entrada 3 2 2 3 5 5" xfId="10083" xr:uid="{00000000-0005-0000-0000-00006D2A0000}"/>
    <cellStyle name="Entrada 3 2 2 3 5 6" xfId="18083" xr:uid="{00000000-0005-0000-0000-00006E2A0000}"/>
    <cellStyle name="Entrada 3 2 2 3 5 7" xfId="28910" xr:uid="{00000000-0005-0000-0000-00006F2A0000}"/>
    <cellStyle name="Entrada 3 2 2 3 5 8" xfId="29723" xr:uid="{00000000-0005-0000-0000-0000702A0000}"/>
    <cellStyle name="Entrada 3 2 2 3 5 9" xfId="33701" xr:uid="{00000000-0005-0000-0000-0000712A0000}"/>
    <cellStyle name="Entrada 3 2 2 3 6" xfId="4889" xr:uid="{00000000-0005-0000-0000-0000722A0000}"/>
    <cellStyle name="Entrada 3 2 2 3 6 2" xfId="5902" xr:uid="{00000000-0005-0000-0000-0000732A0000}"/>
    <cellStyle name="Entrada 3 2 2 3 6 2 2" xfId="15056" xr:uid="{00000000-0005-0000-0000-0000742A0000}"/>
    <cellStyle name="Entrada 3 2 2 3 6 2 3" xfId="22052" xr:uid="{00000000-0005-0000-0000-0000752A0000}"/>
    <cellStyle name="Entrada 3 2 2 3 6 2 4" xfId="25222" xr:uid="{00000000-0005-0000-0000-0000762A0000}"/>
    <cellStyle name="Entrada 3 2 2 3 6 2 5" xfId="32947" xr:uid="{00000000-0005-0000-0000-0000772A0000}"/>
    <cellStyle name="Entrada 3 2 2 3 6 2 6" xfId="36622" xr:uid="{00000000-0005-0000-0000-0000782A0000}"/>
    <cellStyle name="Entrada 3 2 2 3 6 2 7" xfId="39348" xr:uid="{00000000-0005-0000-0000-0000792A0000}"/>
    <cellStyle name="Entrada 3 2 2 3 6 3" xfId="14043" xr:uid="{00000000-0005-0000-0000-00007A2A0000}"/>
    <cellStyle name="Entrada 3 2 2 3 6 4" xfId="21041" xr:uid="{00000000-0005-0000-0000-00007B2A0000}"/>
    <cellStyle name="Entrada 3 2 2 3 6 5" xfId="24801" xr:uid="{00000000-0005-0000-0000-00007C2A0000}"/>
    <cellStyle name="Entrada 3 2 2 3 6 6" xfId="17210" xr:uid="{00000000-0005-0000-0000-00007D2A0000}"/>
    <cellStyle name="Entrada 3 2 2 3 6 7" xfId="31935" xr:uid="{00000000-0005-0000-0000-00007E2A0000}"/>
    <cellStyle name="Entrada 3 2 2 3 6 8" xfId="35613" xr:uid="{00000000-0005-0000-0000-00007F2A0000}"/>
    <cellStyle name="Entrada 3 2 2 3 6 9" xfId="38524" xr:uid="{00000000-0005-0000-0000-0000802A0000}"/>
    <cellStyle name="Entrada 3 2 2 3 7" xfId="5897" xr:uid="{00000000-0005-0000-0000-0000812A0000}"/>
    <cellStyle name="Entrada 3 2 2 3 7 2" xfId="15051" xr:uid="{00000000-0005-0000-0000-0000822A0000}"/>
    <cellStyle name="Entrada 3 2 2 3 7 3" xfId="22047" xr:uid="{00000000-0005-0000-0000-0000832A0000}"/>
    <cellStyle name="Entrada 3 2 2 3 7 4" xfId="25172" xr:uid="{00000000-0005-0000-0000-0000842A0000}"/>
    <cellStyle name="Entrada 3 2 2 3 7 5" xfId="32942" xr:uid="{00000000-0005-0000-0000-0000852A0000}"/>
    <cellStyle name="Entrada 3 2 2 3 7 6" xfId="36617" xr:uid="{00000000-0005-0000-0000-0000862A0000}"/>
    <cellStyle name="Entrada 3 2 2 3 7 7" xfId="39343" xr:uid="{00000000-0005-0000-0000-0000872A0000}"/>
    <cellStyle name="Entrada 3 2 2 3 8" xfId="11423" xr:uid="{00000000-0005-0000-0000-0000882A0000}"/>
    <cellStyle name="Entrada 3 2 2 3 9" xfId="18426" xr:uid="{00000000-0005-0000-0000-0000892A0000}"/>
    <cellStyle name="Entrada 3 2 2 4" xfId="1782" xr:uid="{00000000-0005-0000-0000-00008A2A0000}"/>
    <cellStyle name="Entrada 3 2 2 4 10" xfId="22720" xr:uid="{00000000-0005-0000-0000-00008B2A0000}"/>
    <cellStyle name="Entrada 3 2 2 4 11" xfId="19619" xr:uid="{00000000-0005-0000-0000-00008C2A0000}"/>
    <cellStyle name="Entrada 3 2 2 4 12" xfId="30943" xr:uid="{00000000-0005-0000-0000-00008D2A0000}"/>
    <cellStyle name="Entrada 3 2 2 4 13" xfId="34866" xr:uid="{00000000-0005-0000-0000-00008E2A0000}"/>
    <cellStyle name="Entrada 3 2 2 4 14" xfId="38357" xr:uid="{00000000-0005-0000-0000-00008F2A0000}"/>
    <cellStyle name="Entrada 3 2 2 4 2" xfId="2541" xr:uid="{00000000-0005-0000-0000-0000902A0000}"/>
    <cellStyle name="Entrada 3 2 2 4 2 2" xfId="5904" xr:uid="{00000000-0005-0000-0000-0000912A0000}"/>
    <cellStyle name="Entrada 3 2 2 4 2 2 2" xfId="15058" xr:uid="{00000000-0005-0000-0000-0000922A0000}"/>
    <cellStyle name="Entrada 3 2 2 4 2 2 3" xfId="22054" xr:uid="{00000000-0005-0000-0000-0000932A0000}"/>
    <cellStyle name="Entrada 3 2 2 4 2 2 4" xfId="17250" xr:uid="{00000000-0005-0000-0000-0000942A0000}"/>
    <cellStyle name="Entrada 3 2 2 4 2 2 5" xfId="32949" xr:uid="{00000000-0005-0000-0000-0000952A0000}"/>
    <cellStyle name="Entrada 3 2 2 4 2 2 6" xfId="36624" xr:uid="{00000000-0005-0000-0000-0000962A0000}"/>
    <cellStyle name="Entrada 3 2 2 4 2 2 7" xfId="39350" xr:uid="{00000000-0005-0000-0000-0000972A0000}"/>
    <cellStyle name="Entrada 3 2 2 4 2 3" xfId="11695" xr:uid="{00000000-0005-0000-0000-0000982A0000}"/>
    <cellStyle name="Entrada 3 2 2 4 2 4" xfId="18698" xr:uid="{00000000-0005-0000-0000-0000992A0000}"/>
    <cellStyle name="Entrada 3 2 2 4 2 5" xfId="17267" xr:uid="{00000000-0005-0000-0000-00009A2A0000}"/>
    <cellStyle name="Entrada 3 2 2 4 2 6" xfId="26240" xr:uid="{00000000-0005-0000-0000-00009B2A0000}"/>
    <cellStyle name="Entrada 3 2 2 4 2 7" xfId="29400" xr:uid="{00000000-0005-0000-0000-00009C2A0000}"/>
    <cellStyle name="Entrada 3 2 2 4 2 8" xfId="31083" xr:uid="{00000000-0005-0000-0000-00009D2A0000}"/>
    <cellStyle name="Entrada 3 2 2 4 2 9" xfId="34967" xr:uid="{00000000-0005-0000-0000-00009E2A0000}"/>
    <cellStyle name="Entrada 3 2 2 4 3" xfId="3706" xr:uid="{00000000-0005-0000-0000-00009F2A0000}"/>
    <cellStyle name="Entrada 3 2 2 4 3 2" xfId="5905" xr:uid="{00000000-0005-0000-0000-0000A02A0000}"/>
    <cellStyle name="Entrada 3 2 2 4 3 2 2" xfId="15059" xr:uid="{00000000-0005-0000-0000-0000A12A0000}"/>
    <cellStyle name="Entrada 3 2 2 4 3 2 3" xfId="22055" xr:uid="{00000000-0005-0000-0000-0000A22A0000}"/>
    <cellStyle name="Entrada 3 2 2 4 3 2 4" xfId="25171" xr:uid="{00000000-0005-0000-0000-0000A32A0000}"/>
    <cellStyle name="Entrada 3 2 2 4 3 2 5" xfId="32950" xr:uid="{00000000-0005-0000-0000-0000A42A0000}"/>
    <cellStyle name="Entrada 3 2 2 4 3 2 6" xfId="36625" xr:uid="{00000000-0005-0000-0000-0000A52A0000}"/>
    <cellStyle name="Entrada 3 2 2 4 3 2 7" xfId="39351" xr:uid="{00000000-0005-0000-0000-0000A62A0000}"/>
    <cellStyle name="Entrada 3 2 2 4 3 3" xfId="12860" xr:uid="{00000000-0005-0000-0000-0000A72A0000}"/>
    <cellStyle name="Entrada 3 2 2 4 3 4" xfId="19859" xr:uid="{00000000-0005-0000-0000-0000A82A0000}"/>
    <cellStyle name="Entrada 3 2 2 4 3 5" xfId="25466" xr:uid="{00000000-0005-0000-0000-0000A92A0000}"/>
    <cellStyle name="Entrada 3 2 2 4 3 6" xfId="9560" xr:uid="{00000000-0005-0000-0000-0000AA2A0000}"/>
    <cellStyle name="Entrada 3 2 2 4 3 7" xfId="25632" xr:uid="{00000000-0005-0000-0000-0000AB2A0000}"/>
    <cellStyle name="Entrada 3 2 2 4 3 8" xfId="31633" xr:uid="{00000000-0005-0000-0000-0000AC2A0000}"/>
    <cellStyle name="Entrada 3 2 2 4 3 9" xfId="35313" xr:uid="{00000000-0005-0000-0000-0000AD2A0000}"/>
    <cellStyle name="Entrada 3 2 2 4 4" xfId="4216" xr:uid="{00000000-0005-0000-0000-0000AE2A0000}"/>
    <cellStyle name="Entrada 3 2 2 4 4 2" xfId="5906" xr:uid="{00000000-0005-0000-0000-0000AF2A0000}"/>
    <cellStyle name="Entrada 3 2 2 4 4 2 2" xfId="15060" xr:uid="{00000000-0005-0000-0000-0000B02A0000}"/>
    <cellStyle name="Entrada 3 2 2 4 4 2 3" xfId="22056" xr:uid="{00000000-0005-0000-0000-0000B12A0000}"/>
    <cellStyle name="Entrada 3 2 2 4 4 2 4" xfId="24876" xr:uid="{00000000-0005-0000-0000-0000B22A0000}"/>
    <cellStyle name="Entrada 3 2 2 4 4 2 5" xfId="32951" xr:uid="{00000000-0005-0000-0000-0000B32A0000}"/>
    <cellStyle name="Entrada 3 2 2 4 4 2 6" xfId="36626" xr:uid="{00000000-0005-0000-0000-0000B42A0000}"/>
    <cellStyle name="Entrada 3 2 2 4 4 2 7" xfId="39352" xr:uid="{00000000-0005-0000-0000-0000B52A0000}"/>
    <cellStyle name="Entrada 3 2 2 4 4 3" xfId="13370" xr:uid="{00000000-0005-0000-0000-0000B62A0000}"/>
    <cellStyle name="Entrada 3 2 2 4 4 4" xfId="20368" xr:uid="{00000000-0005-0000-0000-0000B72A0000}"/>
    <cellStyle name="Entrada 3 2 2 4 4 5" xfId="27724" xr:uid="{00000000-0005-0000-0000-0000B82A0000}"/>
    <cellStyle name="Entrada 3 2 2 4 4 6" xfId="28144" xr:uid="{00000000-0005-0000-0000-0000B92A0000}"/>
    <cellStyle name="Entrada 3 2 2 4 4 7" xfId="28721" xr:uid="{00000000-0005-0000-0000-0000BA2A0000}"/>
    <cellStyle name="Entrada 3 2 2 4 4 8" xfId="25945" xr:uid="{00000000-0005-0000-0000-0000BB2A0000}"/>
    <cellStyle name="Entrada 3 2 2 4 4 9" xfId="25766" xr:uid="{00000000-0005-0000-0000-0000BC2A0000}"/>
    <cellStyle name="Entrada 3 2 2 4 5" xfId="2875" xr:uid="{00000000-0005-0000-0000-0000BD2A0000}"/>
    <cellStyle name="Entrada 3 2 2 4 5 2" xfId="5907" xr:uid="{00000000-0005-0000-0000-0000BE2A0000}"/>
    <cellStyle name="Entrada 3 2 2 4 5 2 2" xfId="15061" xr:uid="{00000000-0005-0000-0000-0000BF2A0000}"/>
    <cellStyle name="Entrada 3 2 2 4 5 2 3" xfId="22057" xr:uid="{00000000-0005-0000-0000-0000C02A0000}"/>
    <cellStyle name="Entrada 3 2 2 4 5 2 4" xfId="24869" xr:uid="{00000000-0005-0000-0000-0000C12A0000}"/>
    <cellStyle name="Entrada 3 2 2 4 5 2 5" xfId="32952" xr:uid="{00000000-0005-0000-0000-0000C22A0000}"/>
    <cellStyle name="Entrada 3 2 2 4 5 2 6" xfId="36627" xr:uid="{00000000-0005-0000-0000-0000C32A0000}"/>
    <cellStyle name="Entrada 3 2 2 4 5 2 7" xfId="39353" xr:uid="{00000000-0005-0000-0000-0000C42A0000}"/>
    <cellStyle name="Entrada 3 2 2 4 5 3" xfId="12029" xr:uid="{00000000-0005-0000-0000-0000C52A0000}"/>
    <cellStyle name="Entrada 3 2 2 4 5 4" xfId="19032" xr:uid="{00000000-0005-0000-0000-0000C62A0000}"/>
    <cellStyle name="Entrada 3 2 2 4 5 5" xfId="19777" xr:uid="{00000000-0005-0000-0000-0000C72A0000}"/>
    <cellStyle name="Entrada 3 2 2 4 5 6" xfId="28213" xr:uid="{00000000-0005-0000-0000-0000C82A0000}"/>
    <cellStyle name="Entrada 3 2 2 4 5 7" xfId="22994" xr:uid="{00000000-0005-0000-0000-0000C92A0000}"/>
    <cellStyle name="Entrada 3 2 2 4 5 8" xfId="9247" xr:uid="{00000000-0005-0000-0000-0000CA2A0000}"/>
    <cellStyle name="Entrada 3 2 2 4 5 9" xfId="31605" xr:uid="{00000000-0005-0000-0000-0000CB2A0000}"/>
    <cellStyle name="Entrada 3 2 2 4 6" xfId="3738" xr:uid="{00000000-0005-0000-0000-0000CC2A0000}"/>
    <cellStyle name="Entrada 3 2 2 4 6 2" xfId="5908" xr:uid="{00000000-0005-0000-0000-0000CD2A0000}"/>
    <cellStyle name="Entrada 3 2 2 4 6 2 2" xfId="15062" xr:uid="{00000000-0005-0000-0000-0000CE2A0000}"/>
    <cellStyle name="Entrada 3 2 2 4 6 2 3" xfId="22058" xr:uid="{00000000-0005-0000-0000-0000CF2A0000}"/>
    <cellStyle name="Entrada 3 2 2 4 6 2 4" xfId="24874" xr:uid="{00000000-0005-0000-0000-0000D02A0000}"/>
    <cellStyle name="Entrada 3 2 2 4 6 2 5" xfId="32953" xr:uid="{00000000-0005-0000-0000-0000D12A0000}"/>
    <cellStyle name="Entrada 3 2 2 4 6 2 6" xfId="36628" xr:uid="{00000000-0005-0000-0000-0000D22A0000}"/>
    <cellStyle name="Entrada 3 2 2 4 6 2 7" xfId="39354" xr:uid="{00000000-0005-0000-0000-0000D32A0000}"/>
    <cellStyle name="Entrada 3 2 2 4 6 3" xfId="12892" xr:uid="{00000000-0005-0000-0000-0000D42A0000}"/>
    <cellStyle name="Entrada 3 2 2 4 6 4" xfId="19891" xr:uid="{00000000-0005-0000-0000-0000D52A0000}"/>
    <cellStyle name="Entrada 3 2 2 4 6 5" xfId="9554" xr:uid="{00000000-0005-0000-0000-0000D62A0000}"/>
    <cellStyle name="Entrada 3 2 2 4 6 6" xfId="27889" xr:uid="{00000000-0005-0000-0000-0000D72A0000}"/>
    <cellStyle name="Entrada 3 2 2 4 6 7" xfId="19537" xr:uid="{00000000-0005-0000-0000-0000D82A0000}"/>
    <cellStyle name="Entrada 3 2 2 4 6 8" xfId="31637" xr:uid="{00000000-0005-0000-0000-0000D92A0000}"/>
    <cellStyle name="Entrada 3 2 2 4 6 9" xfId="35311" xr:uid="{00000000-0005-0000-0000-0000DA2A0000}"/>
    <cellStyle name="Entrada 3 2 2 4 7" xfId="5903" xr:uid="{00000000-0005-0000-0000-0000DB2A0000}"/>
    <cellStyle name="Entrada 3 2 2 4 7 2" xfId="15057" xr:uid="{00000000-0005-0000-0000-0000DC2A0000}"/>
    <cellStyle name="Entrada 3 2 2 4 7 3" xfId="22053" xr:uid="{00000000-0005-0000-0000-0000DD2A0000}"/>
    <cellStyle name="Entrada 3 2 2 4 7 4" xfId="19787" xr:uid="{00000000-0005-0000-0000-0000DE2A0000}"/>
    <cellStyle name="Entrada 3 2 2 4 7 5" xfId="32948" xr:uid="{00000000-0005-0000-0000-0000DF2A0000}"/>
    <cellStyle name="Entrada 3 2 2 4 7 6" xfId="36623" xr:uid="{00000000-0005-0000-0000-0000E02A0000}"/>
    <cellStyle name="Entrada 3 2 2 4 7 7" xfId="39349" xr:uid="{00000000-0005-0000-0000-0000E12A0000}"/>
    <cellStyle name="Entrada 3 2 2 4 8" xfId="10936" xr:uid="{00000000-0005-0000-0000-0000E22A0000}"/>
    <cellStyle name="Entrada 3 2 2 4 9" xfId="9234" xr:uid="{00000000-0005-0000-0000-0000E32A0000}"/>
    <cellStyle name="Entrada 3 2 2 5" xfId="2336" xr:uid="{00000000-0005-0000-0000-0000E42A0000}"/>
    <cellStyle name="Entrada 3 2 2 5 10" xfId="9221" xr:uid="{00000000-0005-0000-0000-0000E52A0000}"/>
    <cellStyle name="Entrada 3 2 2 5 11" xfId="26139" xr:uid="{00000000-0005-0000-0000-0000E62A0000}"/>
    <cellStyle name="Entrada 3 2 2 5 12" xfId="17817" xr:uid="{00000000-0005-0000-0000-0000E72A0000}"/>
    <cellStyle name="Entrada 3 2 2 5 13" xfId="29625" xr:uid="{00000000-0005-0000-0000-0000E82A0000}"/>
    <cellStyle name="Entrada 3 2 2 5 14" xfId="31616" xr:uid="{00000000-0005-0000-0000-0000E92A0000}"/>
    <cellStyle name="Entrada 3 2 2 5 2" xfId="2736" xr:uid="{00000000-0005-0000-0000-0000EA2A0000}"/>
    <cellStyle name="Entrada 3 2 2 5 2 2" xfId="5910" xr:uid="{00000000-0005-0000-0000-0000EB2A0000}"/>
    <cellStyle name="Entrada 3 2 2 5 2 2 2" xfId="15064" xr:uid="{00000000-0005-0000-0000-0000EC2A0000}"/>
    <cellStyle name="Entrada 3 2 2 5 2 2 3" xfId="22060" xr:uid="{00000000-0005-0000-0000-0000ED2A0000}"/>
    <cellStyle name="Entrada 3 2 2 5 2 2 4" xfId="27143" xr:uid="{00000000-0005-0000-0000-0000EE2A0000}"/>
    <cellStyle name="Entrada 3 2 2 5 2 2 5" xfId="32955" xr:uid="{00000000-0005-0000-0000-0000EF2A0000}"/>
    <cellStyle name="Entrada 3 2 2 5 2 2 6" xfId="36630" xr:uid="{00000000-0005-0000-0000-0000F02A0000}"/>
    <cellStyle name="Entrada 3 2 2 5 2 2 7" xfId="39356" xr:uid="{00000000-0005-0000-0000-0000F12A0000}"/>
    <cellStyle name="Entrada 3 2 2 5 2 3" xfId="11890" xr:uid="{00000000-0005-0000-0000-0000F22A0000}"/>
    <cellStyle name="Entrada 3 2 2 5 2 4" xfId="18893" xr:uid="{00000000-0005-0000-0000-0000F32A0000}"/>
    <cellStyle name="Entrada 3 2 2 5 2 5" xfId="28414" xr:uid="{00000000-0005-0000-0000-0000F42A0000}"/>
    <cellStyle name="Entrada 3 2 2 5 2 6" xfId="17578" xr:uid="{00000000-0005-0000-0000-0000F52A0000}"/>
    <cellStyle name="Entrada 3 2 2 5 2 7" xfId="29965" xr:uid="{00000000-0005-0000-0000-0000F62A0000}"/>
    <cellStyle name="Entrada 3 2 2 5 2 8" xfId="33942" xr:uid="{00000000-0005-0000-0000-0000F72A0000}"/>
    <cellStyle name="Entrada 3 2 2 5 2 9" xfId="37504" xr:uid="{00000000-0005-0000-0000-0000F82A0000}"/>
    <cellStyle name="Entrada 3 2 2 5 3" xfId="4018" xr:uid="{00000000-0005-0000-0000-0000F92A0000}"/>
    <cellStyle name="Entrada 3 2 2 5 3 2" xfId="5911" xr:uid="{00000000-0005-0000-0000-0000FA2A0000}"/>
    <cellStyle name="Entrada 3 2 2 5 3 2 2" xfId="15065" xr:uid="{00000000-0005-0000-0000-0000FB2A0000}"/>
    <cellStyle name="Entrada 3 2 2 5 3 2 3" xfId="22061" xr:uid="{00000000-0005-0000-0000-0000FC2A0000}"/>
    <cellStyle name="Entrada 3 2 2 5 3 2 4" xfId="27144" xr:uid="{00000000-0005-0000-0000-0000FD2A0000}"/>
    <cellStyle name="Entrada 3 2 2 5 3 2 5" xfId="32956" xr:uid="{00000000-0005-0000-0000-0000FE2A0000}"/>
    <cellStyle name="Entrada 3 2 2 5 3 2 6" xfId="36631" xr:uid="{00000000-0005-0000-0000-0000FF2A0000}"/>
    <cellStyle name="Entrada 3 2 2 5 3 2 7" xfId="39357" xr:uid="{00000000-0005-0000-0000-0000002B0000}"/>
    <cellStyle name="Entrada 3 2 2 5 3 3" xfId="13172" xr:uid="{00000000-0005-0000-0000-0000012B0000}"/>
    <cellStyle name="Entrada 3 2 2 5 3 4" xfId="20170" xr:uid="{00000000-0005-0000-0000-0000022B0000}"/>
    <cellStyle name="Entrada 3 2 2 5 3 5" xfId="23099" xr:uid="{00000000-0005-0000-0000-0000032B0000}"/>
    <cellStyle name="Entrada 3 2 2 5 3 6" xfId="15433" xr:uid="{00000000-0005-0000-0000-0000042B0000}"/>
    <cellStyle name="Entrada 3 2 2 5 3 7" xfId="25527" xr:uid="{00000000-0005-0000-0000-0000052B0000}"/>
    <cellStyle name="Entrada 3 2 2 5 3 8" xfId="29033" xr:uid="{00000000-0005-0000-0000-0000062B0000}"/>
    <cellStyle name="Entrada 3 2 2 5 3 9" xfId="31032" xr:uid="{00000000-0005-0000-0000-0000072B0000}"/>
    <cellStyle name="Entrada 3 2 2 5 4" xfId="4456" xr:uid="{00000000-0005-0000-0000-0000082B0000}"/>
    <cellStyle name="Entrada 3 2 2 5 4 2" xfId="5912" xr:uid="{00000000-0005-0000-0000-0000092B0000}"/>
    <cellStyle name="Entrada 3 2 2 5 4 2 2" xfId="15066" xr:uid="{00000000-0005-0000-0000-00000A2B0000}"/>
    <cellStyle name="Entrada 3 2 2 5 4 2 3" xfId="22062" xr:uid="{00000000-0005-0000-0000-00000B2B0000}"/>
    <cellStyle name="Entrada 3 2 2 5 4 2 4" xfId="22808" xr:uid="{00000000-0005-0000-0000-00000C2B0000}"/>
    <cellStyle name="Entrada 3 2 2 5 4 2 5" xfId="32957" xr:uid="{00000000-0005-0000-0000-00000D2B0000}"/>
    <cellStyle name="Entrada 3 2 2 5 4 2 6" xfId="36632" xr:uid="{00000000-0005-0000-0000-00000E2B0000}"/>
    <cellStyle name="Entrada 3 2 2 5 4 2 7" xfId="39358" xr:uid="{00000000-0005-0000-0000-00000F2B0000}"/>
    <cellStyle name="Entrada 3 2 2 5 4 3" xfId="13610" xr:uid="{00000000-0005-0000-0000-0000102B0000}"/>
    <cellStyle name="Entrada 3 2 2 5 4 4" xfId="20608" xr:uid="{00000000-0005-0000-0000-0000112B0000}"/>
    <cellStyle name="Entrada 3 2 2 5 4 5" xfId="24751" xr:uid="{00000000-0005-0000-0000-0000122B0000}"/>
    <cellStyle name="Entrada 3 2 2 5 4 6" xfId="17715" xr:uid="{00000000-0005-0000-0000-0000132B0000}"/>
    <cellStyle name="Entrada 3 2 2 5 4 7" xfId="28711" xr:uid="{00000000-0005-0000-0000-0000142B0000}"/>
    <cellStyle name="Entrada 3 2 2 5 4 8" xfId="32285" xr:uid="{00000000-0005-0000-0000-0000152B0000}"/>
    <cellStyle name="Entrada 3 2 2 5 4 9" xfId="35960" xr:uid="{00000000-0005-0000-0000-0000162B0000}"/>
    <cellStyle name="Entrada 3 2 2 5 5" xfId="4710" xr:uid="{00000000-0005-0000-0000-0000172B0000}"/>
    <cellStyle name="Entrada 3 2 2 5 5 2" xfId="5913" xr:uid="{00000000-0005-0000-0000-0000182B0000}"/>
    <cellStyle name="Entrada 3 2 2 5 5 2 2" xfId="15067" xr:uid="{00000000-0005-0000-0000-0000192B0000}"/>
    <cellStyle name="Entrada 3 2 2 5 5 2 3" xfId="22063" xr:uid="{00000000-0005-0000-0000-00001A2B0000}"/>
    <cellStyle name="Entrada 3 2 2 5 5 2 4" xfId="27145" xr:uid="{00000000-0005-0000-0000-00001B2B0000}"/>
    <cellStyle name="Entrada 3 2 2 5 5 2 5" xfId="32958" xr:uid="{00000000-0005-0000-0000-00001C2B0000}"/>
    <cellStyle name="Entrada 3 2 2 5 5 2 6" xfId="36633" xr:uid="{00000000-0005-0000-0000-00001D2B0000}"/>
    <cellStyle name="Entrada 3 2 2 5 5 2 7" xfId="39359" xr:uid="{00000000-0005-0000-0000-00001E2B0000}"/>
    <cellStyle name="Entrada 3 2 2 5 5 3" xfId="13864" xr:uid="{00000000-0005-0000-0000-00001F2B0000}"/>
    <cellStyle name="Entrada 3 2 2 5 5 4" xfId="20862" xr:uid="{00000000-0005-0000-0000-0000202B0000}"/>
    <cellStyle name="Entrada 3 2 2 5 5 5" xfId="24784" xr:uid="{00000000-0005-0000-0000-0000212B0000}"/>
    <cellStyle name="Entrada 3 2 2 5 5 6" xfId="26719" xr:uid="{00000000-0005-0000-0000-0000222B0000}"/>
    <cellStyle name="Entrada 3 2 2 5 5 7" xfId="26809" xr:uid="{00000000-0005-0000-0000-0000232B0000}"/>
    <cellStyle name="Entrada 3 2 2 5 5 8" xfId="32169" xr:uid="{00000000-0005-0000-0000-0000242B0000}"/>
    <cellStyle name="Entrada 3 2 2 5 5 9" xfId="35844" xr:uid="{00000000-0005-0000-0000-0000252B0000}"/>
    <cellStyle name="Entrada 3 2 2 5 6" xfId="4956" xr:uid="{00000000-0005-0000-0000-0000262B0000}"/>
    <cellStyle name="Entrada 3 2 2 5 6 2" xfId="5914" xr:uid="{00000000-0005-0000-0000-0000272B0000}"/>
    <cellStyle name="Entrada 3 2 2 5 6 2 2" xfId="15068" xr:uid="{00000000-0005-0000-0000-0000282B0000}"/>
    <cellStyle name="Entrada 3 2 2 5 6 2 3" xfId="22064" xr:uid="{00000000-0005-0000-0000-0000292B0000}"/>
    <cellStyle name="Entrada 3 2 2 5 6 2 4" xfId="9335" xr:uid="{00000000-0005-0000-0000-00002A2B0000}"/>
    <cellStyle name="Entrada 3 2 2 5 6 2 5" xfId="32959" xr:uid="{00000000-0005-0000-0000-00002B2B0000}"/>
    <cellStyle name="Entrada 3 2 2 5 6 2 6" xfId="36634" xr:uid="{00000000-0005-0000-0000-00002C2B0000}"/>
    <cellStyle name="Entrada 3 2 2 5 6 2 7" xfId="39360" xr:uid="{00000000-0005-0000-0000-00002D2B0000}"/>
    <cellStyle name="Entrada 3 2 2 5 6 3" xfId="14110" xr:uid="{00000000-0005-0000-0000-00002E2B0000}"/>
    <cellStyle name="Entrada 3 2 2 5 6 4" xfId="21108" xr:uid="{00000000-0005-0000-0000-00002F2B0000}"/>
    <cellStyle name="Entrada 3 2 2 5 6 5" xfId="24271" xr:uid="{00000000-0005-0000-0000-0000302B0000}"/>
    <cellStyle name="Entrada 3 2 2 5 6 6" xfId="25010" xr:uid="{00000000-0005-0000-0000-0000312B0000}"/>
    <cellStyle name="Entrada 3 2 2 5 6 7" xfId="32002" xr:uid="{00000000-0005-0000-0000-0000322B0000}"/>
    <cellStyle name="Entrada 3 2 2 5 6 8" xfId="35680" xr:uid="{00000000-0005-0000-0000-0000332B0000}"/>
    <cellStyle name="Entrada 3 2 2 5 6 9" xfId="38591" xr:uid="{00000000-0005-0000-0000-0000342B0000}"/>
    <cellStyle name="Entrada 3 2 2 5 7" xfId="5909" xr:uid="{00000000-0005-0000-0000-0000352B0000}"/>
    <cellStyle name="Entrada 3 2 2 5 7 2" xfId="15063" xr:uid="{00000000-0005-0000-0000-0000362B0000}"/>
    <cellStyle name="Entrada 3 2 2 5 7 3" xfId="22059" xr:uid="{00000000-0005-0000-0000-0000372B0000}"/>
    <cellStyle name="Entrada 3 2 2 5 7 4" xfId="24873" xr:uid="{00000000-0005-0000-0000-0000382B0000}"/>
    <cellStyle name="Entrada 3 2 2 5 7 5" xfId="32954" xr:uid="{00000000-0005-0000-0000-0000392B0000}"/>
    <cellStyle name="Entrada 3 2 2 5 7 6" xfId="36629" xr:uid="{00000000-0005-0000-0000-00003A2B0000}"/>
    <cellStyle name="Entrada 3 2 2 5 7 7" xfId="39355" xr:uid="{00000000-0005-0000-0000-00003B2B0000}"/>
    <cellStyle name="Entrada 3 2 2 5 8" xfId="11490" xr:uid="{00000000-0005-0000-0000-00003C2B0000}"/>
    <cellStyle name="Entrada 3 2 2 5 9" xfId="18493" xr:uid="{00000000-0005-0000-0000-00003D2B0000}"/>
    <cellStyle name="Entrada 3 2 2 6" xfId="1632" xr:uid="{00000000-0005-0000-0000-00003E2B0000}"/>
    <cellStyle name="Entrada 3 2 2 6 10" xfId="17634" xr:uid="{00000000-0005-0000-0000-00003F2B0000}"/>
    <cellStyle name="Entrada 3 2 2 6 11" xfId="31006" xr:uid="{00000000-0005-0000-0000-0000402B0000}"/>
    <cellStyle name="Entrada 3 2 2 6 12" xfId="34928" xr:uid="{00000000-0005-0000-0000-0000412B0000}"/>
    <cellStyle name="Entrada 3 2 2 6 13" xfId="38391" xr:uid="{00000000-0005-0000-0000-0000422B0000}"/>
    <cellStyle name="Entrada 3 2 2 6 2" xfId="3288" xr:uid="{00000000-0005-0000-0000-0000432B0000}"/>
    <cellStyle name="Entrada 3 2 2 6 2 2" xfId="5916" xr:uid="{00000000-0005-0000-0000-0000442B0000}"/>
    <cellStyle name="Entrada 3 2 2 6 2 2 2" xfId="15070" xr:uid="{00000000-0005-0000-0000-0000452B0000}"/>
    <cellStyle name="Entrada 3 2 2 6 2 2 3" xfId="22066" xr:uid="{00000000-0005-0000-0000-0000462B0000}"/>
    <cellStyle name="Entrada 3 2 2 6 2 2 4" xfId="27149" xr:uid="{00000000-0005-0000-0000-0000472B0000}"/>
    <cellStyle name="Entrada 3 2 2 6 2 2 5" xfId="32961" xr:uid="{00000000-0005-0000-0000-0000482B0000}"/>
    <cellStyle name="Entrada 3 2 2 6 2 2 6" xfId="36636" xr:uid="{00000000-0005-0000-0000-0000492B0000}"/>
    <cellStyle name="Entrada 3 2 2 6 2 2 7" xfId="39362" xr:uid="{00000000-0005-0000-0000-00004A2B0000}"/>
    <cellStyle name="Entrada 3 2 2 6 2 3" xfId="12442" xr:uid="{00000000-0005-0000-0000-00004B2B0000}"/>
    <cellStyle name="Entrada 3 2 2 6 2 4" xfId="19444" xr:uid="{00000000-0005-0000-0000-00004C2B0000}"/>
    <cellStyle name="Entrada 3 2 2 6 2 5" xfId="28183" xr:uid="{00000000-0005-0000-0000-00004D2B0000}"/>
    <cellStyle name="Entrada 3 2 2 6 2 6" xfId="26472" xr:uid="{00000000-0005-0000-0000-00004E2B0000}"/>
    <cellStyle name="Entrada 3 2 2 6 2 7" xfId="22455" xr:uid="{00000000-0005-0000-0000-00004F2B0000}"/>
    <cellStyle name="Entrada 3 2 2 6 2 8" xfId="30898" xr:uid="{00000000-0005-0000-0000-0000502B0000}"/>
    <cellStyle name="Entrada 3 2 2 6 2 9" xfId="30854" xr:uid="{00000000-0005-0000-0000-0000512B0000}"/>
    <cellStyle name="Entrada 3 2 2 6 3" xfId="2947" xr:uid="{00000000-0005-0000-0000-0000522B0000}"/>
    <cellStyle name="Entrada 3 2 2 6 3 2" xfId="5917" xr:uid="{00000000-0005-0000-0000-0000532B0000}"/>
    <cellStyle name="Entrada 3 2 2 6 3 2 2" xfId="15071" xr:uid="{00000000-0005-0000-0000-0000542B0000}"/>
    <cellStyle name="Entrada 3 2 2 6 3 2 3" xfId="22067" xr:uid="{00000000-0005-0000-0000-0000552B0000}"/>
    <cellStyle name="Entrada 3 2 2 6 3 2 4" xfId="25260" xr:uid="{00000000-0005-0000-0000-0000562B0000}"/>
    <cellStyle name="Entrada 3 2 2 6 3 2 5" xfId="32962" xr:uid="{00000000-0005-0000-0000-0000572B0000}"/>
    <cellStyle name="Entrada 3 2 2 6 3 2 6" xfId="36637" xr:uid="{00000000-0005-0000-0000-0000582B0000}"/>
    <cellStyle name="Entrada 3 2 2 6 3 2 7" xfId="39363" xr:uid="{00000000-0005-0000-0000-0000592B0000}"/>
    <cellStyle name="Entrada 3 2 2 6 3 3" xfId="12101" xr:uid="{00000000-0005-0000-0000-00005A2B0000}"/>
    <cellStyle name="Entrada 3 2 2 6 3 4" xfId="19104" xr:uid="{00000000-0005-0000-0000-00005B2B0000}"/>
    <cellStyle name="Entrada 3 2 2 6 3 5" xfId="19687" xr:uid="{00000000-0005-0000-0000-00005C2B0000}"/>
    <cellStyle name="Entrada 3 2 2 6 3 6" xfId="22496" xr:uid="{00000000-0005-0000-0000-00005D2B0000}"/>
    <cellStyle name="Entrada 3 2 2 6 3 7" xfId="26503" xr:uid="{00000000-0005-0000-0000-00005E2B0000}"/>
    <cellStyle name="Entrada 3 2 2 6 3 8" xfId="33837" xr:uid="{00000000-0005-0000-0000-00005F2B0000}"/>
    <cellStyle name="Entrada 3 2 2 6 3 9" xfId="37399" xr:uid="{00000000-0005-0000-0000-0000602B0000}"/>
    <cellStyle name="Entrada 3 2 2 6 4" xfId="2836" xr:uid="{00000000-0005-0000-0000-0000612B0000}"/>
    <cellStyle name="Entrada 3 2 2 6 4 2" xfId="5918" xr:uid="{00000000-0005-0000-0000-0000622B0000}"/>
    <cellStyle name="Entrada 3 2 2 6 4 2 2" xfId="15072" xr:uid="{00000000-0005-0000-0000-0000632B0000}"/>
    <cellStyle name="Entrada 3 2 2 6 4 2 3" xfId="22068" xr:uid="{00000000-0005-0000-0000-0000642B0000}"/>
    <cellStyle name="Entrada 3 2 2 6 4 2 4" xfId="27147" xr:uid="{00000000-0005-0000-0000-0000652B0000}"/>
    <cellStyle name="Entrada 3 2 2 6 4 2 5" xfId="32963" xr:uid="{00000000-0005-0000-0000-0000662B0000}"/>
    <cellStyle name="Entrada 3 2 2 6 4 2 6" xfId="36638" xr:uid="{00000000-0005-0000-0000-0000672B0000}"/>
    <cellStyle name="Entrada 3 2 2 6 4 2 7" xfId="39364" xr:uid="{00000000-0005-0000-0000-0000682B0000}"/>
    <cellStyle name="Entrada 3 2 2 6 4 3" xfId="11990" xr:uid="{00000000-0005-0000-0000-0000692B0000}"/>
    <cellStyle name="Entrada 3 2 2 6 4 4" xfId="18993" xr:uid="{00000000-0005-0000-0000-00006A2B0000}"/>
    <cellStyle name="Entrada 3 2 2 6 4 5" xfId="24651" xr:uid="{00000000-0005-0000-0000-00006B2B0000}"/>
    <cellStyle name="Entrada 3 2 2 6 4 6" xfId="26358" xr:uid="{00000000-0005-0000-0000-00006C2B0000}"/>
    <cellStyle name="Entrada 3 2 2 6 4 7" xfId="29915" xr:uid="{00000000-0005-0000-0000-00006D2B0000}"/>
    <cellStyle name="Entrada 3 2 2 6 4 8" xfId="33892" xr:uid="{00000000-0005-0000-0000-00006E2B0000}"/>
    <cellStyle name="Entrada 3 2 2 6 4 9" xfId="37454" xr:uid="{00000000-0005-0000-0000-00006F2B0000}"/>
    <cellStyle name="Entrada 3 2 2 6 5" xfId="4236" xr:uid="{00000000-0005-0000-0000-0000702B0000}"/>
    <cellStyle name="Entrada 3 2 2 6 5 2" xfId="5919" xr:uid="{00000000-0005-0000-0000-0000712B0000}"/>
    <cellStyle name="Entrada 3 2 2 6 5 2 2" xfId="15073" xr:uid="{00000000-0005-0000-0000-0000722B0000}"/>
    <cellStyle name="Entrada 3 2 2 6 5 2 3" xfId="22069" xr:uid="{00000000-0005-0000-0000-0000732B0000}"/>
    <cellStyle name="Entrada 3 2 2 6 5 2 4" xfId="22806" xr:uid="{00000000-0005-0000-0000-0000742B0000}"/>
    <cellStyle name="Entrada 3 2 2 6 5 2 5" xfId="32964" xr:uid="{00000000-0005-0000-0000-0000752B0000}"/>
    <cellStyle name="Entrada 3 2 2 6 5 2 6" xfId="36639" xr:uid="{00000000-0005-0000-0000-0000762B0000}"/>
    <cellStyle name="Entrada 3 2 2 6 5 2 7" xfId="39365" xr:uid="{00000000-0005-0000-0000-0000772B0000}"/>
    <cellStyle name="Entrada 3 2 2 6 5 3" xfId="13390" xr:uid="{00000000-0005-0000-0000-0000782B0000}"/>
    <cellStyle name="Entrada 3 2 2 6 5 4" xfId="20388" xr:uid="{00000000-0005-0000-0000-0000792B0000}"/>
    <cellStyle name="Entrada 3 2 2 6 5 5" xfId="23298" xr:uid="{00000000-0005-0000-0000-00007A2B0000}"/>
    <cellStyle name="Entrada 3 2 2 6 5 6" xfId="25040" xr:uid="{00000000-0005-0000-0000-00007B2B0000}"/>
    <cellStyle name="Entrada 3 2 2 6 5 7" xfId="9350" xr:uid="{00000000-0005-0000-0000-00007C2B0000}"/>
    <cellStyle name="Entrada 3 2 2 6 5 8" xfId="33352" xr:uid="{00000000-0005-0000-0000-00007D2B0000}"/>
    <cellStyle name="Entrada 3 2 2 6 5 9" xfId="37027" xr:uid="{00000000-0005-0000-0000-00007E2B0000}"/>
    <cellStyle name="Entrada 3 2 2 6 6" xfId="5915" xr:uid="{00000000-0005-0000-0000-00007F2B0000}"/>
    <cellStyle name="Entrada 3 2 2 6 6 2" xfId="15069" xr:uid="{00000000-0005-0000-0000-0000802B0000}"/>
    <cellStyle name="Entrada 3 2 2 6 6 3" xfId="22065" xr:uid="{00000000-0005-0000-0000-0000812B0000}"/>
    <cellStyle name="Entrada 3 2 2 6 6 4" xfId="27146" xr:uid="{00000000-0005-0000-0000-0000822B0000}"/>
    <cellStyle name="Entrada 3 2 2 6 6 5" xfId="32960" xr:uid="{00000000-0005-0000-0000-0000832B0000}"/>
    <cellStyle name="Entrada 3 2 2 6 6 6" xfId="36635" xr:uid="{00000000-0005-0000-0000-0000842B0000}"/>
    <cellStyle name="Entrada 3 2 2 6 6 7" xfId="39361" xr:uid="{00000000-0005-0000-0000-0000852B0000}"/>
    <cellStyle name="Entrada 3 2 2 6 7" xfId="10786" xr:uid="{00000000-0005-0000-0000-0000862B0000}"/>
    <cellStyle name="Entrada 3 2 2 6 8" xfId="16496" xr:uid="{00000000-0005-0000-0000-0000872B0000}"/>
    <cellStyle name="Entrada 3 2 2 6 9" xfId="28646" xr:uid="{00000000-0005-0000-0000-0000882B0000}"/>
    <cellStyle name="Entrada 3 2 2 7" xfId="2460" xr:uid="{00000000-0005-0000-0000-0000892B0000}"/>
    <cellStyle name="Entrada 3 2 2 7 2" xfId="5920" xr:uid="{00000000-0005-0000-0000-00008A2B0000}"/>
    <cellStyle name="Entrada 3 2 2 7 2 2" xfId="15074" xr:uid="{00000000-0005-0000-0000-00008B2B0000}"/>
    <cellStyle name="Entrada 3 2 2 7 2 3" xfId="22070" xr:uid="{00000000-0005-0000-0000-00008C2B0000}"/>
    <cellStyle name="Entrada 3 2 2 7 2 4" xfId="27148" xr:uid="{00000000-0005-0000-0000-00008D2B0000}"/>
    <cellStyle name="Entrada 3 2 2 7 2 5" xfId="32965" xr:uid="{00000000-0005-0000-0000-00008E2B0000}"/>
    <cellStyle name="Entrada 3 2 2 7 2 6" xfId="36640" xr:uid="{00000000-0005-0000-0000-00008F2B0000}"/>
    <cellStyle name="Entrada 3 2 2 7 2 7" xfId="39366" xr:uid="{00000000-0005-0000-0000-0000902B0000}"/>
    <cellStyle name="Entrada 3 2 2 7 3" xfId="11614" xr:uid="{00000000-0005-0000-0000-0000912B0000}"/>
    <cellStyle name="Entrada 3 2 2 7 4" xfId="18617" xr:uid="{00000000-0005-0000-0000-0000922B0000}"/>
    <cellStyle name="Entrada 3 2 2 7 5" xfId="24613" xr:uid="{00000000-0005-0000-0000-0000932B0000}"/>
    <cellStyle name="Entrada 3 2 2 7 6" xfId="26200" xr:uid="{00000000-0005-0000-0000-0000942B0000}"/>
    <cellStyle name="Entrada 3 2 2 7 7" xfId="30102" xr:uid="{00000000-0005-0000-0000-0000952B0000}"/>
    <cellStyle name="Entrada 3 2 2 7 8" xfId="34078" xr:uid="{00000000-0005-0000-0000-0000962B0000}"/>
    <cellStyle name="Entrada 3 2 2 7 9" xfId="37640" xr:uid="{00000000-0005-0000-0000-0000972B0000}"/>
    <cellStyle name="Entrada 3 2 2 8" xfId="2939" xr:uid="{00000000-0005-0000-0000-0000982B0000}"/>
    <cellStyle name="Entrada 3 2 2 8 2" xfId="5921" xr:uid="{00000000-0005-0000-0000-0000992B0000}"/>
    <cellStyle name="Entrada 3 2 2 8 2 2" xfId="15075" xr:uid="{00000000-0005-0000-0000-00009A2B0000}"/>
    <cellStyle name="Entrada 3 2 2 8 2 3" xfId="22071" xr:uid="{00000000-0005-0000-0000-00009B2B0000}"/>
    <cellStyle name="Entrada 3 2 2 8 2 4" xfId="17407" xr:uid="{00000000-0005-0000-0000-00009C2B0000}"/>
    <cellStyle name="Entrada 3 2 2 8 2 5" xfId="32966" xr:uid="{00000000-0005-0000-0000-00009D2B0000}"/>
    <cellStyle name="Entrada 3 2 2 8 2 6" xfId="36641" xr:uid="{00000000-0005-0000-0000-00009E2B0000}"/>
    <cellStyle name="Entrada 3 2 2 8 2 7" xfId="39367" xr:uid="{00000000-0005-0000-0000-00009F2B0000}"/>
    <cellStyle name="Entrada 3 2 2 8 3" xfId="12093" xr:uid="{00000000-0005-0000-0000-0000A02B0000}"/>
    <cellStyle name="Entrada 3 2 2 8 4" xfId="19096" xr:uid="{00000000-0005-0000-0000-0000A12B0000}"/>
    <cellStyle name="Entrada 3 2 2 8 5" xfId="9489" xr:uid="{00000000-0005-0000-0000-0000A22B0000}"/>
    <cellStyle name="Entrada 3 2 2 8 6" xfId="26383" xr:uid="{00000000-0005-0000-0000-0000A32B0000}"/>
    <cellStyle name="Entrada 3 2 2 8 7" xfId="21264" xr:uid="{00000000-0005-0000-0000-0000A42B0000}"/>
    <cellStyle name="Entrada 3 2 2 8 8" xfId="9521" xr:uid="{00000000-0005-0000-0000-0000A52B0000}"/>
    <cellStyle name="Entrada 3 2 2 8 9" xfId="31232" xr:uid="{00000000-0005-0000-0000-0000A62B0000}"/>
    <cellStyle name="Entrada 3 2 2 9" xfId="3095" xr:uid="{00000000-0005-0000-0000-0000A72B0000}"/>
    <cellStyle name="Entrada 3 2 2 9 2" xfId="5922" xr:uid="{00000000-0005-0000-0000-0000A82B0000}"/>
    <cellStyle name="Entrada 3 2 2 9 2 2" xfId="15076" xr:uid="{00000000-0005-0000-0000-0000A92B0000}"/>
    <cellStyle name="Entrada 3 2 2 9 2 3" xfId="22072" xr:uid="{00000000-0005-0000-0000-0000AA2B0000}"/>
    <cellStyle name="Entrada 3 2 2 9 2 4" xfId="27152" xr:uid="{00000000-0005-0000-0000-0000AB2B0000}"/>
    <cellStyle name="Entrada 3 2 2 9 2 5" xfId="32967" xr:uid="{00000000-0005-0000-0000-0000AC2B0000}"/>
    <cellStyle name="Entrada 3 2 2 9 2 6" xfId="36642" xr:uid="{00000000-0005-0000-0000-0000AD2B0000}"/>
    <cellStyle name="Entrada 3 2 2 9 2 7" xfId="39368" xr:uid="{00000000-0005-0000-0000-0000AE2B0000}"/>
    <cellStyle name="Entrada 3 2 2 9 3" xfId="12249" xr:uid="{00000000-0005-0000-0000-0000AF2B0000}"/>
    <cellStyle name="Entrada 3 2 2 9 4" xfId="19252" xr:uid="{00000000-0005-0000-0000-0000B02B0000}"/>
    <cellStyle name="Entrada 3 2 2 9 5" xfId="28272" xr:uid="{00000000-0005-0000-0000-0000B12B0000}"/>
    <cellStyle name="Entrada 3 2 2 9 6" xfId="22437" xr:uid="{00000000-0005-0000-0000-0000B22B0000}"/>
    <cellStyle name="Entrada 3 2 2 9 7" xfId="29792" xr:uid="{00000000-0005-0000-0000-0000B32B0000}"/>
    <cellStyle name="Entrada 3 2 2 9 8" xfId="33769" xr:uid="{00000000-0005-0000-0000-0000B42B0000}"/>
    <cellStyle name="Entrada 3 2 2 9 9" xfId="37331" xr:uid="{00000000-0005-0000-0000-0000B52B0000}"/>
    <cellStyle name="Entrada 3 2 20" xfId="30910" xr:uid="{00000000-0005-0000-0000-0000B62B0000}"/>
    <cellStyle name="Entrada 3 2 3" xfId="1853" xr:uid="{00000000-0005-0000-0000-0000B72B0000}"/>
    <cellStyle name="Entrada 3 2 3 10" xfId="28573" xr:uid="{00000000-0005-0000-0000-0000B82B0000}"/>
    <cellStyle name="Entrada 3 2 3 11" xfId="21338" xr:uid="{00000000-0005-0000-0000-0000B92B0000}"/>
    <cellStyle name="Entrada 3 2 3 12" xfId="30911" xr:uid="{00000000-0005-0000-0000-0000BA2B0000}"/>
    <cellStyle name="Entrada 3 2 3 13" xfId="31057" xr:uid="{00000000-0005-0000-0000-0000BB2B0000}"/>
    <cellStyle name="Entrada 3 2 3 14" xfId="31339" xr:uid="{00000000-0005-0000-0000-0000BC2B0000}"/>
    <cellStyle name="Entrada 3 2 3 2" xfId="2563" xr:uid="{00000000-0005-0000-0000-0000BD2B0000}"/>
    <cellStyle name="Entrada 3 2 3 2 2" xfId="5924" xr:uid="{00000000-0005-0000-0000-0000BE2B0000}"/>
    <cellStyle name="Entrada 3 2 3 2 2 2" xfId="15078" xr:uid="{00000000-0005-0000-0000-0000BF2B0000}"/>
    <cellStyle name="Entrada 3 2 3 2 2 3" xfId="22074" xr:uid="{00000000-0005-0000-0000-0000C02B0000}"/>
    <cellStyle name="Entrada 3 2 3 2 2 4" xfId="24872" xr:uid="{00000000-0005-0000-0000-0000C12B0000}"/>
    <cellStyle name="Entrada 3 2 3 2 2 5" xfId="32969" xr:uid="{00000000-0005-0000-0000-0000C22B0000}"/>
    <cellStyle name="Entrada 3 2 3 2 2 6" xfId="36644" xr:uid="{00000000-0005-0000-0000-0000C32B0000}"/>
    <cellStyle name="Entrada 3 2 3 2 2 7" xfId="39370" xr:uid="{00000000-0005-0000-0000-0000C42B0000}"/>
    <cellStyle name="Entrada 3 2 3 2 3" xfId="11717" xr:uid="{00000000-0005-0000-0000-0000C52B0000}"/>
    <cellStyle name="Entrada 3 2 3 2 4" xfId="18720" xr:uid="{00000000-0005-0000-0000-0000C62B0000}"/>
    <cellStyle name="Entrada 3 2 3 2 5" xfId="18154" xr:uid="{00000000-0005-0000-0000-0000C72B0000}"/>
    <cellStyle name="Entrada 3 2 3 2 6" xfId="17854" xr:uid="{00000000-0005-0000-0000-0000C82B0000}"/>
    <cellStyle name="Entrada 3 2 3 2 7" xfId="29492" xr:uid="{00000000-0005-0000-0000-0000C92B0000}"/>
    <cellStyle name="Entrada 3 2 3 2 8" xfId="30881" xr:uid="{00000000-0005-0000-0000-0000CA2B0000}"/>
    <cellStyle name="Entrada 3 2 3 2 9" xfId="34817" xr:uid="{00000000-0005-0000-0000-0000CB2B0000}"/>
    <cellStyle name="Entrada 3 2 3 3" xfId="3748" xr:uid="{00000000-0005-0000-0000-0000CC2B0000}"/>
    <cellStyle name="Entrada 3 2 3 3 2" xfId="5925" xr:uid="{00000000-0005-0000-0000-0000CD2B0000}"/>
    <cellStyle name="Entrada 3 2 3 3 2 2" xfId="15079" xr:uid="{00000000-0005-0000-0000-0000CE2B0000}"/>
    <cellStyle name="Entrada 3 2 3 3 2 3" xfId="22075" xr:uid="{00000000-0005-0000-0000-0000CF2B0000}"/>
    <cellStyle name="Entrada 3 2 3 3 2 4" xfId="17498" xr:uid="{00000000-0005-0000-0000-0000D02B0000}"/>
    <cellStyle name="Entrada 3 2 3 3 2 5" xfId="32970" xr:uid="{00000000-0005-0000-0000-0000D12B0000}"/>
    <cellStyle name="Entrada 3 2 3 3 2 6" xfId="36645" xr:uid="{00000000-0005-0000-0000-0000D22B0000}"/>
    <cellStyle name="Entrada 3 2 3 3 2 7" xfId="39371" xr:uid="{00000000-0005-0000-0000-0000D32B0000}"/>
    <cellStyle name="Entrada 3 2 3 3 3" xfId="12902" xr:uid="{00000000-0005-0000-0000-0000D42B0000}"/>
    <cellStyle name="Entrada 3 2 3 3 4" xfId="19901" xr:uid="{00000000-0005-0000-0000-0000D52B0000}"/>
    <cellStyle name="Entrada 3 2 3 3 5" xfId="27956" xr:uid="{00000000-0005-0000-0000-0000D62B0000}"/>
    <cellStyle name="Entrada 3 2 3 3 6" xfId="22927" xr:uid="{00000000-0005-0000-0000-0000D72B0000}"/>
    <cellStyle name="Entrada 3 2 3 3 7" xfId="25142" xr:uid="{00000000-0005-0000-0000-0000D82B0000}"/>
    <cellStyle name="Entrada 3 2 3 3 8" xfId="33540" xr:uid="{00000000-0005-0000-0000-0000D92B0000}"/>
    <cellStyle name="Entrada 3 2 3 3 9" xfId="37208" xr:uid="{00000000-0005-0000-0000-0000DA2B0000}"/>
    <cellStyle name="Entrada 3 2 3 4" xfId="4244" xr:uid="{00000000-0005-0000-0000-0000DB2B0000}"/>
    <cellStyle name="Entrada 3 2 3 4 2" xfId="5926" xr:uid="{00000000-0005-0000-0000-0000DC2B0000}"/>
    <cellStyle name="Entrada 3 2 3 4 2 2" xfId="15080" xr:uid="{00000000-0005-0000-0000-0000DD2B0000}"/>
    <cellStyle name="Entrada 3 2 3 4 2 3" xfId="22076" xr:uid="{00000000-0005-0000-0000-0000DE2B0000}"/>
    <cellStyle name="Entrada 3 2 3 4 2 4" xfId="27151" xr:uid="{00000000-0005-0000-0000-0000DF2B0000}"/>
    <cellStyle name="Entrada 3 2 3 4 2 5" xfId="32971" xr:uid="{00000000-0005-0000-0000-0000E02B0000}"/>
    <cellStyle name="Entrada 3 2 3 4 2 6" xfId="36646" xr:uid="{00000000-0005-0000-0000-0000E12B0000}"/>
    <cellStyle name="Entrada 3 2 3 4 2 7" xfId="39372" xr:uid="{00000000-0005-0000-0000-0000E22B0000}"/>
    <cellStyle name="Entrada 3 2 3 4 3" xfId="13398" xr:uid="{00000000-0005-0000-0000-0000E32B0000}"/>
    <cellStyle name="Entrada 3 2 3 4 4" xfId="20396" xr:uid="{00000000-0005-0000-0000-0000E42B0000}"/>
    <cellStyle name="Entrada 3 2 3 4 5" xfId="27710" xr:uid="{00000000-0005-0000-0000-0000E52B0000}"/>
    <cellStyle name="Entrada 3 2 3 4 6" xfId="19760" xr:uid="{00000000-0005-0000-0000-0000E62B0000}"/>
    <cellStyle name="Entrada 3 2 3 4 7" xfId="19598" xr:uid="{00000000-0005-0000-0000-0000E72B0000}"/>
    <cellStyle name="Entrada 3 2 3 4 8" xfId="35552" xr:uid="{00000000-0005-0000-0000-0000E82B0000}"/>
    <cellStyle name="Entrada 3 2 3 4 9" xfId="38474" xr:uid="{00000000-0005-0000-0000-0000E92B0000}"/>
    <cellStyle name="Entrada 3 2 3 5" xfId="2962" xr:uid="{00000000-0005-0000-0000-0000EA2B0000}"/>
    <cellStyle name="Entrada 3 2 3 5 2" xfId="5927" xr:uid="{00000000-0005-0000-0000-0000EB2B0000}"/>
    <cellStyle name="Entrada 3 2 3 5 2 2" xfId="15081" xr:uid="{00000000-0005-0000-0000-0000EC2B0000}"/>
    <cellStyle name="Entrada 3 2 3 5 2 3" xfId="22077" xr:uid="{00000000-0005-0000-0000-0000ED2B0000}"/>
    <cellStyle name="Entrada 3 2 3 5 2 4" xfId="18361" xr:uid="{00000000-0005-0000-0000-0000EE2B0000}"/>
    <cellStyle name="Entrada 3 2 3 5 2 5" xfId="32972" xr:uid="{00000000-0005-0000-0000-0000EF2B0000}"/>
    <cellStyle name="Entrada 3 2 3 5 2 6" xfId="36647" xr:uid="{00000000-0005-0000-0000-0000F02B0000}"/>
    <cellStyle name="Entrada 3 2 3 5 2 7" xfId="39373" xr:uid="{00000000-0005-0000-0000-0000F12B0000}"/>
    <cellStyle name="Entrada 3 2 3 5 3" xfId="12116" xr:uid="{00000000-0005-0000-0000-0000F22B0000}"/>
    <cellStyle name="Entrada 3 2 3 5 4" xfId="19119" xr:uid="{00000000-0005-0000-0000-0000F32B0000}"/>
    <cellStyle name="Entrada 3 2 3 5 5" xfId="24674" xr:uid="{00000000-0005-0000-0000-0000F42B0000}"/>
    <cellStyle name="Entrada 3 2 3 5 6" xfId="28497" xr:uid="{00000000-0005-0000-0000-0000F52B0000}"/>
    <cellStyle name="Entrada 3 2 3 5 7" xfId="29853" xr:uid="{00000000-0005-0000-0000-0000F62B0000}"/>
    <cellStyle name="Entrada 3 2 3 5 8" xfId="33830" xr:uid="{00000000-0005-0000-0000-0000F72B0000}"/>
    <cellStyle name="Entrada 3 2 3 5 9" xfId="37392" xr:uid="{00000000-0005-0000-0000-0000F82B0000}"/>
    <cellStyle name="Entrada 3 2 3 6" xfId="3046" xr:uid="{00000000-0005-0000-0000-0000F92B0000}"/>
    <cellStyle name="Entrada 3 2 3 6 2" xfId="5928" xr:uid="{00000000-0005-0000-0000-0000FA2B0000}"/>
    <cellStyle name="Entrada 3 2 3 6 2 2" xfId="15082" xr:uid="{00000000-0005-0000-0000-0000FB2B0000}"/>
    <cellStyle name="Entrada 3 2 3 6 2 3" xfId="22078" xr:uid="{00000000-0005-0000-0000-0000FC2B0000}"/>
    <cellStyle name="Entrada 3 2 3 6 2 4" xfId="27150" xr:uid="{00000000-0005-0000-0000-0000FD2B0000}"/>
    <cellStyle name="Entrada 3 2 3 6 2 5" xfId="32973" xr:uid="{00000000-0005-0000-0000-0000FE2B0000}"/>
    <cellStyle name="Entrada 3 2 3 6 2 6" xfId="36648" xr:uid="{00000000-0005-0000-0000-0000FF2B0000}"/>
    <cellStyle name="Entrada 3 2 3 6 2 7" xfId="39374" xr:uid="{00000000-0005-0000-0000-0000002C0000}"/>
    <cellStyle name="Entrada 3 2 3 6 3" xfId="12200" xr:uid="{00000000-0005-0000-0000-0000012C0000}"/>
    <cellStyle name="Entrada 3 2 3 6 4" xfId="19203" xr:uid="{00000000-0005-0000-0000-0000022C0000}"/>
    <cellStyle name="Entrada 3 2 3 6 5" xfId="10158" xr:uid="{00000000-0005-0000-0000-0000032C0000}"/>
    <cellStyle name="Entrada 3 2 3 6 6" xfId="25439" xr:uid="{00000000-0005-0000-0000-0000042C0000}"/>
    <cellStyle name="Entrada 3 2 3 6 7" xfId="29809" xr:uid="{00000000-0005-0000-0000-0000052C0000}"/>
    <cellStyle name="Entrada 3 2 3 6 8" xfId="33781" xr:uid="{00000000-0005-0000-0000-0000062C0000}"/>
    <cellStyle name="Entrada 3 2 3 6 9" xfId="37343" xr:uid="{00000000-0005-0000-0000-0000072C0000}"/>
    <cellStyle name="Entrada 3 2 3 7" xfId="5923" xr:uid="{00000000-0005-0000-0000-0000082C0000}"/>
    <cellStyle name="Entrada 3 2 3 7 2" xfId="15077" xr:uid="{00000000-0005-0000-0000-0000092C0000}"/>
    <cellStyle name="Entrada 3 2 3 7 3" xfId="22073" xr:uid="{00000000-0005-0000-0000-00000A2C0000}"/>
    <cellStyle name="Entrada 3 2 3 7 4" xfId="27142" xr:uid="{00000000-0005-0000-0000-00000B2C0000}"/>
    <cellStyle name="Entrada 3 2 3 7 5" xfId="32968" xr:uid="{00000000-0005-0000-0000-00000C2C0000}"/>
    <cellStyle name="Entrada 3 2 3 7 6" xfId="36643" xr:uid="{00000000-0005-0000-0000-00000D2C0000}"/>
    <cellStyle name="Entrada 3 2 3 7 7" xfId="39369" xr:uid="{00000000-0005-0000-0000-00000E2C0000}"/>
    <cellStyle name="Entrada 3 2 3 8" xfId="11007" xr:uid="{00000000-0005-0000-0000-00000F2C0000}"/>
    <cellStyle name="Entrada 3 2 3 9" xfId="15518" xr:uid="{00000000-0005-0000-0000-0000102C0000}"/>
    <cellStyle name="Entrada 3 2 4" xfId="2270" xr:uid="{00000000-0005-0000-0000-0000112C0000}"/>
    <cellStyle name="Entrada 3 2 4 10" xfId="15458" xr:uid="{00000000-0005-0000-0000-0000122C0000}"/>
    <cellStyle name="Entrada 3 2 4 11" xfId="26106" xr:uid="{00000000-0005-0000-0000-0000132C0000}"/>
    <cellStyle name="Entrada 3 2 4 12" xfId="30195" xr:uid="{00000000-0005-0000-0000-0000142C0000}"/>
    <cellStyle name="Entrada 3 2 4 13" xfId="31065" xr:uid="{00000000-0005-0000-0000-0000152C0000}"/>
    <cellStyle name="Entrada 3 2 4 14" xfId="34956" xr:uid="{00000000-0005-0000-0000-0000162C0000}"/>
    <cellStyle name="Entrada 3 2 4 2" xfId="2670" xr:uid="{00000000-0005-0000-0000-0000172C0000}"/>
    <cellStyle name="Entrada 3 2 4 2 2" xfId="5930" xr:uid="{00000000-0005-0000-0000-0000182C0000}"/>
    <cellStyle name="Entrada 3 2 4 2 2 2" xfId="15084" xr:uid="{00000000-0005-0000-0000-0000192C0000}"/>
    <cellStyle name="Entrada 3 2 4 2 2 3" xfId="22080" xr:uid="{00000000-0005-0000-0000-00001A2C0000}"/>
    <cellStyle name="Entrada 3 2 4 2 2 4" xfId="27153" xr:uid="{00000000-0005-0000-0000-00001B2C0000}"/>
    <cellStyle name="Entrada 3 2 4 2 2 5" xfId="32975" xr:uid="{00000000-0005-0000-0000-00001C2C0000}"/>
    <cellStyle name="Entrada 3 2 4 2 2 6" xfId="36650" xr:uid="{00000000-0005-0000-0000-00001D2C0000}"/>
    <cellStyle name="Entrada 3 2 4 2 2 7" xfId="39376" xr:uid="{00000000-0005-0000-0000-00001E2C0000}"/>
    <cellStyle name="Entrada 3 2 4 2 3" xfId="11824" xr:uid="{00000000-0005-0000-0000-00001F2C0000}"/>
    <cellStyle name="Entrada 3 2 4 2 4" xfId="18827" xr:uid="{00000000-0005-0000-0000-0000202C0000}"/>
    <cellStyle name="Entrada 3 2 4 2 5" xfId="18115" xr:uid="{00000000-0005-0000-0000-0000212C0000}"/>
    <cellStyle name="Entrada 3 2 4 2 6" xfId="26298" xr:uid="{00000000-0005-0000-0000-0000222C0000}"/>
    <cellStyle name="Entrada 3 2 4 2 7" xfId="23382" xr:uid="{00000000-0005-0000-0000-0000232C0000}"/>
    <cellStyle name="Entrada 3 2 4 2 8" xfId="25939" xr:uid="{00000000-0005-0000-0000-0000242C0000}"/>
    <cellStyle name="Entrada 3 2 4 2 9" xfId="31228" xr:uid="{00000000-0005-0000-0000-0000252C0000}"/>
    <cellStyle name="Entrada 3 2 4 3" xfId="3952" xr:uid="{00000000-0005-0000-0000-0000262C0000}"/>
    <cellStyle name="Entrada 3 2 4 3 2" xfId="5931" xr:uid="{00000000-0005-0000-0000-0000272C0000}"/>
    <cellStyle name="Entrada 3 2 4 3 2 2" xfId="15085" xr:uid="{00000000-0005-0000-0000-0000282C0000}"/>
    <cellStyle name="Entrada 3 2 4 3 2 3" xfId="22081" xr:uid="{00000000-0005-0000-0000-0000292C0000}"/>
    <cellStyle name="Entrada 3 2 4 3 2 4" xfId="17265" xr:uid="{00000000-0005-0000-0000-00002A2C0000}"/>
    <cellStyle name="Entrada 3 2 4 3 2 5" xfId="32976" xr:uid="{00000000-0005-0000-0000-00002B2C0000}"/>
    <cellStyle name="Entrada 3 2 4 3 2 6" xfId="36651" xr:uid="{00000000-0005-0000-0000-00002C2C0000}"/>
    <cellStyle name="Entrada 3 2 4 3 2 7" xfId="39377" xr:uid="{00000000-0005-0000-0000-00002D2C0000}"/>
    <cellStyle name="Entrada 3 2 4 3 3" xfId="13106" xr:uid="{00000000-0005-0000-0000-00002E2C0000}"/>
    <cellStyle name="Entrada 3 2 4 3 4" xfId="20104" xr:uid="{00000000-0005-0000-0000-00002F2C0000}"/>
    <cellStyle name="Entrada 3 2 4 3 5" xfId="17929" xr:uid="{00000000-0005-0000-0000-0000302C0000}"/>
    <cellStyle name="Entrada 3 2 4 3 6" xfId="9190" xr:uid="{00000000-0005-0000-0000-0000312C0000}"/>
    <cellStyle name="Entrada 3 2 4 3 7" xfId="24835" xr:uid="{00000000-0005-0000-0000-0000322C0000}"/>
    <cellStyle name="Entrada 3 2 4 3 8" xfId="33451" xr:uid="{00000000-0005-0000-0000-0000332C0000}"/>
    <cellStyle name="Entrada 3 2 4 3 9" xfId="37125" xr:uid="{00000000-0005-0000-0000-0000342C0000}"/>
    <cellStyle name="Entrada 3 2 4 4" xfId="4390" xr:uid="{00000000-0005-0000-0000-0000352C0000}"/>
    <cellStyle name="Entrada 3 2 4 4 2" xfId="5932" xr:uid="{00000000-0005-0000-0000-0000362C0000}"/>
    <cellStyle name="Entrada 3 2 4 4 2 2" xfId="15086" xr:uid="{00000000-0005-0000-0000-0000372C0000}"/>
    <cellStyle name="Entrada 3 2 4 4 2 3" xfId="22082" xr:uid="{00000000-0005-0000-0000-0000382C0000}"/>
    <cellStyle name="Entrada 3 2 4 4 2 4" xfId="24392" xr:uid="{00000000-0005-0000-0000-0000392C0000}"/>
    <cellStyle name="Entrada 3 2 4 4 2 5" xfId="32977" xr:uid="{00000000-0005-0000-0000-00003A2C0000}"/>
    <cellStyle name="Entrada 3 2 4 4 2 6" xfId="36652" xr:uid="{00000000-0005-0000-0000-00003B2C0000}"/>
    <cellStyle name="Entrada 3 2 4 4 2 7" xfId="39378" xr:uid="{00000000-0005-0000-0000-00003C2C0000}"/>
    <cellStyle name="Entrada 3 2 4 4 3" xfId="13544" xr:uid="{00000000-0005-0000-0000-00003D2C0000}"/>
    <cellStyle name="Entrada 3 2 4 4 4" xfId="20542" xr:uid="{00000000-0005-0000-0000-00003E2C0000}"/>
    <cellStyle name="Entrada 3 2 4 4 5" xfId="23366" xr:uid="{00000000-0005-0000-0000-00003F2C0000}"/>
    <cellStyle name="Entrada 3 2 4 4 6" xfId="10049" xr:uid="{00000000-0005-0000-0000-0000402C0000}"/>
    <cellStyle name="Entrada 3 2 4 4 7" xfId="9287" xr:uid="{00000000-0005-0000-0000-0000412C0000}"/>
    <cellStyle name="Entrada 3 2 4 4 8" xfId="31863" xr:uid="{00000000-0005-0000-0000-0000422C0000}"/>
    <cellStyle name="Entrada 3 2 4 4 9" xfId="35517" xr:uid="{00000000-0005-0000-0000-0000432C0000}"/>
    <cellStyle name="Entrada 3 2 4 5" xfId="4644" xr:uid="{00000000-0005-0000-0000-0000442C0000}"/>
    <cellStyle name="Entrada 3 2 4 5 2" xfId="5933" xr:uid="{00000000-0005-0000-0000-0000452C0000}"/>
    <cellStyle name="Entrada 3 2 4 5 2 2" xfId="15087" xr:uid="{00000000-0005-0000-0000-0000462C0000}"/>
    <cellStyle name="Entrada 3 2 4 5 2 3" xfId="22083" xr:uid="{00000000-0005-0000-0000-0000472C0000}"/>
    <cellStyle name="Entrada 3 2 4 5 2 4" xfId="15539" xr:uid="{00000000-0005-0000-0000-0000482C0000}"/>
    <cellStyle name="Entrada 3 2 4 5 2 5" xfId="32978" xr:uid="{00000000-0005-0000-0000-0000492C0000}"/>
    <cellStyle name="Entrada 3 2 4 5 2 6" xfId="36653" xr:uid="{00000000-0005-0000-0000-00004A2C0000}"/>
    <cellStyle name="Entrada 3 2 4 5 2 7" xfId="39379" xr:uid="{00000000-0005-0000-0000-00004B2C0000}"/>
    <cellStyle name="Entrada 3 2 4 5 3" xfId="13798" xr:uid="{00000000-0005-0000-0000-00004C2C0000}"/>
    <cellStyle name="Entrada 3 2 4 5 4" xfId="20796" xr:uid="{00000000-0005-0000-0000-00004D2C0000}"/>
    <cellStyle name="Entrada 3 2 4 5 5" xfId="24774" xr:uid="{00000000-0005-0000-0000-00004E2C0000}"/>
    <cellStyle name="Entrada 3 2 4 5 6" xfId="29261" xr:uid="{00000000-0005-0000-0000-00004F2C0000}"/>
    <cellStyle name="Entrada 3 2 4 5 7" xfId="17833" xr:uid="{00000000-0005-0000-0000-0000502C0000}"/>
    <cellStyle name="Entrada 3 2 4 5 8" xfId="32199" xr:uid="{00000000-0005-0000-0000-0000512C0000}"/>
    <cellStyle name="Entrada 3 2 4 5 9" xfId="35874" xr:uid="{00000000-0005-0000-0000-0000522C0000}"/>
    <cellStyle name="Entrada 3 2 4 6" xfId="4890" xr:uid="{00000000-0005-0000-0000-0000532C0000}"/>
    <cellStyle name="Entrada 3 2 4 6 2" xfId="5934" xr:uid="{00000000-0005-0000-0000-0000542C0000}"/>
    <cellStyle name="Entrada 3 2 4 6 2 2" xfId="15088" xr:uid="{00000000-0005-0000-0000-0000552C0000}"/>
    <cellStyle name="Entrada 3 2 4 6 2 3" xfId="22084" xr:uid="{00000000-0005-0000-0000-0000562C0000}"/>
    <cellStyle name="Entrada 3 2 4 6 2 4" xfId="27155" xr:uid="{00000000-0005-0000-0000-0000572C0000}"/>
    <cellStyle name="Entrada 3 2 4 6 2 5" xfId="32979" xr:uid="{00000000-0005-0000-0000-0000582C0000}"/>
    <cellStyle name="Entrada 3 2 4 6 2 6" xfId="36654" xr:uid="{00000000-0005-0000-0000-0000592C0000}"/>
    <cellStyle name="Entrada 3 2 4 6 2 7" xfId="39380" xr:uid="{00000000-0005-0000-0000-00005A2C0000}"/>
    <cellStyle name="Entrada 3 2 4 6 3" xfId="14044" xr:uid="{00000000-0005-0000-0000-00005B2C0000}"/>
    <cellStyle name="Entrada 3 2 4 6 4" xfId="21042" xr:uid="{00000000-0005-0000-0000-00005C2C0000}"/>
    <cellStyle name="Entrada 3 2 4 6 5" xfId="24808" xr:uid="{00000000-0005-0000-0000-00005D2C0000}"/>
    <cellStyle name="Entrada 3 2 4 6 6" xfId="29283" xr:uid="{00000000-0005-0000-0000-00005E2C0000}"/>
    <cellStyle name="Entrada 3 2 4 6 7" xfId="31936" xr:uid="{00000000-0005-0000-0000-00005F2C0000}"/>
    <cellStyle name="Entrada 3 2 4 6 8" xfId="35614" xr:uid="{00000000-0005-0000-0000-0000602C0000}"/>
    <cellStyle name="Entrada 3 2 4 6 9" xfId="38525" xr:uid="{00000000-0005-0000-0000-0000612C0000}"/>
    <cellStyle name="Entrada 3 2 4 7" xfId="5929" xr:uid="{00000000-0005-0000-0000-0000622C0000}"/>
    <cellStyle name="Entrada 3 2 4 7 2" xfId="15083" xr:uid="{00000000-0005-0000-0000-0000632C0000}"/>
    <cellStyle name="Entrada 3 2 4 7 3" xfId="22079" xr:uid="{00000000-0005-0000-0000-0000642C0000}"/>
    <cellStyle name="Entrada 3 2 4 7 4" xfId="10142" xr:uid="{00000000-0005-0000-0000-0000652C0000}"/>
    <cellStyle name="Entrada 3 2 4 7 5" xfId="32974" xr:uid="{00000000-0005-0000-0000-0000662C0000}"/>
    <cellStyle name="Entrada 3 2 4 7 6" xfId="36649" xr:uid="{00000000-0005-0000-0000-0000672C0000}"/>
    <cellStyle name="Entrada 3 2 4 7 7" xfId="39375" xr:uid="{00000000-0005-0000-0000-0000682C0000}"/>
    <cellStyle name="Entrada 3 2 4 8" xfId="11424" xr:uid="{00000000-0005-0000-0000-0000692C0000}"/>
    <cellStyle name="Entrada 3 2 4 9" xfId="18427" xr:uid="{00000000-0005-0000-0000-00006A2C0000}"/>
    <cellStyle name="Entrada 3 2 5" xfId="2118" xr:uid="{00000000-0005-0000-0000-00006B2C0000}"/>
    <cellStyle name="Entrada 3 2 5 10" xfId="24592" xr:uid="{00000000-0005-0000-0000-00006C2C0000}"/>
    <cellStyle name="Entrada 3 2 5 11" xfId="22479" xr:uid="{00000000-0005-0000-0000-00006D2C0000}"/>
    <cellStyle name="Entrada 3 2 5 12" xfId="29024" xr:uid="{00000000-0005-0000-0000-00006E2C0000}"/>
    <cellStyle name="Entrada 3 2 5 13" xfId="31454" xr:uid="{00000000-0005-0000-0000-00006F2C0000}"/>
    <cellStyle name="Entrada 3 2 5 14" xfId="35165" xr:uid="{00000000-0005-0000-0000-0000702C0000}"/>
    <cellStyle name="Entrada 3 2 5 2" xfId="2602" xr:uid="{00000000-0005-0000-0000-0000712C0000}"/>
    <cellStyle name="Entrada 3 2 5 2 2" xfId="5936" xr:uid="{00000000-0005-0000-0000-0000722C0000}"/>
    <cellStyle name="Entrada 3 2 5 2 2 2" xfId="15090" xr:uid="{00000000-0005-0000-0000-0000732C0000}"/>
    <cellStyle name="Entrada 3 2 5 2 2 3" xfId="22086" xr:uid="{00000000-0005-0000-0000-0000742C0000}"/>
    <cellStyle name="Entrada 3 2 5 2 2 4" xfId="27154" xr:uid="{00000000-0005-0000-0000-0000752C0000}"/>
    <cellStyle name="Entrada 3 2 5 2 2 5" xfId="32981" xr:uid="{00000000-0005-0000-0000-0000762C0000}"/>
    <cellStyle name="Entrada 3 2 5 2 2 6" xfId="36656" xr:uid="{00000000-0005-0000-0000-0000772C0000}"/>
    <cellStyle name="Entrada 3 2 5 2 2 7" xfId="39382" xr:uid="{00000000-0005-0000-0000-0000782C0000}"/>
    <cellStyle name="Entrada 3 2 5 2 3" xfId="11756" xr:uid="{00000000-0005-0000-0000-0000792C0000}"/>
    <cellStyle name="Entrada 3 2 5 2 4" xfId="18759" xr:uid="{00000000-0005-0000-0000-00007A2C0000}"/>
    <cellStyle name="Entrada 3 2 5 2 5" xfId="23066" xr:uid="{00000000-0005-0000-0000-00007B2C0000}"/>
    <cellStyle name="Entrada 3 2 5 2 6" xfId="26264" xr:uid="{00000000-0005-0000-0000-00007C2C0000}"/>
    <cellStyle name="Entrada 3 2 5 2 7" xfId="29417" xr:uid="{00000000-0005-0000-0000-00007D2C0000}"/>
    <cellStyle name="Entrada 3 2 5 2 8" xfId="9949" xr:uid="{00000000-0005-0000-0000-00007E2C0000}"/>
    <cellStyle name="Entrada 3 2 5 2 9" xfId="34816" xr:uid="{00000000-0005-0000-0000-00007F2C0000}"/>
    <cellStyle name="Entrada 3 2 5 3" xfId="3849" xr:uid="{00000000-0005-0000-0000-0000802C0000}"/>
    <cellStyle name="Entrada 3 2 5 3 2" xfId="5937" xr:uid="{00000000-0005-0000-0000-0000812C0000}"/>
    <cellStyle name="Entrada 3 2 5 3 2 2" xfId="15091" xr:uid="{00000000-0005-0000-0000-0000822C0000}"/>
    <cellStyle name="Entrada 3 2 5 3 2 3" xfId="22087" xr:uid="{00000000-0005-0000-0000-0000832C0000}"/>
    <cellStyle name="Entrada 3 2 5 3 2 4" xfId="18233" xr:uid="{00000000-0005-0000-0000-0000842C0000}"/>
    <cellStyle name="Entrada 3 2 5 3 2 5" xfId="32982" xr:uid="{00000000-0005-0000-0000-0000852C0000}"/>
    <cellStyle name="Entrada 3 2 5 3 2 6" xfId="36657" xr:uid="{00000000-0005-0000-0000-0000862C0000}"/>
    <cellStyle name="Entrada 3 2 5 3 2 7" xfId="39383" xr:uid="{00000000-0005-0000-0000-0000872C0000}"/>
    <cellStyle name="Entrada 3 2 5 3 3" xfId="13003" xr:uid="{00000000-0005-0000-0000-0000882C0000}"/>
    <cellStyle name="Entrada 3 2 5 3 4" xfId="20002" xr:uid="{00000000-0005-0000-0000-0000892C0000}"/>
    <cellStyle name="Entrada 3 2 5 3 5" xfId="27900" xr:uid="{00000000-0005-0000-0000-00008A2C0000}"/>
    <cellStyle name="Entrada 3 2 5 3 6" xfId="23053" xr:uid="{00000000-0005-0000-0000-00008B2C0000}"/>
    <cellStyle name="Entrada 3 2 5 3 7" xfId="29374" xr:uid="{00000000-0005-0000-0000-00008C2C0000}"/>
    <cellStyle name="Entrada 3 2 5 3 8" xfId="33493" xr:uid="{00000000-0005-0000-0000-00008D2C0000}"/>
    <cellStyle name="Entrada 3 2 5 3 9" xfId="37161" xr:uid="{00000000-0005-0000-0000-00008E2C0000}"/>
    <cellStyle name="Entrada 3 2 5 4" xfId="4317" xr:uid="{00000000-0005-0000-0000-00008F2C0000}"/>
    <cellStyle name="Entrada 3 2 5 4 2" xfId="5938" xr:uid="{00000000-0005-0000-0000-0000902C0000}"/>
    <cellStyle name="Entrada 3 2 5 4 2 2" xfId="15092" xr:uid="{00000000-0005-0000-0000-0000912C0000}"/>
    <cellStyle name="Entrada 3 2 5 4 2 3" xfId="22088" xr:uid="{00000000-0005-0000-0000-0000922C0000}"/>
    <cellStyle name="Entrada 3 2 5 4 2 4" xfId="27157" xr:uid="{00000000-0005-0000-0000-0000932C0000}"/>
    <cellStyle name="Entrada 3 2 5 4 2 5" xfId="32983" xr:uid="{00000000-0005-0000-0000-0000942C0000}"/>
    <cellStyle name="Entrada 3 2 5 4 2 6" xfId="36658" xr:uid="{00000000-0005-0000-0000-0000952C0000}"/>
    <cellStyle name="Entrada 3 2 5 4 2 7" xfId="39384" xr:uid="{00000000-0005-0000-0000-0000962C0000}"/>
    <cellStyle name="Entrada 3 2 5 4 3" xfId="13471" xr:uid="{00000000-0005-0000-0000-0000972C0000}"/>
    <cellStyle name="Entrada 3 2 5 4 4" xfId="20469" xr:uid="{00000000-0005-0000-0000-0000982C0000}"/>
    <cellStyle name="Entrada 3 2 5 4 5" xfId="9315" xr:uid="{00000000-0005-0000-0000-0000992C0000}"/>
    <cellStyle name="Entrada 3 2 5 4 6" xfId="26684" xr:uid="{00000000-0005-0000-0000-00009A2C0000}"/>
    <cellStyle name="Entrada 3 2 5 4 7" xfId="22703" xr:uid="{00000000-0005-0000-0000-00009B2C0000}"/>
    <cellStyle name="Entrada 3 2 5 4 8" xfId="33336" xr:uid="{00000000-0005-0000-0000-00009C2C0000}"/>
    <cellStyle name="Entrada 3 2 5 4 9" xfId="37011" xr:uid="{00000000-0005-0000-0000-00009D2C0000}"/>
    <cellStyle name="Entrada 3 2 5 5" xfId="4584" xr:uid="{00000000-0005-0000-0000-00009E2C0000}"/>
    <cellStyle name="Entrada 3 2 5 5 2" xfId="5939" xr:uid="{00000000-0005-0000-0000-00009F2C0000}"/>
    <cellStyle name="Entrada 3 2 5 5 2 2" xfId="15093" xr:uid="{00000000-0005-0000-0000-0000A02C0000}"/>
    <cellStyle name="Entrada 3 2 5 5 2 3" xfId="22089" xr:uid="{00000000-0005-0000-0000-0000A12C0000}"/>
    <cellStyle name="Entrada 3 2 5 5 2 4" xfId="17707" xr:uid="{00000000-0005-0000-0000-0000A22C0000}"/>
    <cellStyle name="Entrada 3 2 5 5 2 5" xfId="32984" xr:uid="{00000000-0005-0000-0000-0000A32C0000}"/>
    <cellStyle name="Entrada 3 2 5 5 2 6" xfId="36659" xr:uid="{00000000-0005-0000-0000-0000A42C0000}"/>
    <cellStyle name="Entrada 3 2 5 5 2 7" xfId="39385" xr:uid="{00000000-0005-0000-0000-0000A52C0000}"/>
    <cellStyle name="Entrada 3 2 5 5 3" xfId="13738" xr:uid="{00000000-0005-0000-0000-0000A62C0000}"/>
    <cellStyle name="Entrada 3 2 5 5 4" xfId="20736" xr:uid="{00000000-0005-0000-0000-0000A72C0000}"/>
    <cellStyle name="Entrada 3 2 5 5 5" xfId="27545" xr:uid="{00000000-0005-0000-0000-0000A82C0000}"/>
    <cellStyle name="Entrada 3 2 5 5 6" xfId="29243" xr:uid="{00000000-0005-0000-0000-0000A92C0000}"/>
    <cellStyle name="Entrada 3 2 5 5 7" xfId="9923" xr:uid="{00000000-0005-0000-0000-0000AA2C0000}"/>
    <cellStyle name="Entrada 3 2 5 5 8" xfId="32227" xr:uid="{00000000-0005-0000-0000-0000AB2C0000}"/>
    <cellStyle name="Entrada 3 2 5 5 9" xfId="35902" xr:uid="{00000000-0005-0000-0000-0000AC2C0000}"/>
    <cellStyle name="Entrada 3 2 5 6" xfId="4834" xr:uid="{00000000-0005-0000-0000-0000AD2C0000}"/>
    <cellStyle name="Entrada 3 2 5 6 2" xfId="5940" xr:uid="{00000000-0005-0000-0000-0000AE2C0000}"/>
    <cellStyle name="Entrada 3 2 5 6 2 2" xfId="15094" xr:uid="{00000000-0005-0000-0000-0000AF2C0000}"/>
    <cellStyle name="Entrada 3 2 5 6 2 3" xfId="22090" xr:uid="{00000000-0005-0000-0000-0000B02C0000}"/>
    <cellStyle name="Entrada 3 2 5 6 2 4" xfId="27158" xr:uid="{00000000-0005-0000-0000-0000B12C0000}"/>
    <cellStyle name="Entrada 3 2 5 6 2 5" xfId="32985" xr:uid="{00000000-0005-0000-0000-0000B22C0000}"/>
    <cellStyle name="Entrada 3 2 5 6 2 6" xfId="36660" xr:uid="{00000000-0005-0000-0000-0000B32C0000}"/>
    <cellStyle name="Entrada 3 2 5 6 2 7" xfId="39386" xr:uid="{00000000-0005-0000-0000-0000B42C0000}"/>
    <cellStyle name="Entrada 3 2 5 6 3" xfId="13988" xr:uid="{00000000-0005-0000-0000-0000B52C0000}"/>
    <cellStyle name="Entrada 3 2 5 6 4" xfId="20986" xr:uid="{00000000-0005-0000-0000-0000B62C0000}"/>
    <cellStyle name="Entrada 3 2 5 6 5" xfId="24795" xr:uid="{00000000-0005-0000-0000-0000B72C0000}"/>
    <cellStyle name="Entrada 3 2 5 6 6" xfId="26766" xr:uid="{00000000-0005-0000-0000-0000B82C0000}"/>
    <cellStyle name="Entrada 3 2 5 6 7" xfId="24995" xr:uid="{00000000-0005-0000-0000-0000B92C0000}"/>
    <cellStyle name="Entrada 3 2 5 6 8" xfId="32111" xr:uid="{00000000-0005-0000-0000-0000BA2C0000}"/>
    <cellStyle name="Entrada 3 2 5 6 9" xfId="35786" xr:uid="{00000000-0005-0000-0000-0000BB2C0000}"/>
    <cellStyle name="Entrada 3 2 5 7" xfId="5935" xr:uid="{00000000-0005-0000-0000-0000BC2C0000}"/>
    <cellStyle name="Entrada 3 2 5 7 2" xfId="15089" xr:uid="{00000000-0005-0000-0000-0000BD2C0000}"/>
    <cellStyle name="Entrada 3 2 5 7 3" xfId="22085" xr:uid="{00000000-0005-0000-0000-0000BE2C0000}"/>
    <cellStyle name="Entrada 3 2 5 7 4" xfId="27156" xr:uid="{00000000-0005-0000-0000-0000BF2C0000}"/>
    <cellStyle name="Entrada 3 2 5 7 5" xfId="32980" xr:uid="{00000000-0005-0000-0000-0000C02C0000}"/>
    <cellStyle name="Entrada 3 2 5 7 6" xfId="36655" xr:uid="{00000000-0005-0000-0000-0000C12C0000}"/>
    <cellStyle name="Entrada 3 2 5 7 7" xfId="39381" xr:uid="{00000000-0005-0000-0000-0000C22C0000}"/>
    <cellStyle name="Entrada 3 2 5 8" xfId="11272" xr:uid="{00000000-0005-0000-0000-0000C32C0000}"/>
    <cellStyle name="Entrada 3 2 5 9" xfId="9176" xr:uid="{00000000-0005-0000-0000-0000C42C0000}"/>
    <cellStyle name="Entrada 3 2 6" xfId="2303" xr:uid="{00000000-0005-0000-0000-0000C52C0000}"/>
    <cellStyle name="Entrada 3 2 6 10" xfId="17161" xr:uid="{00000000-0005-0000-0000-0000C62C0000}"/>
    <cellStyle name="Entrada 3 2 6 11" xfId="26117" xr:uid="{00000000-0005-0000-0000-0000C72C0000}"/>
    <cellStyle name="Entrada 3 2 6 12" xfId="30178" xr:uid="{00000000-0005-0000-0000-0000C82C0000}"/>
    <cellStyle name="Entrada 3 2 6 13" xfId="29623" xr:uid="{00000000-0005-0000-0000-0000C92C0000}"/>
    <cellStyle name="Entrada 3 2 6 14" xfId="33608" xr:uid="{00000000-0005-0000-0000-0000CA2C0000}"/>
    <cellStyle name="Entrada 3 2 6 2" xfId="2703" xr:uid="{00000000-0005-0000-0000-0000CB2C0000}"/>
    <cellStyle name="Entrada 3 2 6 2 2" xfId="5942" xr:uid="{00000000-0005-0000-0000-0000CC2C0000}"/>
    <cellStyle name="Entrada 3 2 6 2 2 2" xfId="15096" xr:uid="{00000000-0005-0000-0000-0000CD2C0000}"/>
    <cellStyle name="Entrada 3 2 6 2 2 3" xfId="22092" xr:uid="{00000000-0005-0000-0000-0000CE2C0000}"/>
    <cellStyle name="Entrada 3 2 6 2 2 4" xfId="27159" xr:uid="{00000000-0005-0000-0000-0000CF2C0000}"/>
    <cellStyle name="Entrada 3 2 6 2 2 5" xfId="32987" xr:uid="{00000000-0005-0000-0000-0000D02C0000}"/>
    <cellStyle name="Entrada 3 2 6 2 2 6" xfId="36662" xr:uid="{00000000-0005-0000-0000-0000D12C0000}"/>
    <cellStyle name="Entrada 3 2 6 2 2 7" xfId="39388" xr:uid="{00000000-0005-0000-0000-0000D22C0000}"/>
    <cellStyle name="Entrada 3 2 6 2 3" xfId="11857" xr:uid="{00000000-0005-0000-0000-0000D32C0000}"/>
    <cellStyle name="Entrada 3 2 6 2 4" xfId="18860" xr:uid="{00000000-0005-0000-0000-0000D42C0000}"/>
    <cellStyle name="Entrada 3 2 6 2 5" xfId="28422" xr:uid="{00000000-0005-0000-0000-0000D52C0000}"/>
    <cellStyle name="Entrada 3 2 6 2 6" xfId="9664" xr:uid="{00000000-0005-0000-0000-0000D62C0000}"/>
    <cellStyle name="Entrada 3 2 6 2 7" xfId="29978" xr:uid="{00000000-0005-0000-0000-0000D72C0000}"/>
    <cellStyle name="Entrada 3 2 6 2 8" xfId="33955" xr:uid="{00000000-0005-0000-0000-0000D82C0000}"/>
    <cellStyle name="Entrada 3 2 6 2 9" xfId="37517" xr:uid="{00000000-0005-0000-0000-0000D92C0000}"/>
    <cellStyle name="Entrada 3 2 6 3" xfId="3985" xr:uid="{00000000-0005-0000-0000-0000DA2C0000}"/>
    <cellStyle name="Entrada 3 2 6 3 2" xfId="5943" xr:uid="{00000000-0005-0000-0000-0000DB2C0000}"/>
    <cellStyle name="Entrada 3 2 6 3 2 2" xfId="15097" xr:uid="{00000000-0005-0000-0000-0000DC2C0000}"/>
    <cellStyle name="Entrada 3 2 6 3 2 3" xfId="22093" xr:uid="{00000000-0005-0000-0000-0000DD2C0000}"/>
    <cellStyle name="Entrada 3 2 6 3 2 4" xfId="27141" xr:uid="{00000000-0005-0000-0000-0000DE2C0000}"/>
    <cellStyle name="Entrada 3 2 6 3 2 5" xfId="32988" xr:uid="{00000000-0005-0000-0000-0000DF2C0000}"/>
    <cellStyle name="Entrada 3 2 6 3 2 6" xfId="36663" xr:uid="{00000000-0005-0000-0000-0000E02C0000}"/>
    <cellStyle name="Entrada 3 2 6 3 2 7" xfId="39389" xr:uid="{00000000-0005-0000-0000-0000E12C0000}"/>
    <cellStyle name="Entrada 3 2 6 3 3" xfId="13139" xr:uid="{00000000-0005-0000-0000-0000E22C0000}"/>
    <cellStyle name="Entrada 3 2 6 3 4" xfId="20137" xr:uid="{00000000-0005-0000-0000-0000E32C0000}"/>
    <cellStyle name="Entrada 3 2 6 3 5" xfId="27838" xr:uid="{00000000-0005-0000-0000-0000E42C0000}"/>
    <cellStyle name="Entrada 3 2 6 3 6" xfId="9985" xr:uid="{00000000-0005-0000-0000-0000E52C0000}"/>
    <cellStyle name="Entrada 3 2 6 3 7" xfId="19711" xr:uid="{00000000-0005-0000-0000-0000E62C0000}"/>
    <cellStyle name="Entrada 3 2 6 3 8" xfId="31840" xr:uid="{00000000-0005-0000-0000-0000E72C0000}"/>
    <cellStyle name="Entrada 3 2 6 3 9" xfId="35494" xr:uid="{00000000-0005-0000-0000-0000E82C0000}"/>
    <cellStyle name="Entrada 3 2 6 4" xfId="4423" xr:uid="{00000000-0005-0000-0000-0000E92C0000}"/>
    <cellStyle name="Entrada 3 2 6 4 2" xfId="5944" xr:uid="{00000000-0005-0000-0000-0000EA2C0000}"/>
    <cellStyle name="Entrada 3 2 6 4 2 2" xfId="15098" xr:uid="{00000000-0005-0000-0000-0000EB2C0000}"/>
    <cellStyle name="Entrada 3 2 6 4 2 3" xfId="22094" xr:uid="{00000000-0005-0000-0000-0000EC2C0000}"/>
    <cellStyle name="Entrada 3 2 6 4 2 4" xfId="24871" xr:uid="{00000000-0005-0000-0000-0000ED2C0000}"/>
    <cellStyle name="Entrada 3 2 6 4 2 5" xfId="32989" xr:uid="{00000000-0005-0000-0000-0000EE2C0000}"/>
    <cellStyle name="Entrada 3 2 6 4 2 6" xfId="36664" xr:uid="{00000000-0005-0000-0000-0000EF2C0000}"/>
    <cellStyle name="Entrada 3 2 6 4 2 7" xfId="39390" xr:uid="{00000000-0005-0000-0000-0000F02C0000}"/>
    <cellStyle name="Entrada 3 2 6 4 3" xfId="13577" xr:uid="{00000000-0005-0000-0000-0000F12C0000}"/>
    <cellStyle name="Entrada 3 2 6 4 4" xfId="20575" xr:uid="{00000000-0005-0000-0000-0000F22C0000}"/>
    <cellStyle name="Entrada 3 2 6 4 5" xfId="17177" xr:uid="{00000000-0005-0000-0000-0000F32C0000}"/>
    <cellStyle name="Entrada 3 2 6 4 6" xfId="23118" xr:uid="{00000000-0005-0000-0000-0000F42C0000}"/>
    <cellStyle name="Entrada 3 2 6 4 7" xfId="24361" xr:uid="{00000000-0005-0000-0000-0000F52C0000}"/>
    <cellStyle name="Entrada 3 2 6 4 8" xfId="28975" xr:uid="{00000000-0005-0000-0000-0000F62C0000}"/>
    <cellStyle name="Entrada 3 2 6 4 9" xfId="31249" xr:uid="{00000000-0005-0000-0000-0000F72C0000}"/>
    <cellStyle name="Entrada 3 2 6 5" xfId="4677" xr:uid="{00000000-0005-0000-0000-0000F82C0000}"/>
    <cellStyle name="Entrada 3 2 6 5 2" xfId="5945" xr:uid="{00000000-0005-0000-0000-0000F92C0000}"/>
    <cellStyle name="Entrada 3 2 6 5 2 2" xfId="15099" xr:uid="{00000000-0005-0000-0000-0000FA2C0000}"/>
    <cellStyle name="Entrada 3 2 6 5 2 3" xfId="22095" xr:uid="{00000000-0005-0000-0000-0000FB2C0000}"/>
    <cellStyle name="Entrada 3 2 6 5 2 4" xfId="24870" xr:uid="{00000000-0005-0000-0000-0000FC2C0000}"/>
    <cellStyle name="Entrada 3 2 6 5 2 5" xfId="32990" xr:uid="{00000000-0005-0000-0000-0000FD2C0000}"/>
    <cellStyle name="Entrada 3 2 6 5 2 6" xfId="36665" xr:uid="{00000000-0005-0000-0000-0000FE2C0000}"/>
    <cellStyle name="Entrada 3 2 6 5 2 7" xfId="39391" xr:uid="{00000000-0005-0000-0000-0000FF2C0000}"/>
    <cellStyle name="Entrada 3 2 6 5 3" xfId="13831" xr:uid="{00000000-0005-0000-0000-0000002D0000}"/>
    <cellStyle name="Entrada 3 2 6 5 4" xfId="20829" xr:uid="{00000000-0005-0000-0000-0000012D0000}"/>
    <cellStyle name="Entrada 3 2 6 5 5" xfId="27491" xr:uid="{00000000-0005-0000-0000-0000022D0000}"/>
    <cellStyle name="Entrada 3 2 6 5 6" xfId="26732" xr:uid="{00000000-0005-0000-0000-0000032D0000}"/>
    <cellStyle name="Entrada 3 2 6 5 7" xfId="25282" xr:uid="{00000000-0005-0000-0000-0000042D0000}"/>
    <cellStyle name="Entrada 3 2 6 5 8" xfId="23381" xr:uid="{00000000-0005-0000-0000-0000052D0000}"/>
    <cellStyle name="Entrada 3 2 6 5 9" xfId="22661" xr:uid="{00000000-0005-0000-0000-0000062D0000}"/>
    <cellStyle name="Entrada 3 2 6 6" xfId="4923" xr:uid="{00000000-0005-0000-0000-0000072D0000}"/>
    <cellStyle name="Entrada 3 2 6 6 2" xfId="5946" xr:uid="{00000000-0005-0000-0000-0000082D0000}"/>
    <cellStyle name="Entrada 3 2 6 6 2 2" xfId="15100" xr:uid="{00000000-0005-0000-0000-0000092D0000}"/>
    <cellStyle name="Entrada 3 2 6 6 2 3" xfId="22096" xr:uid="{00000000-0005-0000-0000-00000A2D0000}"/>
    <cellStyle name="Entrada 3 2 6 6 2 4" xfId="9934" xr:uid="{00000000-0005-0000-0000-00000B2D0000}"/>
    <cellStyle name="Entrada 3 2 6 6 2 5" xfId="32991" xr:uid="{00000000-0005-0000-0000-00000C2D0000}"/>
    <cellStyle name="Entrada 3 2 6 6 2 6" xfId="36666" xr:uid="{00000000-0005-0000-0000-00000D2D0000}"/>
    <cellStyle name="Entrada 3 2 6 6 2 7" xfId="39392" xr:uid="{00000000-0005-0000-0000-00000E2D0000}"/>
    <cellStyle name="Entrada 3 2 6 6 3" xfId="14077" xr:uid="{00000000-0005-0000-0000-00000F2D0000}"/>
    <cellStyle name="Entrada 3 2 6 6 4" xfId="21075" xr:uid="{00000000-0005-0000-0000-0000102D0000}"/>
    <cellStyle name="Entrada 3 2 6 6 5" xfId="27376" xr:uid="{00000000-0005-0000-0000-0000112D0000}"/>
    <cellStyle name="Entrada 3 2 6 6 6" xfId="24152" xr:uid="{00000000-0005-0000-0000-0000122D0000}"/>
    <cellStyle name="Entrada 3 2 6 6 7" xfId="31969" xr:uid="{00000000-0005-0000-0000-0000132D0000}"/>
    <cellStyle name="Entrada 3 2 6 6 8" xfId="35647" xr:uid="{00000000-0005-0000-0000-0000142D0000}"/>
    <cellStyle name="Entrada 3 2 6 6 9" xfId="38558" xr:uid="{00000000-0005-0000-0000-0000152D0000}"/>
    <cellStyle name="Entrada 3 2 6 7" xfId="5941" xr:uid="{00000000-0005-0000-0000-0000162D0000}"/>
    <cellStyle name="Entrada 3 2 6 7 2" xfId="15095" xr:uid="{00000000-0005-0000-0000-0000172D0000}"/>
    <cellStyle name="Entrada 3 2 6 7 3" xfId="22091" xr:uid="{00000000-0005-0000-0000-0000182D0000}"/>
    <cellStyle name="Entrada 3 2 6 7 4" xfId="9183" xr:uid="{00000000-0005-0000-0000-0000192D0000}"/>
    <cellStyle name="Entrada 3 2 6 7 5" xfId="32986" xr:uid="{00000000-0005-0000-0000-00001A2D0000}"/>
    <cellStyle name="Entrada 3 2 6 7 6" xfId="36661" xr:uid="{00000000-0005-0000-0000-00001B2D0000}"/>
    <cellStyle name="Entrada 3 2 6 7 7" xfId="39387" xr:uid="{00000000-0005-0000-0000-00001C2D0000}"/>
    <cellStyle name="Entrada 3 2 6 8" xfId="11457" xr:uid="{00000000-0005-0000-0000-00001D2D0000}"/>
    <cellStyle name="Entrada 3 2 6 9" xfId="18460" xr:uid="{00000000-0005-0000-0000-00001E2D0000}"/>
    <cellStyle name="Entrada 3 2 7" xfId="1631" xr:uid="{00000000-0005-0000-0000-00001F2D0000}"/>
    <cellStyle name="Entrada 3 2 7 10" xfId="23317" xr:uid="{00000000-0005-0000-0000-0000202D0000}"/>
    <cellStyle name="Entrada 3 2 7 11" xfId="23058" xr:uid="{00000000-0005-0000-0000-0000212D0000}"/>
    <cellStyle name="Entrada 3 2 7 12" xfId="17648" xr:uid="{00000000-0005-0000-0000-0000222D0000}"/>
    <cellStyle name="Entrada 3 2 7 13" xfId="31620" xr:uid="{00000000-0005-0000-0000-0000232D0000}"/>
    <cellStyle name="Entrada 3 2 7 2" xfId="3287" xr:uid="{00000000-0005-0000-0000-0000242D0000}"/>
    <cellStyle name="Entrada 3 2 7 2 2" xfId="5948" xr:uid="{00000000-0005-0000-0000-0000252D0000}"/>
    <cellStyle name="Entrada 3 2 7 2 2 2" xfId="15102" xr:uid="{00000000-0005-0000-0000-0000262D0000}"/>
    <cellStyle name="Entrada 3 2 7 2 2 3" xfId="22098" xr:uid="{00000000-0005-0000-0000-0000272D0000}"/>
    <cellStyle name="Entrada 3 2 7 2 2 4" xfId="17505" xr:uid="{00000000-0005-0000-0000-0000282D0000}"/>
    <cellStyle name="Entrada 3 2 7 2 2 5" xfId="32993" xr:uid="{00000000-0005-0000-0000-0000292D0000}"/>
    <cellStyle name="Entrada 3 2 7 2 2 6" xfId="36668" xr:uid="{00000000-0005-0000-0000-00002A2D0000}"/>
    <cellStyle name="Entrada 3 2 7 2 2 7" xfId="39394" xr:uid="{00000000-0005-0000-0000-00002B2D0000}"/>
    <cellStyle name="Entrada 3 2 7 2 3" xfId="12441" xr:uid="{00000000-0005-0000-0000-00002C2D0000}"/>
    <cellStyle name="Entrada 3 2 7 2 4" xfId="19443" xr:uid="{00000000-0005-0000-0000-00002D2D0000}"/>
    <cellStyle name="Entrada 3 2 7 2 5" xfId="25309" xr:uid="{00000000-0005-0000-0000-00002E2D0000}"/>
    <cellStyle name="Entrada 3 2 7 2 6" xfId="29155" xr:uid="{00000000-0005-0000-0000-00002F2D0000}"/>
    <cellStyle name="Entrada 3 2 7 2 7" xfId="29705" xr:uid="{00000000-0005-0000-0000-0000302D0000}"/>
    <cellStyle name="Entrada 3 2 7 2 8" xfId="33683" xr:uid="{00000000-0005-0000-0000-0000312D0000}"/>
    <cellStyle name="Entrada 3 2 7 2 9" xfId="37271" xr:uid="{00000000-0005-0000-0000-0000322D0000}"/>
    <cellStyle name="Entrada 3 2 7 3" xfId="2948" xr:uid="{00000000-0005-0000-0000-0000332D0000}"/>
    <cellStyle name="Entrada 3 2 7 3 2" xfId="5949" xr:uid="{00000000-0005-0000-0000-0000342D0000}"/>
    <cellStyle name="Entrada 3 2 7 3 2 2" xfId="15103" xr:uid="{00000000-0005-0000-0000-0000352D0000}"/>
    <cellStyle name="Entrada 3 2 7 3 2 3" xfId="22099" xr:uid="{00000000-0005-0000-0000-0000362D0000}"/>
    <cellStyle name="Entrada 3 2 7 3 2 4" xfId="27163" xr:uid="{00000000-0005-0000-0000-0000372D0000}"/>
    <cellStyle name="Entrada 3 2 7 3 2 5" xfId="32994" xr:uid="{00000000-0005-0000-0000-0000382D0000}"/>
    <cellStyle name="Entrada 3 2 7 3 2 6" xfId="36669" xr:uid="{00000000-0005-0000-0000-0000392D0000}"/>
    <cellStyle name="Entrada 3 2 7 3 2 7" xfId="39395" xr:uid="{00000000-0005-0000-0000-00003A2D0000}"/>
    <cellStyle name="Entrada 3 2 7 3 3" xfId="12102" xr:uid="{00000000-0005-0000-0000-00003B2D0000}"/>
    <cellStyle name="Entrada 3 2 7 3 4" xfId="19105" xr:uid="{00000000-0005-0000-0000-00003C2D0000}"/>
    <cellStyle name="Entrada 3 2 7 3 5" xfId="28312" xr:uid="{00000000-0005-0000-0000-00003D2D0000}"/>
    <cellStyle name="Entrada 3 2 7 3 6" xfId="26401" xr:uid="{00000000-0005-0000-0000-00003E2D0000}"/>
    <cellStyle name="Entrada 3 2 7 3 7" xfId="29860" xr:uid="{00000000-0005-0000-0000-00003F2D0000}"/>
    <cellStyle name="Entrada 3 2 7 3 8" xfId="25842" xr:uid="{00000000-0005-0000-0000-0000402D0000}"/>
    <cellStyle name="Entrada 3 2 7 3 9" xfId="31882" xr:uid="{00000000-0005-0000-0000-0000412D0000}"/>
    <cellStyle name="Entrada 3 2 7 4" xfId="4246" xr:uid="{00000000-0005-0000-0000-0000422D0000}"/>
    <cellStyle name="Entrada 3 2 7 4 2" xfId="5950" xr:uid="{00000000-0005-0000-0000-0000432D0000}"/>
    <cellStyle name="Entrada 3 2 7 4 2 2" xfId="15104" xr:uid="{00000000-0005-0000-0000-0000442D0000}"/>
    <cellStyle name="Entrada 3 2 7 4 2 3" xfId="22100" xr:uid="{00000000-0005-0000-0000-0000452D0000}"/>
    <cellStyle name="Entrada 3 2 7 4 2 4" xfId="17271" xr:uid="{00000000-0005-0000-0000-0000462D0000}"/>
    <cellStyle name="Entrada 3 2 7 4 2 5" xfId="32995" xr:uid="{00000000-0005-0000-0000-0000472D0000}"/>
    <cellStyle name="Entrada 3 2 7 4 2 6" xfId="36670" xr:uid="{00000000-0005-0000-0000-0000482D0000}"/>
    <cellStyle name="Entrada 3 2 7 4 2 7" xfId="39396" xr:uid="{00000000-0005-0000-0000-0000492D0000}"/>
    <cellStyle name="Entrada 3 2 7 4 3" xfId="13400" xr:uid="{00000000-0005-0000-0000-00004A2D0000}"/>
    <cellStyle name="Entrada 3 2 7 4 4" xfId="20398" xr:uid="{00000000-0005-0000-0000-00004B2D0000}"/>
    <cellStyle name="Entrada 3 2 7 4 5" xfId="27709" xr:uid="{00000000-0005-0000-0000-00004C2D0000}"/>
    <cellStyle name="Entrada 3 2 7 4 6" xfId="24399" xr:uid="{00000000-0005-0000-0000-00004D2D0000}"/>
    <cellStyle name="Entrada 3 2 7 4 7" xfId="25997" xr:uid="{00000000-0005-0000-0000-00004E2D0000}"/>
    <cellStyle name="Entrada 3 2 7 4 8" xfId="33349" xr:uid="{00000000-0005-0000-0000-00004F2D0000}"/>
    <cellStyle name="Entrada 3 2 7 4 9" xfId="37024" xr:uid="{00000000-0005-0000-0000-0000502D0000}"/>
    <cellStyle name="Entrada 3 2 7 5" xfId="3132" xr:uid="{00000000-0005-0000-0000-0000512D0000}"/>
    <cellStyle name="Entrada 3 2 7 5 2" xfId="5951" xr:uid="{00000000-0005-0000-0000-0000522D0000}"/>
    <cellStyle name="Entrada 3 2 7 5 2 2" xfId="15105" xr:uid="{00000000-0005-0000-0000-0000532D0000}"/>
    <cellStyle name="Entrada 3 2 7 5 2 3" xfId="22101" xr:uid="{00000000-0005-0000-0000-0000542D0000}"/>
    <cellStyle name="Entrada 3 2 7 5 2 4" xfId="27164" xr:uid="{00000000-0005-0000-0000-0000552D0000}"/>
    <cellStyle name="Entrada 3 2 7 5 2 5" xfId="32996" xr:uid="{00000000-0005-0000-0000-0000562D0000}"/>
    <cellStyle name="Entrada 3 2 7 5 2 6" xfId="36671" xr:uid="{00000000-0005-0000-0000-0000572D0000}"/>
    <cellStyle name="Entrada 3 2 7 5 2 7" xfId="39397" xr:uid="{00000000-0005-0000-0000-0000582D0000}"/>
    <cellStyle name="Entrada 3 2 7 5 3" xfId="12286" xr:uid="{00000000-0005-0000-0000-0000592D0000}"/>
    <cellStyle name="Entrada 3 2 7 5 4" xfId="19289" xr:uid="{00000000-0005-0000-0000-00005A2D0000}"/>
    <cellStyle name="Entrada 3 2 7 5 5" xfId="28258" xr:uid="{00000000-0005-0000-0000-00005B2D0000}"/>
    <cellStyle name="Entrada 3 2 7 5 6" xfId="23059" xr:uid="{00000000-0005-0000-0000-00005C2D0000}"/>
    <cellStyle name="Entrada 3 2 7 5 7" xfId="29774" xr:uid="{00000000-0005-0000-0000-00005D2D0000}"/>
    <cellStyle name="Entrada 3 2 7 5 8" xfId="33735" xr:uid="{00000000-0005-0000-0000-00005E2D0000}"/>
    <cellStyle name="Entrada 3 2 7 5 9" xfId="37297" xr:uid="{00000000-0005-0000-0000-00005F2D0000}"/>
    <cellStyle name="Entrada 3 2 7 6" xfId="5947" xr:uid="{00000000-0005-0000-0000-0000602D0000}"/>
    <cellStyle name="Entrada 3 2 7 6 2" xfId="15101" xr:uid="{00000000-0005-0000-0000-0000612D0000}"/>
    <cellStyle name="Entrada 3 2 7 6 3" xfId="22097" xr:uid="{00000000-0005-0000-0000-0000622D0000}"/>
    <cellStyle name="Entrada 3 2 7 6 4" xfId="24863" xr:uid="{00000000-0005-0000-0000-0000632D0000}"/>
    <cellStyle name="Entrada 3 2 7 6 5" xfId="32992" xr:uid="{00000000-0005-0000-0000-0000642D0000}"/>
    <cellStyle name="Entrada 3 2 7 6 6" xfId="36667" xr:uid="{00000000-0005-0000-0000-0000652D0000}"/>
    <cellStyle name="Entrada 3 2 7 6 7" xfId="39393" xr:uid="{00000000-0005-0000-0000-0000662D0000}"/>
    <cellStyle name="Entrada 3 2 7 7" xfId="10785" xr:uid="{00000000-0005-0000-0000-0000672D0000}"/>
    <cellStyle name="Entrada 3 2 7 8" xfId="16497" xr:uid="{00000000-0005-0000-0000-0000682D0000}"/>
    <cellStyle name="Entrada 3 2 7 9" xfId="17038" xr:uid="{00000000-0005-0000-0000-0000692D0000}"/>
    <cellStyle name="Entrada 3 2 8" xfId="2459" xr:uid="{00000000-0005-0000-0000-00006A2D0000}"/>
    <cellStyle name="Entrada 3 2 8 2" xfId="5952" xr:uid="{00000000-0005-0000-0000-00006B2D0000}"/>
    <cellStyle name="Entrada 3 2 8 2 2" xfId="15106" xr:uid="{00000000-0005-0000-0000-00006C2D0000}"/>
    <cellStyle name="Entrada 3 2 8 2 3" xfId="22102" xr:uid="{00000000-0005-0000-0000-00006D2D0000}"/>
    <cellStyle name="Entrada 3 2 8 2 4" xfId="27167" xr:uid="{00000000-0005-0000-0000-00006E2D0000}"/>
    <cellStyle name="Entrada 3 2 8 2 5" xfId="32997" xr:uid="{00000000-0005-0000-0000-00006F2D0000}"/>
    <cellStyle name="Entrada 3 2 8 2 6" xfId="36672" xr:uid="{00000000-0005-0000-0000-0000702D0000}"/>
    <cellStyle name="Entrada 3 2 8 2 7" xfId="39398" xr:uid="{00000000-0005-0000-0000-0000712D0000}"/>
    <cellStyle name="Entrada 3 2 8 3" xfId="11613" xr:uid="{00000000-0005-0000-0000-0000722D0000}"/>
    <cellStyle name="Entrada 3 2 8 4" xfId="18616" xr:uid="{00000000-0005-0000-0000-0000732D0000}"/>
    <cellStyle name="Entrada 3 2 8 5" xfId="22968" xr:uid="{00000000-0005-0000-0000-0000742D0000}"/>
    <cellStyle name="Entrada 3 2 8 6" xfId="25296" xr:uid="{00000000-0005-0000-0000-0000752D0000}"/>
    <cellStyle name="Entrada 3 2 8 7" xfId="15438" xr:uid="{00000000-0005-0000-0000-0000762D0000}"/>
    <cellStyle name="Entrada 3 2 8 8" xfId="34075" xr:uid="{00000000-0005-0000-0000-0000772D0000}"/>
    <cellStyle name="Entrada 3 2 8 9" xfId="37637" xr:uid="{00000000-0005-0000-0000-0000782D0000}"/>
    <cellStyle name="Entrada 3 2 9" xfId="2938" xr:uid="{00000000-0005-0000-0000-0000792D0000}"/>
    <cellStyle name="Entrada 3 2 9 2" xfId="5953" xr:uid="{00000000-0005-0000-0000-00007A2D0000}"/>
    <cellStyle name="Entrada 3 2 9 2 2" xfId="15107" xr:uid="{00000000-0005-0000-0000-00007B2D0000}"/>
    <cellStyle name="Entrada 3 2 9 2 3" xfId="22103" xr:uid="{00000000-0005-0000-0000-00007C2D0000}"/>
    <cellStyle name="Entrada 3 2 9 2 4" xfId="27165" xr:uid="{00000000-0005-0000-0000-00007D2D0000}"/>
    <cellStyle name="Entrada 3 2 9 2 5" xfId="32998" xr:uid="{00000000-0005-0000-0000-00007E2D0000}"/>
    <cellStyle name="Entrada 3 2 9 2 6" xfId="36673" xr:uid="{00000000-0005-0000-0000-00007F2D0000}"/>
    <cellStyle name="Entrada 3 2 9 2 7" xfId="39399" xr:uid="{00000000-0005-0000-0000-0000802D0000}"/>
    <cellStyle name="Entrada 3 2 9 3" xfId="12092" xr:uid="{00000000-0005-0000-0000-0000812D0000}"/>
    <cellStyle name="Entrada 3 2 9 4" xfId="19095" xr:uid="{00000000-0005-0000-0000-0000822D0000}"/>
    <cellStyle name="Entrada 3 2 9 5" xfId="28320" xr:uid="{00000000-0005-0000-0000-0000832D0000}"/>
    <cellStyle name="Entrada 3 2 9 6" xfId="26384" xr:uid="{00000000-0005-0000-0000-0000842D0000}"/>
    <cellStyle name="Entrada 3 2 9 7" xfId="29865" xr:uid="{00000000-0005-0000-0000-0000852D0000}"/>
    <cellStyle name="Entrada 3 2 9 8" xfId="33842" xr:uid="{00000000-0005-0000-0000-0000862D0000}"/>
    <cellStyle name="Entrada 3 2 9 9" xfId="37404" xr:uid="{00000000-0005-0000-0000-0000872D0000}"/>
    <cellStyle name="Entrada 3 20" xfId="31735" xr:uid="{00000000-0005-0000-0000-0000882D0000}"/>
    <cellStyle name="Entrada 3 21" xfId="35415" xr:uid="{00000000-0005-0000-0000-0000892D0000}"/>
    <cellStyle name="Entrada 3 22" xfId="38450" xr:uid="{00000000-0005-0000-0000-00008A2D0000}"/>
    <cellStyle name="Entrada 3 3" xfId="348" xr:uid="{00000000-0005-0000-0000-00008B2D0000}"/>
    <cellStyle name="Entrada 3 3 10" xfId="3001" xr:uid="{00000000-0005-0000-0000-00008C2D0000}"/>
    <cellStyle name="Entrada 3 3 10 2" xfId="5955" xr:uid="{00000000-0005-0000-0000-00008D2D0000}"/>
    <cellStyle name="Entrada 3 3 10 2 2" xfId="15109" xr:uid="{00000000-0005-0000-0000-00008E2D0000}"/>
    <cellStyle name="Entrada 3 3 10 2 3" xfId="22105" xr:uid="{00000000-0005-0000-0000-00008F2D0000}"/>
    <cellStyle name="Entrada 3 3 10 2 4" xfId="10265" xr:uid="{00000000-0005-0000-0000-0000902D0000}"/>
    <cellStyle name="Entrada 3 3 10 2 5" xfId="33000" xr:uid="{00000000-0005-0000-0000-0000912D0000}"/>
    <cellStyle name="Entrada 3 3 10 2 6" xfId="36675" xr:uid="{00000000-0005-0000-0000-0000922D0000}"/>
    <cellStyle name="Entrada 3 3 10 2 7" xfId="39401" xr:uid="{00000000-0005-0000-0000-0000932D0000}"/>
    <cellStyle name="Entrada 3 3 10 3" xfId="12155" xr:uid="{00000000-0005-0000-0000-0000942D0000}"/>
    <cellStyle name="Entrada 3 3 10 4" xfId="19158" xr:uid="{00000000-0005-0000-0000-0000952D0000}"/>
    <cellStyle name="Entrada 3 3 10 5" xfId="19786" xr:uid="{00000000-0005-0000-0000-0000962D0000}"/>
    <cellStyle name="Entrada 3 3 10 6" xfId="24552" xr:uid="{00000000-0005-0000-0000-0000972D0000}"/>
    <cellStyle name="Entrada 3 3 10 7" xfId="29834" xr:uid="{00000000-0005-0000-0000-0000982D0000}"/>
    <cellStyle name="Entrada 3 3 10 8" xfId="33811" xr:uid="{00000000-0005-0000-0000-0000992D0000}"/>
    <cellStyle name="Entrada 3 3 10 9" xfId="37373" xr:uid="{00000000-0005-0000-0000-00009A2D0000}"/>
    <cellStyle name="Entrada 3 3 11" xfId="3682" xr:uid="{00000000-0005-0000-0000-00009B2D0000}"/>
    <cellStyle name="Entrada 3 3 11 2" xfId="5956" xr:uid="{00000000-0005-0000-0000-00009C2D0000}"/>
    <cellStyle name="Entrada 3 3 11 2 2" xfId="15110" xr:uid="{00000000-0005-0000-0000-00009D2D0000}"/>
    <cellStyle name="Entrada 3 3 11 2 3" xfId="22106" xr:uid="{00000000-0005-0000-0000-00009E2D0000}"/>
    <cellStyle name="Entrada 3 3 11 2 4" xfId="27166" xr:uid="{00000000-0005-0000-0000-00009F2D0000}"/>
    <cellStyle name="Entrada 3 3 11 2 5" xfId="33001" xr:uid="{00000000-0005-0000-0000-0000A02D0000}"/>
    <cellStyle name="Entrada 3 3 11 2 6" xfId="36676" xr:uid="{00000000-0005-0000-0000-0000A12D0000}"/>
    <cellStyle name="Entrada 3 3 11 2 7" xfId="39402" xr:uid="{00000000-0005-0000-0000-0000A22D0000}"/>
    <cellStyle name="Entrada 3 3 11 3" xfId="12836" xr:uid="{00000000-0005-0000-0000-0000A32D0000}"/>
    <cellStyle name="Entrada 3 3 11 4" xfId="19835" xr:uid="{00000000-0005-0000-0000-0000A42D0000}"/>
    <cellStyle name="Entrada 3 3 11 5" xfId="27988" xr:uid="{00000000-0005-0000-0000-0000A52D0000}"/>
    <cellStyle name="Entrada 3 3 11 6" xfId="25294" xr:uid="{00000000-0005-0000-0000-0000A62D0000}"/>
    <cellStyle name="Entrada 3 3 11 7" xfId="23082" xr:uid="{00000000-0005-0000-0000-0000A72D0000}"/>
    <cellStyle name="Entrada 3 3 11 8" xfId="31229" xr:uid="{00000000-0005-0000-0000-0000A82D0000}"/>
    <cellStyle name="Entrada 3 3 11 9" xfId="31272" xr:uid="{00000000-0005-0000-0000-0000A92D0000}"/>
    <cellStyle name="Entrada 3 3 12" xfId="5954" xr:uid="{00000000-0005-0000-0000-0000AA2D0000}"/>
    <cellStyle name="Entrada 3 3 12 2" xfId="15108" xr:uid="{00000000-0005-0000-0000-0000AB2D0000}"/>
    <cellStyle name="Entrada 3 3 12 3" xfId="22104" xr:uid="{00000000-0005-0000-0000-0000AC2D0000}"/>
    <cellStyle name="Entrada 3 3 12 4" xfId="27162" xr:uid="{00000000-0005-0000-0000-0000AD2D0000}"/>
    <cellStyle name="Entrada 3 3 12 5" xfId="32999" xr:uid="{00000000-0005-0000-0000-0000AE2D0000}"/>
    <cellStyle name="Entrada 3 3 12 6" xfId="36674" xr:uid="{00000000-0005-0000-0000-0000AF2D0000}"/>
    <cellStyle name="Entrada 3 3 12 7" xfId="39400" xr:uid="{00000000-0005-0000-0000-0000B02D0000}"/>
    <cellStyle name="Entrada 3 3 13" xfId="9506" xr:uid="{00000000-0005-0000-0000-0000B12D0000}"/>
    <cellStyle name="Entrada 3 3 14" xfId="17946" xr:uid="{00000000-0005-0000-0000-0000B22D0000}"/>
    <cellStyle name="Entrada 3 3 15" xfId="23392" xr:uid="{00000000-0005-0000-0000-0000B32D0000}"/>
    <cellStyle name="Entrada 3 3 16" xfId="17115" xr:uid="{00000000-0005-0000-0000-0000B42D0000}"/>
    <cellStyle name="Entrada 3 3 17" xfId="25364" xr:uid="{00000000-0005-0000-0000-0000B52D0000}"/>
    <cellStyle name="Entrada 3 3 18" xfId="21359" xr:uid="{00000000-0005-0000-0000-0000B62D0000}"/>
    <cellStyle name="Entrada 3 3 19" xfId="28009" xr:uid="{00000000-0005-0000-0000-0000B72D0000}"/>
    <cellStyle name="Entrada 3 3 2" xfId="1850" xr:uid="{00000000-0005-0000-0000-0000B82D0000}"/>
    <cellStyle name="Entrada 3 3 2 10" xfId="19520" xr:uid="{00000000-0005-0000-0000-0000B92D0000}"/>
    <cellStyle name="Entrada 3 3 2 11" xfId="24577" xr:uid="{00000000-0005-0000-0000-0000BA2D0000}"/>
    <cellStyle name="Entrada 3 3 2 12" xfId="22848" xr:uid="{00000000-0005-0000-0000-0000BB2D0000}"/>
    <cellStyle name="Entrada 3 3 2 13" xfId="31403" xr:uid="{00000000-0005-0000-0000-0000BC2D0000}"/>
    <cellStyle name="Entrada 3 3 2 14" xfId="35146" xr:uid="{00000000-0005-0000-0000-0000BD2D0000}"/>
    <cellStyle name="Entrada 3 3 2 2" xfId="2561" xr:uid="{00000000-0005-0000-0000-0000BE2D0000}"/>
    <cellStyle name="Entrada 3 3 2 2 2" xfId="5958" xr:uid="{00000000-0005-0000-0000-0000BF2D0000}"/>
    <cellStyle name="Entrada 3 3 2 2 2 2" xfId="15112" xr:uid="{00000000-0005-0000-0000-0000C02D0000}"/>
    <cellStyle name="Entrada 3 3 2 2 2 3" xfId="22108" xr:uid="{00000000-0005-0000-0000-0000C12D0000}"/>
    <cellStyle name="Entrada 3 3 2 2 2 4" xfId="27170" xr:uid="{00000000-0005-0000-0000-0000C22D0000}"/>
    <cellStyle name="Entrada 3 3 2 2 2 5" xfId="33003" xr:uid="{00000000-0005-0000-0000-0000C32D0000}"/>
    <cellStyle name="Entrada 3 3 2 2 2 6" xfId="36678" xr:uid="{00000000-0005-0000-0000-0000C42D0000}"/>
    <cellStyle name="Entrada 3 3 2 2 2 7" xfId="39404" xr:uid="{00000000-0005-0000-0000-0000C52D0000}"/>
    <cellStyle name="Entrada 3 3 2 2 3" xfId="11715" xr:uid="{00000000-0005-0000-0000-0000C62D0000}"/>
    <cellStyle name="Entrada 3 3 2 2 4" xfId="18718" xr:uid="{00000000-0005-0000-0000-0000C72D0000}"/>
    <cellStyle name="Entrada 3 3 2 2 5" xfId="9594" xr:uid="{00000000-0005-0000-0000-0000C82D0000}"/>
    <cellStyle name="Entrada 3 3 2 2 6" xfId="21266" xr:uid="{00000000-0005-0000-0000-0000C92D0000}"/>
    <cellStyle name="Entrada 3 3 2 2 7" xfId="17022" xr:uid="{00000000-0005-0000-0000-0000CA2D0000}"/>
    <cellStyle name="Entrada 3 3 2 2 8" xfId="29638" xr:uid="{00000000-0005-0000-0000-0000CB2D0000}"/>
    <cellStyle name="Entrada 3 3 2 2 9" xfId="29670" xr:uid="{00000000-0005-0000-0000-0000CC2D0000}"/>
    <cellStyle name="Entrada 3 3 2 3" xfId="3745" xr:uid="{00000000-0005-0000-0000-0000CD2D0000}"/>
    <cellStyle name="Entrada 3 3 2 3 2" xfId="5959" xr:uid="{00000000-0005-0000-0000-0000CE2D0000}"/>
    <cellStyle name="Entrada 3 3 2 3 2 2" xfId="15113" xr:uid="{00000000-0005-0000-0000-0000CF2D0000}"/>
    <cellStyle name="Entrada 3 3 2 3 2 3" xfId="22109" xr:uid="{00000000-0005-0000-0000-0000D02D0000}"/>
    <cellStyle name="Entrada 3 3 2 3 2 4" xfId="24293" xr:uid="{00000000-0005-0000-0000-0000D12D0000}"/>
    <cellStyle name="Entrada 3 3 2 3 2 5" xfId="33004" xr:uid="{00000000-0005-0000-0000-0000D22D0000}"/>
    <cellStyle name="Entrada 3 3 2 3 2 6" xfId="36679" xr:uid="{00000000-0005-0000-0000-0000D32D0000}"/>
    <cellStyle name="Entrada 3 3 2 3 2 7" xfId="39405" xr:uid="{00000000-0005-0000-0000-0000D42D0000}"/>
    <cellStyle name="Entrada 3 3 2 3 3" xfId="12899" xr:uid="{00000000-0005-0000-0000-0000D52D0000}"/>
    <cellStyle name="Entrada 3 3 2 3 4" xfId="19898" xr:uid="{00000000-0005-0000-0000-0000D62D0000}"/>
    <cellStyle name="Entrada 3 3 2 3 5" xfId="27957" xr:uid="{00000000-0005-0000-0000-0000D72D0000}"/>
    <cellStyle name="Entrada 3 3 2 3 6" xfId="26576" xr:uid="{00000000-0005-0000-0000-0000D82D0000}"/>
    <cellStyle name="Entrada 3 3 2 3 7" xfId="23373" xr:uid="{00000000-0005-0000-0000-0000D92D0000}"/>
    <cellStyle name="Entrada 3 3 2 3 8" xfId="33541" xr:uid="{00000000-0005-0000-0000-0000DA2D0000}"/>
    <cellStyle name="Entrada 3 3 2 3 9" xfId="37209" xr:uid="{00000000-0005-0000-0000-0000DB2D0000}"/>
    <cellStyle name="Entrada 3 3 2 4" xfId="4242" xr:uid="{00000000-0005-0000-0000-0000DC2D0000}"/>
    <cellStyle name="Entrada 3 3 2 4 2" xfId="5960" xr:uid="{00000000-0005-0000-0000-0000DD2D0000}"/>
    <cellStyle name="Entrada 3 3 2 4 2 2" xfId="15114" xr:uid="{00000000-0005-0000-0000-0000DE2D0000}"/>
    <cellStyle name="Entrada 3 3 2 4 2 3" xfId="22110" xr:uid="{00000000-0005-0000-0000-0000DF2D0000}"/>
    <cellStyle name="Entrada 3 3 2 4 2 4" xfId="27168" xr:uid="{00000000-0005-0000-0000-0000E02D0000}"/>
    <cellStyle name="Entrada 3 3 2 4 2 5" xfId="33005" xr:uid="{00000000-0005-0000-0000-0000E12D0000}"/>
    <cellStyle name="Entrada 3 3 2 4 2 6" xfId="36680" xr:uid="{00000000-0005-0000-0000-0000E22D0000}"/>
    <cellStyle name="Entrada 3 3 2 4 2 7" xfId="39406" xr:uid="{00000000-0005-0000-0000-0000E32D0000}"/>
    <cellStyle name="Entrada 3 3 2 4 3" xfId="13396" xr:uid="{00000000-0005-0000-0000-0000E42D0000}"/>
    <cellStyle name="Entrada 3 3 2 4 4" xfId="20394" xr:uid="{00000000-0005-0000-0000-0000E52D0000}"/>
    <cellStyle name="Entrada 3 3 2 4 5" xfId="27711" xr:uid="{00000000-0005-0000-0000-0000E62D0000}"/>
    <cellStyle name="Entrada 3 3 2 4 6" xfId="24506" xr:uid="{00000000-0005-0000-0000-0000E72D0000}"/>
    <cellStyle name="Entrada 3 3 2 4 7" xfId="28929" xr:uid="{00000000-0005-0000-0000-0000E82D0000}"/>
    <cellStyle name="Entrada 3 3 2 4 8" xfId="31853" xr:uid="{00000000-0005-0000-0000-0000E92D0000}"/>
    <cellStyle name="Entrada 3 3 2 4 9" xfId="35507" xr:uid="{00000000-0005-0000-0000-0000EA2D0000}"/>
    <cellStyle name="Entrada 3 3 2 5" xfId="2961" xr:uid="{00000000-0005-0000-0000-0000EB2D0000}"/>
    <cellStyle name="Entrada 3 3 2 5 2" xfId="5961" xr:uid="{00000000-0005-0000-0000-0000EC2D0000}"/>
    <cellStyle name="Entrada 3 3 2 5 2 2" xfId="15115" xr:uid="{00000000-0005-0000-0000-0000ED2D0000}"/>
    <cellStyle name="Entrada 3 3 2 5 2 3" xfId="22111" xr:uid="{00000000-0005-0000-0000-0000EE2D0000}"/>
    <cellStyle name="Entrada 3 3 2 5 2 4" xfId="27161" xr:uid="{00000000-0005-0000-0000-0000EF2D0000}"/>
    <cellStyle name="Entrada 3 3 2 5 2 5" xfId="33006" xr:uid="{00000000-0005-0000-0000-0000F02D0000}"/>
    <cellStyle name="Entrada 3 3 2 5 2 6" xfId="36681" xr:uid="{00000000-0005-0000-0000-0000F12D0000}"/>
    <cellStyle name="Entrada 3 3 2 5 2 7" xfId="39407" xr:uid="{00000000-0005-0000-0000-0000F22D0000}"/>
    <cellStyle name="Entrada 3 3 2 5 3" xfId="12115" xr:uid="{00000000-0005-0000-0000-0000F32D0000}"/>
    <cellStyle name="Entrada 3 3 2 5 4" xfId="19118" xr:uid="{00000000-0005-0000-0000-0000F42D0000}"/>
    <cellStyle name="Entrada 3 3 2 5 5" xfId="24673" xr:uid="{00000000-0005-0000-0000-0000F52D0000}"/>
    <cellStyle name="Entrada 3 3 2 5 6" xfId="26388" xr:uid="{00000000-0005-0000-0000-0000F62D0000}"/>
    <cellStyle name="Entrada 3 3 2 5 7" xfId="28216" xr:uid="{00000000-0005-0000-0000-0000F72D0000}"/>
    <cellStyle name="Entrada 3 3 2 5 8" xfId="29034" xr:uid="{00000000-0005-0000-0000-0000F82D0000}"/>
    <cellStyle name="Entrada 3 3 2 5 9" xfId="31809" xr:uid="{00000000-0005-0000-0000-0000F92D0000}"/>
    <cellStyle name="Entrada 3 3 2 6" xfId="3808" xr:uid="{00000000-0005-0000-0000-0000FA2D0000}"/>
    <cellStyle name="Entrada 3 3 2 6 2" xfId="5962" xr:uid="{00000000-0005-0000-0000-0000FB2D0000}"/>
    <cellStyle name="Entrada 3 3 2 6 2 2" xfId="15116" xr:uid="{00000000-0005-0000-0000-0000FC2D0000}"/>
    <cellStyle name="Entrada 3 3 2 6 2 3" xfId="22112" xr:uid="{00000000-0005-0000-0000-0000FD2D0000}"/>
    <cellStyle name="Entrada 3 3 2 6 2 4" xfId="24868" xr:uid="{00000000-0005-0000-0000-0000FE2D0000}"/>
    <cellStyle name="Entrada 3 3 2 6 2 5" xfId="33007" xr:uid="{00000000-0005-0000-0000-0000FF2D0000}"/>
    <cellStyle name="Entrada 3 3 2 6 2 6" xfId="36682" xr:uid="{00000000-0005-0000-0000-0000002E0000}"/>
    <cellStyle name="Entrada 3 3 2 6 2 7" xfId="39408" xr:uid="{00000000-0005-0000-0000-0000012E0000}"/>
    <cellStyle name="Entrada 3 3 2 6 3" xfId="12962" xr:uid="{00000000-0005-0000-0000-0000022E0000}"/>
    <cellStyle name="Entrada 3 3 2 6 4" xfId="19961" xr:uid="{00000000-0005-0000-0000-0000032E0000}"/>
    <cellStyle name="Entrada 3 3 2 6 5" xfId="27926" xr:uid="{00000000-0005-0000-0000-0000042E0000}"/>
    <cellStyle name="Entrada 3 3 2 6 6" xfId="25352" xr:uid="{00000000-0005-0000-0000-0000052E0000}"/>
    <cellStyle name="Entrada 3 3 2 6 7" xfId="24825" xr:uid="{00000000-0005-0000-0000-0000062E0000}"/>
    <cellStyle name="Entrada 3 3 2 6 8" xfId="31650" xr:uid="{00000000-0005-0000-0000-0000072E0000}"/>
    <cellStyle name="Entrada 3 3 2 6 9" xfId="35330" xr:uid="{00000000-0005-0000-0000-0000082E0000}"/>
    <cellStyle name="Entrada 3 3 2 7" xfId="5957" xr:uid="{00000000-0005-0000-0000-0000092E0000}"/>
    <cellStyle name="Entrada 3 3 2 7 2" xfId="15111" xr:uid="{00000000-0005-0000-0000-00000A2E0000}"/>
    <cellStyle name="Entrada 3 3 2 7 3" xfId="22107" xr:uid="{00000000-0005-0000-0000-00000B2E0000}"/>
    <cellStyle name="Entrada 3 3 2 7 4" xfId="20050" xr:uid="{00000000-0005-0000-0000-00000C2E0000}"/>
    <cellStyle name="Entrada 3 3 2 7 5" xfId="33002" xr:uid="{00000000-0005-0000-0000-00000D2E0000}"/>
    <cellStyle name="Entrada 3 3 2 7 6" xfId="36677" xr:uid="{00000000-0005-0000-0000-00000E2E0000}"/>
    <cellStyle name="Entrada 3 3 2 7 7" xfId="39403" xr:uid="{00000000-0005-0000-0000-00000F2E0000}"/>
    <cellStyle name="Entrada 3 3 2 8" xfId="11004" xr:uid="{00000000-0005-0000-0000-0000102E0000}"/>
    <cellStyle name="Entrada 3 3 2 9" xfId="15521" xr:uid="{00000000-0005-0000-0000-0000112E0000}"/>
    <cellStyle name="Entrada 3 3 3" xfId="2268" xr:uid="{00000000-0005-0000-0000-0000122E0000}"/>
    <cellStyle name="Entrada 3 3 3 10" xfId="17688" xr:uid="{00000000-0005-0000-0000-0000132E0000}"/>
    <cellStyle name="Entrada 3 3 3 11" xfId="26105" xr:uid="{00000000-0005-0000-0000-0000142E0000}"/>
    <cellStyle name="Entrada 3 3 3 12" xfId="10195" xr:uid="{00000000-0005-0000-0000-0000152E0000}"/>
    <cellStyle name="Entrada 3 3 3 13" xfId="34164" xr:uid="{00000000-0005-0000-0000-0000162E0000}"/>
    <cellStyle name="Entrada 3 3 3 14" xfId="37726" xr:uid="{00000000-0005-0000-0000-0000172E0000}"/>
    <cellStyle name="Entrada 3 3 3 2" xfId="2668" xr:uid="{00000000-0005-0000-0000-0000182E0000}"/>
    <cellStyle name="Entrada 3 3 3 2 2" xfId="5964" xr:uid="{00000000-0005-0000-0000-0000192E0000}"/>
    <cellStyle name="Entrada 3 3 3 2 2 2" xfId="15118" xr:uid="{00000000-0005-0000-0000-00001A2E0000}"/>
    <cellStyle name="Entrada 3 3 3 2 2 3" xfId="22114" xr:uid="{00000000-0005-0000-0000-00001B2E0000}"/>
    <cellStyle name="Entrada 3 3 3 2 2 4" xfId="18130" xr:uid="{00000000-0005-0000-0000-00001C2E0000}"/>
    <cellStyle name="Entrada 3 3 3 2 2 5" xfId="33009" xr:uid="{00000000-0005-0000-0000-00001D2E0000}"/>
    <cellStyle name="Entrada 3 3 3 2 2 6" xfId="36684" xr:uid="{00000000-0005-0000-0000-00001E2E0000}"/>
    <cellStyle name="Entrada 3 3 3 2 2 7" xfId="39410" xr:uid="{00000000-0005-0000-0000-00001F2E0000}"/>
    <cellStyle name="Entrada 3 3 3 2 3" xfId="11822" xr:uid="{00000000-0005-0000-0000-0000202E0000}"/>
    <cellStyle name="Entrada 3 3 3 2 4" xfId="18825" xr:uid="{00000000-0005-0000-0000-0000212E0000}"/>
    <cellStyle name="Entrada 3 3 3 2 5" xfId="28436" xr:uid="{00000000-0005-0000-0000-0000222E0000}"/>
    <cellStyle name="Entrada 3 3 3 2 6" xfId="26297" xr:uid="{00000000-0005-0000-0000-0000232E0000}"/>
    <cellStyle name="Entrada 3 3 3 2 7" xfId="24078" xr:uid="{00000000-0005-0000-0000-0000242E0000}"/>
    <cellStyle name="Entrada 3 3 3 2 8" xfId="25085" xr:uid="{00000000-0005-0000-0000-0000252E0000}"/>
    <cellStyle name="Entrada 3 3 3 2 9" xfId="17221" xr:uid="{00000000-0005-0000-0000-0000262E0000}"/>
    <cellStyle name="Entrada 3 3 3 3" xfId="3950" xr:uid="{00000000-0005-0000-0000-0000272E0000}"/>
    <cellStyle name="Entrada 3 3 3 3 2" xfId="5965" xr:uid="{00000000-0005-0000-0000-0000282E0000}"/>
    <cellStyle name="Entrada 3 3 3 3 2 2" xfId="15119" xr:uid="{00000000-0005-0000-0000-0000292E0000}"/>
    <cellStyle name="Entrada 3 3 3 3 2 3" xfId="22115" xr:uid="{00000000-0005-0000-0000-00002A2E0000}"/>
    <cellStyle name="Entrada 3 3 3 3 2 4" xfId="17726" xr:uid="{00000000-0005-0000-0000-00002B2E0000}"/>
    <cellStyle name="Entrada 3 3 3 3 2 5" xfId="33010" xr:uid="{00000000-0005-0000-0000-00002C2E0000}"/>
    <cellStyle name="Entrada 3 3 3 3 2 6" xfId="36685" xr:uid="{00000000-0005-0000-0000-00002D2E0000}"/>
    <cellStyle name="Entrada 3 3 3 3 2 7" xfId="39411" xr:uid="{00000000-0005-0000-0000-00002E2E0000}"/>
    <cellStyle name="Entrada 3 3 3 3 3" xfId="13104" xr:uid="{00000000-0005-0000-0000-00002F2E0000}"/>
    <cellStyle name="Entrada 3 3 3 3 4" xfId="20102" xr:uid="{00000000-0005-0000-0000-0000302E0000}"/>
    <cellStyle name="Entrada 3 3 3 3 5" xfId="24729" xr:uid="{00000000-0005-0000-0000-0000312E0000}"/>
    <cellStyle name="Entrada 3 3 3 3 6" xfId="24371" xr:uid="{00000000-0005-0000-0000-0000322E0000}"/>
    <cellStyle name="Entrada 3 3 3 3 7" xfId="24277" xr:uid="{00000000-0005-0000-0000-0000332E0000}"/>
    <cellStyle name="Entrada 3 3 3 3 8" xfId="33452" xr:uid="{00000000-0005-0000-0000-0000342E0000}"/>
    <cellStyle name="Entrada 3 3 3 3 9" xfId="37126" xr:uid="{00000000-0005-0000-0000-0000352E0000}"/>
    <cellStyle name="Entrada 3 3 3 4" xfId="4388" xr:uid="{00000000-0005-0000-0000-0000362E0000}"/>
    <cellStyle name="Entrada 3 3 3 4 2" xfId="5966" xr:uid="{00000000-0005-0000-0000-0000372E0000}"/>
    <cellStyle name="Entrada 3 3 3 4 2 2" xfId="15120" xr:uid="{00000000-0005-0000-0000-0000382E0000}"/>
    <cellStyle name="Entrada 3 3 3 4 2 3" xfId="22116" xr:uid="{00000000-0005-0000-0000-0000392E0000}"/>
    <cellStyle name="Entrada 3 3 3 4 2 4" xfId="27171" xr:uid="{00000000-0005-0000-0000-00003A2E0000}"/>
    <cellStyle name="Entrada 3 3 3 4 2 5" xfId="33011" xr:uid="{00000000-0005-0000-0000-00003B2E0000}"/>
    <cellStyle name="Entrada 3 3 3 4 2 6" xfId="36686" xr:uid="{00000000-0005-0000-0000-00003C2E0000}"/>
    <cellStyle name="Entrada 3 3 3 4 2 7" xfId="39412" xr:uid="{00000000-0005-0000-0000-00003D2E0000}"/>
    <cellStyle name="Entrada 3 3 3 4 3" xfId="13542" xr:uid="{00000000-0005-0000-0000-00003E2E0000}"/>
    <cellStyle name="Entrada 3 3 3 4 4" xfId="20540" xr:uid="{00000000-0005-0000-0000-00003F2E0000}"/>
    <cellStyle name="Entrada 3 3 3 4 5" xfId="27638" xr:uid="{00000000-0005-0000-0000-0000402E0000}"/>
    <cellStyle name="Entrada 3 3 3 4 6" xfId="28847" xr:uid="{00000000-0005-0000-0000-0000412E0000}"/>
    <cellStyle name="Entrada 3 3 3 4 7" xfId="24457" xr:uid="{00000000-0005-0000-0000-0000422E0000}"/>
    <cellStyle name="Entrada 3 3 3 4 8" xfId="31738" xr:uid="{00000000-0005-0000-0000-0000432E0000}"/>
    <cellStyle name="Entrada 3 3 3 4 9" xfId="35418" xr:uid="{00000000-0005-0000-0000-0000442E0000}"/>
    <cellStyle name="Entrada 3 3 3 5" xfId="4642" xr:uid="{00000000-0005-0000-0000-0000452E0000}"/>
    <cellStyle name="Entrada 3 3 3 5 2" xfId="5967" xr:uid="{00000000-0005-0000-0000-0000462E0000}"/>
    <cellStyle name="Entrada 3 3 3 5 2 2" xfId="15121" xr:uid="{00000000-0005-0000-0000-0000472E0000}"/>
    <cellStyle name="Entrada 3 3 3 5 2 3" xfId="22117" xr:uid="{00000000-0005-0000-0000-0000482E0000}"/>
    <cellStyle name="Entrada 3 3 3 5 2 4" xfId="17410" xr:uid="{00000000-0005-0000-0000-0000492E0000}"/>
    <cellStyle name="Entrada 3 3 3 5 2 5" xfId="33012" xr:uid="{00000000-0005-0000-0000-00004A2E0000}"/>
    <cellStyle name="Entrada 3 3 3 5 2 6" xfId="36687" xr:uid="{00000000-0005-0000-0000-00004B2E0000}"/>
    <cellStyle name="Entrada 3 3 3 5 2 7" xfId="39413" xr:uid="{00000000-0005-0000-0000-00004C2E0000}"/>
    <cellStyle name="Entrada 3 3 3 5 3" xfId="13796" xr:uid="{00000000-0005-0000-0000-00004D2E0000}"/>
    <cellStyle name="Entrada 3 3 3 5 4" xfId="20794" xr:uid="{00000000-0005-0000-0000-00004E2E0000}"/>
    <cellStyle name="Entrada 3 3 3 5 5" xfId="27516" xr:uid="{00000000-0005-0000-0000-00004F2E0000}"/>
    <cellStyle name="Entrada 3 3 3 5 6" xfId="17447" xr:uid="{00000000-0005-0000-0000-0000502E0000}"/>
    <cellStyle name="Entrada 3 3 3 5 7" xfId="24976" xr:uid="{00000000-0005-0000-0000-0000512E0000}"/>
    <cellStyle name="Entrada 3 3 3 5 8" xfId="32200" xr:uid="{00000000-0005-0000-0000-0000522E0000}"/>
    <cellStyle name="Entrada 3 3 3 5 9" xfId="35875" xr:uid="{00000000-0005-0000-0000-0000532E0000}"/>
    <cellStyle name="Entrada 3 3 3 6" xfId="4888" xr:uid="{00000000-0005-0000-0000-0000542E0000}"/>
    <cellStyle name="Entrada 3 3 3 6 2" xfId="5968" xr:uid="{00000000-0005-0000-0000-0000552E0000}"/>
    <cellStyle name="Entrada 3 3 3 6 2 2" xfId="15122" xr:uid="{00000000-0005-0000-0000-0000562E0000}"/>
    <cellStyle name="Entrada 3 3 3 6 2 3" xfId="22118" xr:uid="{00000000-0005-0000-0000-0000572E0000}"/>
    <cellStyle name="Entrada 3 3 3 6 2 4" xfId="27172" xr:uid="{00000000-0005-0000-0000-0000582E0000}"/>
    <cellStyle name="Entrada 3 3 3 6 2 5" xfId="33013" xr:uid="{00000000-0005-0000-0000-0000592E0000}"/>
    <cellStyle name="Entrada 3 3 3 6 2 6" xfId="36688" xr:uid="{00000000-0005-0000-0000-00005A2E0000}"/>
    <cellStyle name="Entrada 3 3 3 6 2 7" xfId="39414" xr:uid="{00000000-0005-0000-0000-00005B2E0000}"/>
    <cellStyle name="Entrada 3 3 3 6 3" xfId="14042" xr:uid="{00000000-0005-0000-0000-00005C2E0000}"/>
    <cellStyle name="Entrada 3 3 3 6 4" xfId="21040" xr:uid="{00000000-0005-0000-0000-00005D2E0000}"/>
    <cellStyle name="Entrada 3 3 3 6 5" xfId="24806" xr:uid="{00000000-0005-0000-0000-00005E2E0000}"/>
    <cellStyle name="Entrada 3 3 3 6 6" xfId="24376" xr:uid="{00000000-0005-0000-0000-00005F2E0000}"/>
    <cellStyle name="Entrada 3 3 3 6 7" xfId="31934" xr:uid="{00000000-0005-0000-0000-0000602E0000}"/>
    <cellStyle name="Entrada 3 3 3 6 8" xfId="35612" xr:uid="{00000000-0005-0000-0000-0000612E0000}"/>
    <cellStyle name="Entrada 3 3 3 6 9" xfId="38523" xr:uid="{00000000-0005-0000-0000-0000622E0000}"/>
    <cellStyle name="Entrada 3 3 3 7" xfId="5963" xr:uid="{00000000-0005-0000-0000-0000632E0000}"/>
    <cellStyle name="Entrada 3 3 3 7 2" xfId="15117" xr:uid="{00000000-0005-0000-0000-0000642E0000}"/>
    <cellStyle name="Entrada 3 3 3 7 3" xfId="22113" xr:uid="{00000000-0005-0000-0000-0000652E0000}"/>
    <cellStyle name="Entrada 3 3 3 7 4" xfId="18134" xr:uid="{00000000-0005-0000-0000-0000662E0000}"/>
    <cellStyle name="Entrada 3 3 3 7 5" xfId="33008" xr:uid="{00000000-0005-0000-0000-0000672E0000}"/>
    <cellStyle name="Entrada 3 3 3 7 6" xfId="36683" xr:uid="{00000000-0005-0000-0000-0000682E0000}"/>
    <cellStyle name="Entrada 3 3 3 7 7" xfId="39409" xr:uid="{00000000-0005-0000-0000-0000692E0000}"/>
    <cellStyle name="Entrada 3 3 3 8" xfId="11422" xr:uid="{00000000-0005-0000-0000-00006A2E0000}"/>
    <cellStyle name="Entrada 3 3 3 9" xfId="18425" xr:uid="{00000000-0005-0000-0000-00006B2E0000}"/>
    <cellStyle name="Entrada 3 3 4" xfId="1670" xr:uid="{00000000-0005-0000-0000-00006C2E0000}"/>
    <cellStyle name="Entrada 3 3 4 10" xfId="25138" xr:uid="{00000000-0005-0000-0000-00006D2E0000}"/>
    <cellStyle name="Entrada 3 3 4 11" xfId="28737" xr:uid="{00000000-0005-0000-0000-00006E2E0000}"/>
    <cellStyle name="Entrada 3 3 4 12" xfId="30993" xr:uid="{00000000-0005-0000-0000-00006F2E0000}"/>
    <cellStyle name="Entrada 3 3 4 13" xfId="31204" xr:uid="{00000000-0005-0000-0000-0000702E0000}"/>
    <cellStyle name="Entrada 3 3 4 14" xfId="35073" xr:uid="{00000000-0005-0000-0000-0000712E0000}"/>
    <cellStyle name="Entrada 3 3 4 2" xfId="2498" xr:uid="{00000000-0005-0000-0000-0000722E0000}"/>
    <cellStyle name="Entrada 3 3 4 2 2" xfId="5970" xr:uid="{00000000-0005-0000-0000-0000732E0000}"/>
    <cellStyle name="Entrada 3 3 4 2 2 2" xfId="15124" xr:uid="{00000000-0005-0000-0000-0000742E0000}"/>
    <cellStyle name="Entrada 3 3 4 2 2 3" xfId="22120" xr:uid="{00000000-0005-0000-0000-0000752E0000}"/>
    <cellStyle name="Entrada 3 3 4 2 2 4" xfId="27173" xr:uid="{00000000-0005-0000-0000-0000762E0000}"/>
    <cellStyle name="Entrada 3 3 4 2 2 5" xfId="33015" xr:uid="{00000000-0005-0000-0000-0000772E0000}"/>
    <cellStyle name="Entrada 3 3 4 2 2 6" xfId="36690" xr:uid="{00000000-0005-0000-0000-0000782E0000}"/>
    <cellStyle name="Entrada 3 3 4 2 2 7" xfId="39416" xr:uid="{00000000-0005-0000-0000-0000792E0000}"/>
    <cellStyle name="Entrada 3 3 4 2 3" xfId="11652" xr:uid="{00000000-0005-0000-0000-00007A2E0000}"/>
    <cellStyle name="Entrada 3 3 4 2 4" xfId="18655" xr:uid="{00000000-0005-0000-0000-00007B2E0000}"/>
    <cellStyle name="Entrada 3 3 4 2 5" xfId="23044" xr:uid="{00000000-0005-0000-0000-00007C2E0000}"/>
    <cellStyle name="Entrada 3 3 4 2 6" xfId="23135" xr:uid="{00000000-0005-0000-0000-00007D2E0000}"/>
    <cellStyle name="Entrada 3 3 4 2 7" xfId="25668" xr:uid="{00000000-0005-0000-0000-00007E2E0000}"/>
    <cellStyle name="Entrada 3 3 4 2 8" xfId="34059" xr:uid="{00000000-0005-0000-0000-00007F2E0000}"/>
    <cellStyle name="Entrada 3 3 4 2 9" xfId="37621" xr:uid="{00000000-0005-0000-0000-0000802E0000}"/>
    <cellStyle name="Entrada 3 3 4 3" xfId="3647" xr:uid="{00000000-0005-0000-0000-0000812E0000}"/>
    <cellStyle name="Entrada 3 3 4 3 2" xfId="5971" xr:uid="{00000000-0005-0000-0000-0000822E0000}"/>
    <cellStyle name="Entrada 3 3 4 3 2 2" xfId="15125" xr:uid="{00000000-0005-0000-0000-0000832E0000}"/>
    <cellStyle name="Entrada 3 3 4 3 2 3" xfId="22121" xr:uid="{00000000-0005-0000-0000-0000842E0000}"/>
    <cellStyle name="Entrada 3 3 4 3 2 4" xfId="22807" xr:uid="{00000000-0005-0000-0000-0000852E0000}"/>
    <cellStyle name="Entrada 3 3 4 3 2 5" xfId="33016" xr:uid="{00000000-0005-0000-0000-0000862E0000}"/>
    <cellStyle name="Entrada 3 3 4 3 2 6" xfId="36691" xr:uid="{00000000-0005-0000-0000-0000872E0000}"/>
    <cellStyle name="Entrada 3 3 4 3 2 7" xfId="39417" xr:uid="{00000000-0005-0000-0000-0000882E0000}"/>
    <cellStyle name="Entrada 3 3 4 3 3" xfId="12801" xr:uid="{00000000-0005-0000-0000-0000892E0000}"/>
    <cellStyle name="Entrada 3 3 4 3 4" xfId="19800" xr:uid="{00000000-0005-0000-0000-00008A2E0000}"/>
    <cellStyle name="Entrada 3 3 4 3 5" xfId="15554" xr:uid="{00000000-0005-0000-0000-00008B2E0000}"/>
    <cellStyle name="Entrada 3 3 4 3 6" xfId="17590" xr:uid="{00000000-0005-0000-0000-00008C2E0000}"/>
    <cellStyle name="Entrada 3 3 4 3 7" xfId="29566" xr:uid="{00000000-0005-0000-0000-00008D2E0000}"/>
    <cellStyle name="Entrada 3 3 4 3 8" xfId="33584" xr:uid="{00000000-0005-0000-0000-00008E2E0000}"/>
    <cellStyle name="Entrada 3 3 4 3 9" xfId="37252" xr:uid="{00000000-0005-0000-0000-00008F2E0000}"/>
    <cellStyle name="Entrada 3 3 4 4" xfId="4157" xr:uid="{00000000-0005-0000-0000-0000902E0000}"/>
    <cellStyle name="Entrada 3 3 4 4 2" xfId="5972" xr:uid="{00000000-0005-0000-0000-0000912E0000}"/>
    <cellStyle name="Entrada 3 3 4 4 2 2" xfId="15126" xr:uid="{00000000-0005-0000-0000-0000922E0000}"/>
    <cellStyle name="Entrada 3 3 4 4 2 3" xfId="22122" xr:uid="{00000000-0005-0000-0000-0000932E0000}"/>
    <cellStyle name="Entrada 3 3 4 4 2 4" xfId="19602" xr:uid="{00000000-0005-0000-0000-0000942E0000}"/>
    <cellStyle name="Entrada 3 3 4 4 2 5" xfId="33017" xr:uid="{00000000-0005-0000-0000-0000952E0000}"/>
    <cellStyle name="Entrada 3 3 4 4 2 6" xfId="36692" xr:uid="{00000000-0005-0000-0000-0000962E0000}"/>
    <cellStyle name="Entrada 3 3 4 4 2 7" xfId="39418" xr:uid="{00000000-0005-0000-0000-0000972E0000}"/>
    <cellStyle name="Entrada 3 3 4 4 3" xfId="13311" xr:uid="{00000000-0005-0000-0000-0000982E0000}"/>
    <cellStyle name="Entrada 3 3 4 4 4" xfId="20309" xr:uid="{00000000-0005-0000-0000-0000992E0000}"/>
    <cellStyle name="Entrada 3 3 4 4 5" xfId="22939" xr:uid="{00000000-0005-0000-0000-00009A2E0000}"/>
    <cellStyle name="Entrada 3 3 4 4 6" xfId="28143" xr:uid="{00000000-0005-0000-0000-00009B2E0000}"/>
    <cellStyle name="Entrada 3 3 4 4 7" xfId="23376" xr:uid="{00000000-0005-0000-0000-00009C2E0000}"/>
    <cellStyle name="Entrada 3 3 4 4 8" xfId="33391" xr:uid="{00000000-0005-0000-0000-00009D2E0000}"/>
    <cellStyle name="Entrada 3 3 4 4 9" xfId="37066" xr:uid="{00000000-0005-0000-0000-00009E2E0000}"/>
    <cellStyle name="Entrada 3 3 4 5" xfId="3072" xr:uid="{00000000-0005-0000-0000-00009F2E0000}"/>
    <cellStyle name="Entrada 3 3 4 5 2" xfId="5973" xr:uid="{00000000-0005-0000-0000-0000A02E0000}"/>
    <cellStyle name="Entrada 3 3 4 5 2 2" xfId="15127" xr:uid="{00000000-0005-0000-0000-0000A12E0000}"/>
    <cellStyle name="Entrada 3 3 4 5 2 3" xfId="22123" xr:uid="{00000000-0005-0000-0000-0000A22E0000}"/>
    <cellStyle name="Entrada 3 3 4 5 2 4" xfId="27174" xr:uid="{00000000-0005-0000-0000-0000A32E0000}"/>
    <cellStyle name="Entrada 3 3 4 5 2 5" xfId="33018" xr:uid="{00000000-0005-0000-0000-0000A42E0000}"/>
    <cellStyle name="Entrada 3 3 4 5 2 6" xfId="36693" xr:uid="{00000000-0005-0000-0000-0000A52E0000}"/>
    <cellStyle name="Entrada 3 3 4 5 2 7" xfId="39419" xr:uid="{00000000-0005-0000-0000-0000A62E0000}"/>
    <cellStyle name="Entrada 3 3 4 5 3" xfId="12226" xr:uid="{00000000-0005-0000-0000-0000A72E0000}"/>
    <cellStyle name="Entrada 3 3 4 5 4" xfId="19229" xr:uid="{00000000-0005-0000-0000-0000A82E0000}"/>
    <cellStyle name="Entrada 3 3 4 5 5" xfId="25163" xr:uid="{00000000-0005-0000-0000-0000A92E0000}"/>
    <cellStyle name="Entrada 3 3 4 5 6" xfId="18309" xr:uid="{00000000-0005-0000-0000-0000AA2E0000}"/>
    <cellStyle name="Entrada 3 3 4 5 7" xfId="28109" xr:uid="{00000000-0005-0000-0000-0000AB2E0000}"/>
    <cellStyle name="Entrada 3 3 4 5 8" xfId="33779" xr:uid="{00000000-0005-0000-0000-0000AC2E0000}"/>
    <cellStyle name="Entrada 3 3 4 5 9" xfId="37341" xr:uid="{00000000-0005-0000-0000-0000AD2E0000}"/>
    <cellStyle name="Entrada 3 3 4 6" xfId="2886" xr:uid="{00000000-0005-0000-0000-0000AE2E0000}"/>
    <cellStyle name="Entrada 3 3 4 6 2" xfId="5974" xr:uid="{00000000-0005-0000-0000-0000AF2E0000}"/>
    <cellStyle name="Entrada 3 3 4 6 2 2" xfId="15128" xr:uid="{00000000-0005-0000-0000-0000B02E0000}"/>
    <cellStyle name="Entrada 3 3 4 6 2 3" xfId="22124" xr:uid="{00000000-0005-0000-0000-0000B12E0000}"/>
    <cellStyle name="Entrada 3 3 4 6 2 4" xfId="24292" xr:uid="{00000000-0005-0000-0000-0000B22E0000}"/>
    <cellStyle name="Entrada 3 3 4 6 2 5" xfId="33019" xr:uid="{00000000-0005-0000-0000-0000B32E0000}"/>
    <cellStyle name="Entrada 3 3 4 6 2 6" xfId="36694" xr:uid="{00000000-0005-0000-0000-0000B42E0000}"/>
    <cellStyle name="Entrada 3 3 4 6 2 7" xfId="39420" xr:uid="{00000000-0005-0000-0000-0000B52E0000}"/>
    <cellStyle name="Entrada 3 3 4 6 3" xfId="12040" xr:uid="{00000000-0005-0000-0000-0000B62E0000}"/>
    <cellStyle name="Entrada 3 3 4 6 4" xfId="19043" xr:uid="{00000000-0005-0000-0000-0000B72E0000}"/>
    <cellStyle name="Entrada 3 3 4 6 5" xfId="24467" xr:uid="{00000000-0005-0000-0000-0000B82E0000}"/>
    <cellStyle name="Entrada 3 3 4 6 6" xfId="28764" xr:uid="{00000000-0005-0000-0000-0000B92E0000}"/>
    <cellStyle name="Entrada 3 3 4 6 7" xfId="29888" xr:uid="{00000000-0005-0000-0000-0000BA2E0000}"/>
    <cellStyle name="Entrada 3 3 4 6 8" xfId="33867" xr:uid="{00000000-0005-0000-0000-0000BB2E0000}"/>
    <cellStyle name="Entrada 3 3 4 6 9" xfId="37429" xr:uid="{00000000-0005-0000-0000-0000BC2E0000}"/>
    <cellStyle name="Entrada 3 3 4 7" xfId="5969" xr:uid="{00000000-0005-0000-0000-0000BD2E0000}"/>
    <cellStyle name="Entrada 3 3 4 7 2" xfId="15123" xr:uid="{00000000-0005-0000-0000-0000BE2E0000}"/>
    <cellStyle name="Entrada 3 3 4 7 3" xfId="22119" xr:uid="{00000000-0005-0000-0000-0000BF2E0000}"/>
    <cellStyle name="Entrada 3 3 4 7 4" xfId="27169" xr:uid="{00000000-0005-0000-0000-0000C02E0000}"/>
    <cellStyle name="Entrada 3 3 4 7 5" xfId="33014" xr:uid="{00000000-0005-0000-0000-0000C12E0000}"/>
    <cellStyle name="Entrada 3 3 4 7 6" xfId="36689" xr:uid="{00000000-0005-0000-0000-0000C22E0000}"/>
    <cellStyle name="Entrada 3 3 4 7 7" xfId="39415" xr:uid="{00000000-0005-0000-0000-0000C32E0000}"/>
    <cellStyle name="Entrada 3 3 4 8" xfId="10824" xr:uid="{00000000-0005-0000-0000-0000C42E0000}"/>
    <cellStyle name="Entrada 3 3 4 9" xfId="9266" xr:uid="{00000000-0005-0000-0000-0000C52E0000}"/>
    <cellStyle name="Entrada 3 3 5" xfId="2036" xr:uid="{00000000-0005-0000-0000-0000C62E0000}"/>
    <cellStyle name="Entrada 3 3 5 10" xfId="24565" xr:uid="{00000000-0005-0000-0000-0000C72E0000}"/>
    <cellStyle name="Entrada 3 3 5 11" xfId="22485" xr:uid="{00000000-0005-0000-0000-0000C82E0000}"/>
    <cellStyle name="Entrada 3 3 5 12" xfId="25711" xr:uid="{00000000-0005-0000-0000-0000C92E0000}"/>
    <cellStyle name="Entrada 3 3 5 13" xfId="31438" xr:uid="{00000000-0005-0000-0000-0000CA2E0000}"/>
    <cellStyle name="Entrada 3 3 5 14" xfId="35150" xr:uid="{00000000-0005-0000-0000-0000CB2E0000}"/>
    <cellStyle name="Entrada 3 3 5 2" xfId="2577" xr:uid="{00000000-0005-0000-0000-0000CC2E0000}"/>
    <cellStyle name="Entrada 3 3 5 2 2" xfId="5976" xr:uid="{00000000-0005-0000-0000-0000CD2E0000}"/>
    <cellStyle name="Entrada 3 3 5 2 2 2" xfId="15130" xr:uid="{00000000-0005-0000-0000-0000CE2E0000}"/>
    <cellStyle name="Entrada 3 3 5 2 2 3" xfId="22126" xr:uid="{00000000-0005-0000-0000-0000CF2E0000}"/>
    <cellStyle name="Entrada 3 3 5 2 2 4" xfId="27178" xr:uid="{00000000-0005-0000-0000-0000D02E0000}"/>
    <cellStyle name="Entrada 3 3 5 2 2 5" xfId="33021" xr:uid="{00000000-0005-0000-0000-0000D12E0000}"/>
    <cellStyle name="Entrada 3 3 5 2 2 6" xfId="36696" xr:uid="{00000000-0005-0000-0000-0000D22E0000}"/>
    <cellStyle name="Entrada 3 3 5 2 2 7" xfId="39422" xr:uid="{00000000-0005-0000-0000-0000D32E0000}"/>
    <cellStyle name="Entrada 3 3 5 2 3" xfId="11731" xr:uid="{00000000-0005-0000-0000-0000D42E0000}"/>
    <cellStyle name="Entrada 3 3 5 2 4" xfId="18734" xr:uid="{00000000-0005-0000-0000-0000D52E0000}"/>
    <cellStyle name="Entrada 3 3 5 2 5" xfId="25428" xr:uid="{00000000-0005-0000-0000-0000D62E0000}"/>
    <cellStyle name="Entrada 3 3 5 2 6" xfId="26252" xr:uid="{00000000-0005-0000-0000-0000D72E0000}"/>
    <cellStyle name="Entrada 3 3 5 2 7" xfId="30044" xr:uid="{00000000-0005-0000-0000-0000D82E0000}"/>
    <cellStyle name="Entrada 3 3 5 2 8" xfId="34021" xr:uid="{00000000-0005-0000-0000-0000D92E0000}"/>
    <cellStyle name="Entrada 3 3 5 2 9" xfId="37583" xr:uid="{00000000-0005-0000-0000-0000DA2E0000}"/>
    <cellStyle name="Entrada 3 3 5 3" xfId="3810" xr:uid="{00000000-0005-0000-0000-0000DB2E0000}"/>
    <cellStyle name="Entrada 3 3 5 3 2" xfId="5977" xr:uid="{00000000-0005-0000-0000-0000DC2E0000}"/>
    <cellStyle name="Entrada 3 3 5 3 2 2" xfId="15131" xr:uid="{00000000-0005-0000-0000-0000DD2E0000}"/>
    <cellStyle name="Entrada 3 3 5 3 2 3" xfId="22127" xr:uid="{00000000-0005-0000-0000-0000DE2E0000}"/>
    <cellStyle name="Entrada 3 3 5 3 2 4" xfId="27160" xr:uid="{00000000-0005-0000-0000-0000DF2E0000}"/>
    <cellStyle name="Entrada 3 3 5 3 2 5" xfId="33022" xr:uid="{00000000-0005-0000-0000-0000E02E0000}"/>
    <cellStyle name="Entrada 3 3 5 3 2 6" xfId="36697" xr:uid="{00000000-0005-0000-0000-0000E12E0000}"/>
    <cellStyle name="Entrada 3 3 5 3 2 7" xfId="39423" xr:uid="{00000000-0005-0000-0000-0000E22E0000}"/>
    <cellStyle name="Entrada 3 3 5 3 3" xfId="12964" xr:uid="{00000000-0005-0000-0000-0000E32E0000}"/>
    <cellStyle name="Entrada 3 3 5 3 4" xfId="19963" xr:uid="{00000000-0005-0000-0000-0000E42E0000}"/>
    <cellStyle name="Entrada 3 3 5 3 5" xfId="24727" xr:uid="{00000000-0005-0000-0000-0000E52E0000}"/>
    <cellStyle name="Entrada 3 3 5 3 6" xfId="26592" xr:uid="{00000000-0005-0000-0000-0000E62E0000}"/>
    <cellStyle name="Entrada 3 3 5 3 7" xfId="29477" xr:uid="{00000000-0005-0000-0000-0000E72E0000}"/>
    <cellStyle name="Entrada 3 3 5 3 8" xfId="31651" xr:uid="{00000000-0005-0000-0000-0000E82E0000}"/>
    <cellStyle name="Entrada 3 3 5 3 9" xfId="35331" xr:uid="{00000000-0005-0000-0000-0000E92E0000}"/>
    <cellStyle name="Entrada 3 3 5 4" xfId="4286" xr:uid="{00000000-0005-0000-0000-0000EA2E0000}"/>
    <cellStyle name="Entrada 3 3 5 4 2" xfId="5978" xr:uid="{00000000-0005-0000-0000-0000EB2E0000}"/>
    <cellStyle name="Entrada 3 3 5 4 2 2" xfId="15132" xr:uid="{00000000-0005-0000-0000-0000EC2E0000}"/>
    <cellStyle name="Entrada 3 3 5 4 2 3" xfId="22128" xr:uid="{00000000-0005-0000-0000-0000ED2E0000}"/>
    <cellStyle name="Entrada 3 3 5 4 2 4" xfId="24867" xr:uid="{00000000-0005-0000-0000-0000EE2E0000}"/>
    <cellStyle name="Entrada 3 3 5 4 2 5" xfId="33023" xr:uid="{00000000-0005-0000-0000-0000EF2E0000}"/>
    <cellStyle name="Entrada 3 3 5 4 2 6" xfId="36698" xr:uid="{00000000-0005-0000-0000-0000F02E0000}"/>
    <cellStyle name="Entrada 3 3 5 4 2 7" xfId="39424" xr:uid="{00000000-0005-0000-0000-0000F12E0000}"/>
    <cellStyle name="Entrada 3 3 5 4 3" xfId="13440" xr:uid="{00000000-0005-0000-0000-0000F22E0000}"/>
    <cellStyle name="Entrada 3 3 5 4 4" xfId="20438" xr:uid="{00000000-0005-0000-0000-0000F32E0000}"/>
    <cellStyle name="Entrada 3 3 5 4 5" xfId="27689" xr:uid="{00000000-0005-0000-0000-0000F42E0000}"/>
    <cellStyle name="Entrada 3 3 5 4 6" xfId="24432" xr:uid="{00000000-0005-0000-0000-0000F52E0000}"/>
    <cellStyle name="Entrada 3 3 5 4 7" xfId="24603" xr:uid="{00000000-0005-0000-0000-0000F62E0000}"/>
    <cellStyle name="Entrada 3 3 5 4 8" xfId="31850" xr:uid="{00000000-0005-0000-0000-0000F72E0000}"/>
    <cellStyle name="Entrada 3 3 5 4 9" xfId="35504" xr:uid="{00000000-0005-0000-0000-0000F82E0000}"/>
    <cellStyle name="Entrada 3 3 5 5" xfId="4559" xr:uid="{00000000-0005-0000-0000-0000F92E0000}"/>
    <cellStyle name="Entrada 3 3 5 5 2" xfId="5979" xr:uid="{00000000-0005-0000-0000-0000FA2E0000}"/>
    <cellStyle name="Entrada 3 3 5 5 2 2" xfId="15133" xr:uid="{00000000-0005-0000-0000-0000FB2E0000}"/>
    <cellStyle name="Entrada 3 3 5 5 2 3" xfId="22129" xr:uid="{00000000-0005-0000-0000-0000FC2E0000}"/>
    <cellStyle name="Entrada 3 3 5 5 2 4" xfId="24866" xr:uid="{00000000-0005-0000-0000-0000FD2E0000}"/>
    <cellStyle name="Entrada 3 3 5 5 2 5" xfId="33024" xr:uid="{00000000-0005-0000-0000-0000FE2E0000}"/>
    <cellStyle name="Entrada 3 3 5 5 2 6" xfId="36699" xr:uid="{00000000-0005-0000-0000-0000FF2E0000}"/>
    <cellStyle name="Entrada 3 3 5 5 2 7" xfId="39425" xr:uid="{00000000-0005-0000-0000-0000002F0000}"/>
    <cellStyle name="Entrada 3 3 5 5 3" xfId="13713" xr:uid="{00000000-0005-0000-0000-0000012F0000}"/>
    <cellStyle name="Entrada 3 3 5 5 4" xfId="20711" xr:uid="{00000000-0005-0000-0000-0000022F0000}"/>
    <cellStyle name="Entrada 3 3 5 5 5" xfId="24245" xr:uid="{00000000-0005-0000-0000-0000032F0000}"/>
    <cellStyle name="Entrada 3 3 5 5 6" xfId="9706" xr:uid="{00000000-0005-0000-0000-0000042F0000}"/>
    <cellStyle name="Entrada 3 3 5 5 7" xfId="23222" xr:uid="{00000000-0005-0000-0000-0000052F0000}"/>
    <cellStyle name="Entrada 3 3 5 5 8" xfId="31776" xr:uid="{00000000-0005-0000-0000-0000062F0000}"/>
    <cellStyle name="Entrada 3 3 5 5 9" xfId="35456" xr:uid="{00000000-0005-0000-0000-0000072F0000}"/>
    <cellStyle name="Entrada 3 3 5 6" xfId="4809" xr:uid="{00000000-0005-0000-0000-0000082F0000}"/>
    <cellStyle name="Entrada 3 3 5 6 2" xfId="5980" xr:uid="{00000000-0005-0000-0000-0000092F0000}"/>
    <cellStyle name="Entrada 3 3 5 6 2 2" xfId="15134" xr:uid="{00000000-0005-0000-0000-00000A2F0000}"/>
    <cellStyle name="Entrada 3 3 5 6 2 3" xfId="22130" xr:uid="{00000000-0005-0000-0000-00000B2F0000}"/>
    <cellStyle name="Entrada 3 3 5 6 2 4" xfId="18135" xr:uid="{00000000-0005-0000-0000-00000C2F0000}"/>
    <cellStyle name="Entrada 3 3 5 6 2 5" xfId="33025" xr:uid="{00000000-0005-0000-0000-00000D2F0000}"/>
    <cellStyle name="Entrada 3 3 5 6 2 6" xfId="36700" xr:uid="{00000000-0005-0000-0000-00000E2F0000}"/>
    <cellStyle name="Entrada 3 3 5 6 2 7" xfId="39426" xr:uid="{00000000-0005-0000-0000-00000F2F0000}"/>
    <cellStyle name="Entrada 3 3 5 6 3" xfId="13963" xr:uid="{00000000-0005-0000-0000-0000102F0000}"/>
    <cellStyle name="Entrada 3 3 5 6 4" xfId="20961" xr:uid="{00000000-0005-0000-0000-0000112F0000}"/>
    <cellStyle name="Entrada 3 3 5 6 5" xfId="27434" xr:uid="{00000000-0005-0000-0000-0000122F0000}"/>
    <cellStyle name="Entrada 3 3 5 6 6" xfId="26762" xr:uid="{00000000-0005-0000-0000-0000132F0000}"/>
    <cellStyle name="Entrada 3 3 5 6 7" xfId="24992" xr:uid="{00000000-0005-0000-0000-0000142F0000}"/>
    <cellStyle name="Entrada 3 3 5 6 8" xfId="32123" xr:uid="{00000000-0005-0000-0000-0000152F0000}"/>
    <cellStyle name="Entrada 3 3 5 6 9" xfId="35798" xr:uid="{00000000-0005-0000-0000-0000162F0000}"/>
    <cellStyle name="Entrada 3 3 5 7" xfId="5975" xr:uid="{00000000-0005-0000-0000-0000172F0000}"/>
    <cellStyle name="Entrada 3 3 5 7 2" xfId="15129" xr:uid="{00000000-0005-0000-0000-0000182F0000}"/>
    <cellStyle name="Entrada 3 3 5 7 3" xfId="22125" xr:uid="{00000000-0005-0000-0000-0000192F0000}"/>
    <cellStyle name="Entrada 3 3 5 7 4" xfId="27175" xr:uid="{00000000-0005-0000-0000-00001A2F0000}"/>
    <cellStyle name="Entrada 3 3 5 7 5" xfId="33020" xr:uid="{00000000-0005-0000-0000-00001B2F0000}"/>
    <cellStyle name="Entrada 3 3 5 7 6" xfId="36695" xr:uid="{00000000-0005-0000-0000-00001C2F0000}"/>
    <cellStyle name="Entrada 3 3 5 7 7" xfId="39421" xr:uid="{00000000-0005-0000-0000-00001D2F0000}"/>
    <cellStyle name="Entrada 3 3 5 8" xfId="11190" xr:uid="{00000000-0005-0000-0000-00001E2F0000}"/>
    <cellStyle name="Entrada 3 3 5 9" xfId="9494" xr:uid="{00000000-0005-0000-0000-00001F2F0000}"/>
    <cellStyle name="Entrada 3 3 6" xfId="1633" xr:uid="{00000000-0005-0000-0000-0000202F0000}"/>
    <cellStyle name="Entrada 3 3 6 10" xfId="25972" xr:uid="{00000000-0005-0000-0000-0000212F0000}"/>
    <cellStyle name="Entrada 3 3 6 11" xfId="15457" xr:uid="{00000000-0005-0000-0000-0000222F0000}"/>
    <cellStyle name="Entrada 3 3 6 12" xfId="28746" xr:uid="{00000000-0005-0000-0000-0000232F0000}"/>
    <cellStyle name="Entrada 3 3 6 13" xfId="34788" xr:uid="{00000000-0005-0000-0000-0000242F0000}"/>
    <cellStyle name="Entrada 3 3 6 2" xfId="3289" xr:uid="{00000000-0005-0000-0000-0000252F0000}"/>
    <cellStyle name="Entrada 3 3 6 2 2" xfId="5982" xr:uid="{00000000-0005-0000-0000-0000262F0000}"/>
    <cellStyle name="Entrada 3 3 6 2 2 2" xfId="15136" xr:uid="{00000000-0005-0000-0000-0000272F0000}"/>
    <cellStyle name="Entrada 3 3 6 2 2 3" xfId="22132" xr:uid="{00000000-0005-0000-0000-0000282F0000}"/>
    <cellStyle name="Entrada 3 3 6 2 2 4" xfId="21207" xr:uid="{00000000-0005-0000-0000-0000292F0000}"/>
    <cellStyle name="Entrada 3 3 6 2 2 5" xfId="33027" xr:uid="{00000000-0005-0000-0000-00002A2F0000}"/>
    <cellStyle name="Entrada 3 3 6 2 2 6" xfId="36702" xr:uid="{00000000-0005-0000-0000-00002B2F0000}"/>
    <cellStyle name="Entrada 3 3 6 2 2 7" xfId="39428" xr:uid="{00000000-0005-0000-0000-00002C2F0000}"/>
    <cellStyle name="Entrada 3 3 6 2 3" xfId="12443" xr:uid="{00000000-0005-0000-0000-00002D2F0000}"/>
    <cellStyle name="Entrada 3 3 6 2 4" xfId="19445" xr:uid="{00000000-0005-0000-0000-00002E2F0000}"/>
    <cellStyle name="Entrada 3 3 6 2 5" xfId="21306" xr:uid="{00000000-0005-0000-0000-00002F2F0000}"/>
    <cellStyle name="Entrada 3 3 6 2 6" xfId="17902" xr:uid="{00000000-0005-0000-0000-0000302F0000}"/>
    <cellStyle name="Entrada 3 3 6 2 7" xfId="29701" xr:uid="{00000000-0005-0000-0000-0000312F0000}"/>
    <cellStyle name="Entrada 3 3 6 2 8" xfId="33679" xr:uid="{00000000-0005-0000-0000-0000322F0000}"/>
    <cellStyle name="Entrada 3 3 6 2 9" xfId="37267" xr:uid="{00000000-0005-0000-0000-0000332F0000}"/>
    <cellStyle name="Entrada 3 3 6 3" xfId="2946" xr:uid="{00000000-0005-0000-0000-0000342F0000}"/>
    <cellStyle name="Entrada 3 3 6 3 2" xfId="5983" xr:uid="{00000000-0005-0000-0000-0000352F0000}"/>
    <cellStyle name="Entrada 3 3 6 3 2 2" xfId="15137" xr:uid="{00000000-0005-0000-0000-0000362F0000}"/>
    <cellStyle name="Entrada 3 3 6 3 2 3" xfId="22133" xr:uid="{00000000-0005-0000-0000-0000372F0000}"/>
    <cellStyle name="Entrada 3 3 6 3 2 4" xfId="27179" xr:uid="{00000000-0005-0000-0000-0000382F0000}"/>
    <cellStyle name="Entrada 3 3 6 3 2 5" xfId="33028" xr:uid="{00000000-0005-0000-0000-0000392F0000}"/>
    <cellStyle name="Entrada 3 3 6 3 2 6" xfId="36703" xr:uid="{00000000-0005-0000-0000-00003A2F0000}"/>
    <cellStyle name="Entrada 3 3 6 3 2 7" xfId="39429" xr:uid="{00000000-0005-0000-0000-00003B2F0000}"/>
    <cellStyle name="Entrada 3 3 6 3 3" xfId="12100" xr:uid="{00000000-0005-0000-0000-00003C2F0000}"/>
    <cellStyle name="Entrada 3 3 6 3 4" xfId="19103" xr:uid="{00000000-0005-0000-0000-00003D2F0000}"/>
    <cellStyle name="Entrada 3 3 6 3 5" xfId="28316" xr:uid="{00000000-0005-0000-0000-00003E2F0000}"/>
    <cellStyle name="Entrada 3 3 6 3 6" xfId="29132" xr:uid="{00000000-0005-0000-0000-00003F2F0000}"/>
    <cellStyle name="Entrada 3 3 6 3 7" xfId="29861" xr:uid="{00000000-0005-0000-0000-0000402F0000}"/>
    <cellStyle name="Entrada 3 3 6 3 8" xfId="31110" xr:uid="{00000000-0005-0000-0000-0000412F0000}"/>
    <cellStyle name="Entrada 3 3 6 3 9" xfId="25762" xr:uid="{00000000-0005-0000-0000-0000422F0000}"/>
    <cellStyle name="Entrada 3 3 6 4" xfId="4249" xr:uid="{00000000-0005-0000-0000-0000432F0000}"/>
    <cellStyle name="Entrada 3 3 6 4 2" xfId="5984" xr:uid="{00000000-0005-0000-0000-0000442F0000}"/>
    <cellStyle name="Entrada 3 3 6 4 2 2" xfId="15138" xr:uid="{00000000-0005-0000-0000-0000452F0000}"/>
    <cellStyle name="Entrada 3 3 6 4 2 3" xfId="22134" xr:uid="{00000000-0005-0000-0000-0000462F0000}"/>
    <cellStyle name="Entrada 3 3 6 4 2 4" xfId="24291" xr:uid="{00000000-0005-0000-0000-0000472F0000}"/>
    <cellStyle name="Entrada 3 3 6 4 2 5" xfId="33029" xr:uid="{00000000-0005-0000-0000-0000482F0000}"/>
    <cellStyle name="Entrada 3 3 6 4 2 6" xfId="36704" xr:uid="{00000000-0005-0000-0000-0000492F0000}"/>
    <cellStyle name="Entrada 3 3 6 4 2 7" xfId="39430" xr:uid="{00000000-0005-0000-0000-00004A2F0000}"/>
    <cellStyle name="Entrada 3 3 6 4 3" xfId="13403" xr:uid="{00000000-0005-0000-0000-00004B2F0000}"/>
    <cellStyle name="Entrada 3 3 6 4 4" xfId="20401" xr:uid="{00000000-0005-0000-0000-00004C2F0000}"/>
    <cellStyle name="Entrada 3 3 6 4 5" xfId="27702" xr:uid="{00000000-0005-0000-0000-00004D2F0000}"/>
    <cellStyle name="Entrada 3 3 6 4 6" xfId="24507" xr:uid="{00000000-0005-0000-0000-00004E2F0000}"/>
    <cellStyle name="Entrada 3 3 6 4 7" xfId="9316" xr:uid="{00000000-0005-0000-0000-00004F2F0000}"/>
    <cellStyle name="Entrada 3 3 6 4 8" xfId="31701" xr:uid="{00000000-0005-0000-0000-0000502F0000}"/>
    <cellStyle name="Entrada 3 3 6 4 9" xfId="35381" xr:uid="{00000000-0005-0000-0000-0000512F0000}"/>
    <cellStyle name="Entrada 3 3 6 5" xfId="3133" xr:uid="{00000000-0005-0000-0000-0000522F0000}"/>
    <cellStyle name="Entrada 3 3 6 5 2" xfId="5985" xr:uid="{00000000-0005-0000-0000-0000532F0000}"/>
    <cellStyle name="Entrada 3 3 6 5 2 2" xfId="15139" xr:uid="{00000000-0005-0000-0000-0000542F0000}"/>
    <cellStyle name="Entrada 3 3 6 5 2 3" xfId="22135" xr:uid="{00000000-0005-0000-0000-0000552F0000}"/>
    <cellStyle name="Entrada 3 3 6 5 2 4" xfId="27180" xr:uid="{00000000-0005-0000-0000-0000562F0000}"/>
    <cellStyle name="Entrada 3 3 6 5 2 5" xfId="33030" xr:uid="{00000000-0005-0000-0000-0000572F0000}"/>
    <cellStyle name="Entrada 3 3 6 5 2 6" xfId="36705" xr:uid="{00000000-0005-0000-0000-0000582F0000}"/>
    <cellStyle name="Entrada 3 3 6 5 2 7" xfId="39431" xr:uid="{00000000-0005-0000-0000-0000592F0000}"/>
    <cellStyle name="Entrada 3 3 6 5 3" xfId="12287" xr:uid="{00000000-0005-0000-0000-00005A2F0000}"/>
    <cellStyle name="Entrada 3 3 6 5 4" xfId="19290" xr:uid="{00000000-0005-0000-0000-00005B2F0000}"/>
    <cellStyle name="Entrada 3 3 6 5 5" xfId="9197" xr:uid="{00000000-0005-0000-0000-00005C2F0000}"/>
    <cellStyle name="Entrada 3 3 6 5 6" xfId="26430" xr:uid="{00000000-0005-0000-0000-00005D2F0000}"/>
    <cellStyle name="Entrada 3 3 6 5 7" xfId="25907" xr:uid="{00000000-0005-0000-0000-00005E2F0000}"/>
    <cellStyle name="Entrada 3 3 6 5 8" xfId="33750" xr:uid="{00000000-0005-0000-0000-00005F2F0000}"/>
    <cellStyle name="Entrada 3 3 6 5 9" xfId="37312" xr:uid="{00000000-0005-0000-0000-0000602F0000}"/>
    <cellStyle name="Entrada 3 3 6 6" xfId="5981" xr:uid="{00000000-0005-0000-0000-0000612F0000}"/>
    <cellStyle name="Entrada 3 3 6 6 2" xfId="15135" xr:uid="{00000000-0005-0000-0000-0000622F0000}"/>
    <cellStyle name="Entrada 3 3 6 6 3" xfId="22131" xr:uid="{00000000-0005-0000-0000-0000632F0000}"/>
    <cellStyle name="Entrada 3 3 6 6 4" xfId="17506" xr:uid="{00000000-0005-0000-0000-0000642F0000}"/>
    <cellStyle name="Entrada 3 3 6 6 5" xfId="33026" xr:uid="{00000000-0005-0000-0000-0000652F0000}"/>
    <cellStyle name="Entrada 3 3 6 6 6" xfId="36701" xr:uid="{00000000-0005-0000-0000-0000662F0000}"/>
    <cellStyle name="Entrada 3 3 6 6 7" xfId="39427" xr:uid="{00000000-0005-0000-0000-0000672F0000}"/>
    <cellStyle name="Entrada 3 3 6 7" xfId="10787" xr:uid="{00000000-0005-0000-0000-0000682F0000}"/>
    <cellStyle name="Entrada 3 3 6 8" xfId="16495" xr:uid="{00000000-0005-0000-0000-0000692F0000}"/>
    <cellStyle name="Entrada 3 3 6 9" xfId="28685" xr:uid="{00000000-0005-0000-0000-00006A2F0000}"/>
    <cellStyle name="Entrada 3 3 7" xfId="2461" xr:uid="{00000000-0005-0000-0000-00006B2F0000}"/>
    <cellStyle name="Entrada 3 3 7 2" xfId="5986" xr:uid="{00000000-0005-0000-0000-00006C2F0000}"/>
    <cellStyle name="Entrada 3 3 7 2 2" xfId="15140" xr:uid="{00000000-0005-0000-0000-00006D2F0000}"/>
    <cellStyle name="Entrada 3 3 7 2 3" xfId="22136" xr:uid="{00000000-0005-0000-0000-00006E2F0000}"/>
    <cellStyle name="Entrada 3 3 7 2 4" xfId="27177" xr:uid="{00000000-0005-0000-0000-00006F2F0000}"/>
    <cellStyle name="Entrada 3 3 7 2 5" xfId="33031" xr:uid="{00000000-0005-0000-0000-0000702F0000}"/>
    <cellStyle name="Entrada 3 3 7 2 6" xfId="36706" xr:uid="{00000000-0005-0000-0000-0000712F0000}"/>
    <cellStyle name="Entrada 3 3 7 2 7" xfId="39432" xr:uid="{00000000-0005-0000-0000-0000722F0000}"/>
    <cellStyle name="Entrada 3 3 7 3" xfId="11615" xr:uid="{00000000-0005-0000-0000-0000732F0000}"/>
    <cellStyle name="Entrada 3 3 7 4" xfId="18618" xr:uid="{00000000-0005-0000-0000-0000742F0000}"/>
    <cellStyle name="Entrada 3 3 7 5" xfId="22624" xr:uid="{00000000-0005-0000-0000-0000752F0000}"/>
    <cellStyle name="Entrada 3 3 7 6" xfId="26195" xr:uid="{00000000-0005-0000-0000-0000762F0000}"/>
    <cellStyle name="Entrada 3 3 7 7" xfId="17858" xr:uid="{00000000-0005-0000-0000-0000772F0000}"/>
    <cellStyle name="Entrada 3 3 7 8" xfId="18215" xr:uid="{00000000-0005-0000-0000-0000782F0000}"/>
    <cellStyle name="Entrada 3 3 7 9" xfId="34966" xr:uid="{00000000-0005-0000-0000-0000792F0000}"/>
    <cellStyle name="Entrada 3 3 8" xfId="2940" xr:uid="{00000000-0005-0000-0000-00007A2F0000}"/>
    <cellStyle name="Entrada 3 3 8 2" xfId="5987" xr:uid="{00000000-0005-0000-0000-00007B2F0000}"/>
    <cellStyle name="Entrada 3 3 8 2 2" xfId="15141" xr:uid="{00000000-0005-0000-0000-00007C2F0000}"/>
    <cellStyle name="Entrada 3 3 8 2 3" xfId="22137" xr:uid="{00000000-0005-0000-0000-00007D2F0000}"/>
    <cellStyle name="Entrada 3 3 8 2 4" xfId="27176" xr:uid="{00000000-0005-0000-0000-00007E2F0000}"/>
    <cellStyle name="Entrada 3 3 8 2 5" xfId="33032" xr:uid="{00000000-0005-0000-0000-00007F2F0000}"/>
    <cellStyle name="Entrada 3 3 8 2 6" xfId="36707" xr:uid="{00000000-0005-0000-0000-0000802F0000}"/>
    <cellStyle name="Entrada 3 3 8 2 7" xfId="39433" xr:uid="{00000000-0005-0000-0000-0000812F0000}"/>
    <cellStyle name="Entrada 3 3 8 3" xfId="12094" xr:uid="{00000000-0005-0000-0000-0000822F0000}"/>
    <cellStyle name="Entrada 3 3 8 4" xfId="19097" xr:uid="{00000000-0005-0000-0000-0000832F0000}"/>
    <cellStyle name="Entrada 3 3 8 5" xfId="24663" xr:uid="{00000000-0005-0000-0000-0000842F0000}"/>
    <cellStyle name="Entrada 3 3 8 6" xfId="28768" xr:uid="{00000000-0005-0000-0000-0000852F0000}"/>
    <cellStyle name="Entrada 3 3 8 7" xfId="29864" xr:uid="{00000000-0005-0000-0000-0000862F0000}"/>
    <cellStyle name="Entrada 3 3 8 8" xfId="33841" xr:uid="{00000000-0005-0000-0000-0000872F0000}"/>
    <cellStyle name="Entrada 3 3 8 9" xfId="37403" xr:uid="{00000000-0005-0000-0000-0000882F0000}"/>
    <cellStyle name="Entrada 3 3 9" xfId="3094" xr:uid="{00000000-0005-0000-0000-0000892F0000}"/>
    <cellStyle name="Entrada 3 3 9 2" xfId="5988" xr:uid="{00000000-0005-0000-0000-00008A2F0000}"/>
    <cellStyle name="Entrada 3 3 9 2 2" xfId="15142" xr:uid="{00000000-0005-0000-0000-00008B2F0000}"/>
    <cellStyle name="Entrada 3 3 9 2 3" xfId="22138" xr:uid="{00000000-0005-0000-0000-00008C2F0000}"/>
    <cellStyle name="Entrada 3 3 9 2 4" xfId="27181" xr:uid="{00000000-0005-0000-0000-00008D2F0000}"/>
    <cellStyle name="Entrada 3 3 9 2 5" xfId="33033" xr:uid="{00000000-0005-0000-0000-00008E2F0000}"/>
    <cellStyle name="Entrada 3 3 9 2 6" xfId="36708" xr:uid="{00000000-0005-0000-0000-00008F2F0000}"/>
    <cellStyle name="Entrada 3 3 9 2 7" xfId="39434" xr:uid="{00000000-0005-0000-0000-0000902F0000}"/>
    <cellStyle name="Entrada 3 3 9 3" xfId="12248" xr:uid="{00000000-0005-0000-0000-0000912F0000}"/>
    <cellStyle name="Entrada 3 3 9 4" xfId="19251" xr:uid="{00000000-0005-0000-0000-0000922F0000}"/>
    <cellStyle name="Entrada 3 3 9 5" xfId="24710" xr:uid="{00000000-0005-0000-0000-0000932F0000}"/>
    <cellStyle name="Entrada 3 3 9 6" xfId="22532" xr:uid="{00000000-0005-0000-0000-0000942F0000}"/>
    <cellStyle name="Entrada 3 3 9 7" xfId="29789" xr:uid="{00000000-0005-0000-0000-0000952F0000}"/>
    <cellStyle name="Entrada 3 3 9 8" xfId="33766" xr:uid="{00000000-0005-0000-0000-0000962F0000}"/>
    <cellStyle name="Entrada 3 3 9 9" xfId="37328" xr:uid="{00000000-0005-0000-0000-0000972F0000}"/>
    <cellStyle name="Entrada 3 4" xfId="1142" xr:uid="{00000000-0005-0000-0000-0000982F0000}"/>
    <cellStyle name="Entrada 3 4 10" xfId="28950" xr:uid="{00000000-0005-0000-0000-0000992F0000}"/>
    <cellStyle name="Entrada 3 4 11" xfId="35083" xr:uid="{00000000-0005-0000-0000-00009A2F0000}"/>
    <cellStyle name="Entrada 3 4 12" xfId="38412" xr:uid="{00000000-0005-0000-0000-00009B2F0000}"/>
    <cellStyle name="Entrada 3 4 2" xfId="2369" xr:uid="{00000000-0005-0000-0000-00009C2F0000}"/>
    <cellStyle name="Entrada 3 4 2 10" xfId="17926" xr:uid="{00000000-0005-0000-0000-00009D2F0000}"/>
    <cellStyle name="Entrada 3 4 2 11" xfId="23220" xr:uid="{00000000-0005-0000-0000-00009E2F0000}"/>
    <cellStyle name="Entrada 3 4 2 12" xfId="25677" xr:uid="{00000000-0005-0000-0000-00009F2F0000}"/>
    <cellStyle name="Entrada 3 4 2 13" xfId="30870" xr:uid="{00000000-0005-0000-0000-0000A02F0000}"/>
    <cellStyle name="Entrada 3 4 2 14" xfId="29171" xr:uid="{00000000-0005-0000-0000-0000A12F0000}"/>
    <cellStyle name="Entrada 3 4 2 2" xfId="2769" xr:uid="{00000000-0005-0000-0000-0000A22F0000}"/>
    <cellStyle name="Entrada 3 4 2 2 2" xfId="5990" xr:uid="{00000000-0005-0000-0000-0000A32F0000}"/>
    <cellStyle name="Entrada 3 4 2 2 2 2" xfId="15144" xr:uid="{00000000-0005-0000-0000-0000A42F0000}"/>
    <cellStyle name="Entrada 3 4 2 2 2 3" xfId="22140" xr:uid="{00000000-0005-0000-0000-0000A52F0000}"/>
    <cellStyle name="Entrada 3 4 2 2 2 4" xfId="27182" xr:uid="{00000000-0005-0000-0000-0000A62F0000}"/>
    <cellStyle name="Entrada 3 4 2 2 2 5" xfId="33035" xr:uid="{00000000-0005-0000-0000-0000A72F0000}"/>
    <cellStyle name="Entrada 3 4 2 2 2 6" xfId="36710" xr:uid="{00000000-0005-0000-0000-0000A82F0000}"/>
    <cellStyle name="Entrada 3 4 2 2 2 7" xfId="39436" xr:uid="{00000000-0005-0000-0000-0000A92F0000}"/>
    <cellStyle name="Entrada 3 4 2 2 3" xfId="11923" xr:uid="{00000000-0005-0000-0000-0000AA2F0000}"/>
    <cellStyle name="Entrada 3 4 2 2 4" xfId="18926" xr:uid="{00000000-0005-0000-0000-0000AB2F0000}"/>
    <cellStyle name="Entrada 3 4 2 2 5" xfId="24642" xr:uid="{00000000-0005-0000-0000-0000AC2F0000}"/>
    <cellStyle name="Entrada 3 4 2 2 6" xfId="28759" xr:uid="{00000000-0005-0000-0000-0000AD2F0000}"/>
    <cellStyle name="Entrada 3 4 2 2 7" xfId="29949" xr:uid="{00000000-0005-0000-0000-0000AE2F0000}"/>
    <cellStyle name="Entrada 3 4 2 2 8" xfId="33926" xr:uid="{00000000-0005-0000-0000-0000AF2F0000}"/>
    <cellStyle name="Entrada 3 4 2 2 9" xfId="37488" xr:uid="{00000000-0005-0000-0000-0000B02F0000}"/>
    <cellStyle name="Entrada 3 4 2 3" xfId="4051" xr:uid="{00000000-0005-0000-0000-0000B12F0000}"/>
    <cellStyle name="Entrada 3 4 2 3 2" xfId="5991" xr:uid="{00000000-0005-0000-0000-0000B22F0000}"/>
    <cellStyle name="Entrada 3 4 2 3 2 2" xfId="15145" xr:uid="{00000000-0005-0000-0000-0000B32F0000}"/>
    <cellStyle name="Entrada 3 4 2 3 2 3" xfId="22141" xr:uid="{00000000-0005-0000-0000-0000B42F0000}"/>
    <cellStyle name="Entrada 3 4 2 3 2 4" xfId="24290" xr:uid="{00000000-0005-0000-0000-0000B52F0000}"/>
    <cellStyle name="Entrada 3 4 2 3 2 5" xfId="33036" xr:uid="{00000000-0005-0000-0000-0000B62F0000}"/>
    <cellStyle name="Entrada 3 4 2 3 2 6" xfId="36711" xr:uid="{00000000-0005-0000-0000-0000B72F0000}"/>
    <cellStyle name="Entrada 3 4 2 3 2 7" xfId="39437" xr:uid="{00000000-0005-0000-0000-0000B82F0000}"/>
    <cellStyle name="Entrada 3 4 2 3 3" xfId="13205" xr:uid="{00000000-0005-0000-0000-0000B92F0000}"/>
    <cellStyle name="Entrada 3 4 2 3 4" xfId="20203" xr:uid="{00000000-0005-0000-0000-0000BA2F0000}"/>
    <cellStyle name="Entrada 3 4 2 3 5" xfId="23206" xr:uid="{00000000-0005-0000-0000-0000BB2F0000}"/>
    <cellStyle name="Entrada 3 4 2 3 6" xfId="26640" xr:uid="{00000000-0005-0000-0000-0000BC2F0000}"/>
    <cellStyle name="Entrada 3 4 2 3 7" xfId="28938" xr:uid="{00000000-0005-0000-0000-0000BD2F0000}"/>
    <cellStyle name="Entrada 3 4 2 3 8" xfId="30934" xr:uid="{00000000-0005-0000-0000-0000BE2F0000}"/>
    <cellStyle name="Entrada 3 4 2 3 9" xfId="34858" xr:uid="{00000000-0005-0000-0000-0000BF2F0000}"/>
    <cellStyle name="Entrada 3 4 2 4" xfId="4489" xr:uid="{00000000-0005-0000-0000-0000C02F0000}"/>
    <cellStyle name="Entrada 3 4 2 4 2" xfId="5992" xr:uid="{00000000-0005-0000-0000-0000C12F0000}"/>
    <cellStyle name="Entrada 3 4 2 4 2 2" xfId="15146" xr:uid="{00000000-0005-0000-0000-0000C22F0000}"/>
    <cellStyle name="Entrada 3 4 2 4 2 3" xfId="22142" xr:uid="{00000000-0005-0000-0000-0000C32F0000}"/>
    <cellStyle name="Entrada 3 4 2 4 2 4" xfId="27183" xr:uid="{00000000-0005-0000-0000-0000C42F0000}"/>
    <cellStyle name="Entrada 3 4 2 4 2 5" xfId="33037" xr:uid="{00000000-0005-0000-0000-0000C52F0000}"/>
    <cellStyle name="Entrada 3 4 2 4 2 6" xfId="36712" xr:uid="{00000000-0005-0000-0000-0000C62F0000}"/>
    <cellStyle name="Entrada 3 4 2 4 2 7" xfId="39438" xr:uid="{00000000-0005-0000-0000-0000C72F0000}"/>
    <cellStyle name="Entrada 3 4 2 4 3" xfId="13643" xr:uid="{00000000-0005-0000-0000-0000C82F0000}"/>
    <cellStyle name="Entrada 3 4 2 4 4" xfId="20641" xr:uid="{00000000-0005-0000-0000-0000C92F0000}"/>
    <cellStyle name="Entrada 3 4 2 4 5" xfId="19528" xr:uid="{00000000-0005-0000-0000-0000CA2F0000}"/>
    <cellStyle name="Entrada 3 4 2 4 6" xfId="17048" xr:uid="{00000000-0005-0000-0000-0000CB2F0000}"/>
    <cellStyle name="Entrada 3 4 2 4 7" xfId="24329" xr:uid="{00000000-0005-0000-0000-0000CC2F0000}"/>
    <cellStyle name="Entrada 3 4 2 4 8" xfId="26541" xr:uid="{00000000-0005-0000-0000-0000CD2F0000}"/>
    <cellStyle name="Entrada 3 4 2 4 9" xfId="29568" xr:uid="{00000000-0005-0000-0000-0000CE2F0000}"/>
    <cellStyle name="Entrada 3 4 2 5" xfId="4743" xr:uid="{00000000-0005-0000-0000-0000CF2F0000}"/>
    <cellStyle name="Entrada 3 4 2 5 2" xfId="5993" xr:uid="{00000000-0005-0000-0000-0000D02F0000}"/>
    <cellStyle name="Entrada 3 4 2 5 2 2" xfId="15147" xr:uid="{00000000-0005-0000-0000-0000D12F0000}"/>
    <cellStyle name="Entrada 3 4 2 5 2 3" xfId="22143" xr:uid="{00000000-0005-0000-0000-0000D22F0000}"/>
    <cellStyle name="Entrada 3 4 2 5 2 4" xfId="27184" xr:uid="{00000000-0005-0000-0000-0000D32F0000}"/>
    <cellStyle name="Entrada 3 4 2 5 2 5" xfId="33038" xr:uid="{00000000-0005-0000-0000-0000D42F0000}"/>
    <cellStyle name="Entrada 3 4 2 5 2 6" xfId="36713" xr:uid="{00000000-0005-0000-0000-0000D52F0000}"/>
    <cellStyle name="Entrada 3 4 2 5 2 7" xfId="39439" xr:uid="{00000000-0005-0000-0000-0000D62F0000}"/>
    <cellStyle name="Entrada 3 4 2 5 3" xfId="13897" xr:uid="{00000000-0005-0000-0000-0000D72F0000}"/>
    <cellStyle name="Entrada 3 4 2 5 4" xfId="20895" xr:uid="{00000000-0005-0000-0000-0000D82F0000}"/>
    <cellStyle name="Entrada 3 4 2 5 5" xfId="27466" xr:uid="{00000000-0005-0000-0000-0000D92F0000}"/>
    <cellStyle name="Entrada 3 4 2 5 6" xfId="26742" xr:uid="{00000000-0005-0000-0000-0000DA2F0000}"/>
    <cellStyle name="Entrada 3 4 2 5 7" xfId="24983" xr:uid="{00000000-0005-0000-0000-0000DB2F0000}"/>
    <cellStyle name="Entrada 3 4 2 5 8" xfId="17443" xr:uid="{00000000-0005-0000-0000-0000DC2F0000}"/>
    <cellStyle name="Entrada 3 4 2 5 9" xfId="29044" xr:uid="{00000000-0005-0000-0000-0000DD2F0000}"/>
    <cellStyle name="Entrada 3 4 2 6" xfId="4989" xr:uid="{00000000-0005-0000-0000-0000DE2F0000}"/>
    <cellStyle name="Entrada 3 4 2 6 2" xfId="5994" xr:uid="{00000000-0005-0000-0000-0000DF2F0000}"/>
    <cellStyle name="Entrada 3 4 2 6 2 2" xfId="15148" xr:uid="{00000000-0005-0000-0000-0000E02F0000}"/>
    <cellStyle name="Entrada 3 4 2 6 2 3" xfId="22144" xr:uid="{00000000-0005-0000-0000-0000E12F0000}"/>
    <cellStyle name="Entrada 3 4 2 6 2 4" xfId="24393" xr:uid="{00000000-0005-0000-0000-0000E22F0000}"/>
    <cellStyle name="Entrada 3 4 2 6 2 5" xfId="33039" xr:uid="{00000000-0005-0000-0000-0000E32F0000}"/>
    <cellStyle name="Entrada 3 4 2 6 2 6" xfId="36714" xr:uid="{00000000-0005-0000-0000-0000E42F0000}"/>
    <cellStyle name="Entrada 3 4 2 6 2 7" xfId="39440" xr:uid="{00000000-0005-0000-0000-0000E52F0000}"/>
    <cellStyle name="Entrada 3 4 2 6 3" xfId="14143" xr:uid="{00000000-0005-0000-0000-0000E62F0000}"/>
    <cellStyle name="Entrada 3 4 2 6 4" xfId="21141" xr:uid="{00000000-0005-0000-0000-0000E72F0000}"/>
    <cellStyle name="Entrada 3 4 2 6 5" xfId="27344" xr:uid="{00000000-0005-0000-0000-0000E82F0000}"/>
    <cellStyle name="Entrada 3 4 2 6 6" xfId="24441" xr:uid="{00000000-0005-0000-0000-0000E92F0000}"/>
    <cellStyle name="Entrada 3 4 2 6 7" xfId="32035" xr:uid="{00000000-0005-0000-0000-0000EA2F0000}"/>
    <cellStyle name="Entrada 3 4 2 6 8" xfId="35713" xr:uid="{00000000-0005-0000-0000-0000EB2F0000}"/>
    <cellStyle name="Entrada 3 4 2 6 9" xfId="38624" xr:uid="{00000000-0005-0000-0000-0000EC2F0000}"/>
    <cellStyle name="Entrada 3 4 2 7" xfId="5989" xr:uid="{00000000-0005-0000-0000-0000ED2F0000}"/>
    <cellStyle name="Entrada 3 4 2 7 2" xfId="15143" xr:uid="{00000000-0005-0000-0000-0000EE2F0000}"/>
    <cellStyle name="Entrada 3 4 2 7 3" xfId="22139" xr:uid="{00000000-0005-0000-0000-0000EF2F0000}"/>
    <cellStyle name="Entrada 3 4 2 7 4" xfId="18237" xr:uid="{00000000-0005-0000-0000-0000F02F0000}"/>
    <cellStyle name="Entrada 3 4 2 7 5" xfId="33034" xr:uid="{00000000-0005-0000-0000-0000F12F0000}"/>
    <cellStyle name="Entrada 3 4 2 7 6" xfId="36709" xr:uid="{00000000-0005-0000-0000-0000F22F0000}"/>
    <cellStyle name="Entrada 3 4 2 7 7" xfId="39435" xr:uid="{00000000-0005-0000-0000-0000F32F0000}"/>
    <cellStyle name="Entrada 3 4 2 8" xfId="11523" xr:uid="{00000000-0005-0000-0000-0000F42F0000}"/>
    <cellStyle name="Entrada 3 4 2 9" xfId="18526" xr:uid="{00000000-0005-0000-0000-0000F52F0000}"/>
    <cellStyle name="Entrada 3 4 3" xfId="2393" xr:uid="{00000000-0005-0000-0000-0000F62F0000}"/>
    <cellStyle name="Entrada 3 4 3 10" xfId="22631" xr:uid="{00000000-0005-0000-0000-0000F72F0000}"/>
    <cellStyle name="Entrada 3 4 3 11" xfId="17713" xr:uid="{00000000-0005-0000-0000-0000F82F0000}"/>
    <cellStyle name="Entrada 3 4 3 12" xfId="30132" xr:uid="{00000000-0005-0000-0000-0000F92F0000}"/>
    <cellStyle name="Entrada 3 4 3 13" xfId="34109" xr:uid="{00000000-0005-0000-0000-0000FA2F0000}"/>
    <cellStyle name="Entrada 3 4 3 14" xfId="37671" xr:uid="{00000000-0005-0000-0000-0000FB2F0000}"/>
    <cellStyle name="Entrada 3 4 3 2" xfId="2793" xr:uid="{00000000-0005-0000-0000-0000FC2F0000}"/>
    <cellStyle name="Entrada 3 4 3 2 2" xfId="5996" xr:uid="{00000000-0005-0000-0000-0000FD2F0000}"/>
    <cellStyle name="Entrada 3 4 3 2 2 2" xfId="15150" xr:uid="{00000000-0005-0000-0000-0000FE2F0000}"/>
    <cellStyle name="Entrada 3 4 3 2 2 3" xfId="22146" xr:uid="{00000000-0005-0000-0000-0000FF2F0000}"/>
    <cellStyle name="Entrada 3 4 3 2 2 4" xfId="27185" xr:uid="{00000000-0005-0000-0000-000000300000}"/>
    <cellStyle name="Entrada 3 4 3 2 2 5" xfId="33041" xr:uid="{00000000-0005-0000-0000-000001300000}"/>
    <cellStyle name="Entrada 3 4 3 2 2 6" xfId="36716" xr:uid="{00000000-0005-0000-0000-000002300000}"/>
    <cellStyle name="Entrada 3 4 3 2 2 7" xfId="39442" xr:uid="{00000000-0005-0000-0000-000003300000}"/>
    <cellStyle name="Entrada 3 4 3 2 3" xfId="11947" xr:uid="{00000000-0005-0000-0000-000004300000}"/>
    <cellStyle name="Entrada 3 4 3 2 4" xfId="18950" xr:uid="{00000000-0005-0000-0000-000005300000}"/>
    <cellStyle name="Entrada 3 4 3 2 5" xfId="22733" xr:uid="{00000000-0005-0000-0000-000006300000}"/>
    <cellStyle name="Entrada 3 4 3 2 6" xfId="17883" xr:uid="{00000000-0005-0000-0000-000007300000}"/>
    <cellStyle name="Entrada 3 4 3 2 7" xfId="25916" xr:uid="{00000000-0005-0000-0000-000008300000}"/>
    <cellStyle name="Entrada 3 4 3 2 8" xfId="31099" xr:uid="{00000000-0005-0000-0000-000009300000}"/>
    <cellStyle name="Entrada 3 4 3 2 9" xfId="24184" xr:uid="{00000000-0005-0000-0000-00000A300000}"/>
    <cellStyle name="Entrada 3 4 3 3" xfId="4075" xr:uid="{00000000-0005-0000-0000-00000B300000}"/>
    <cellStyle name="Entrada 3 4 3 3 2" xfId="5997" xr:uid="{00000000-0005-0000-0000-00000C300000}"/>
    <cellStyle name="Entrada 3 4 3 3 2 2" xfId="15151" xr:uid="{00000000-0005-0000-0000-00000D300000}"/>
    <cellStyle name="Entrada 3 4 3 3 2 3" xfId="22147" xr:uid="{00000000-0005-0000-0000-00000E300000}"/>
    <cellStyle name="Entrada 3 4 3 3 2 4" xfId="17071" xr:uid="{00000000-0005-0000-0000-00000F300000}"/>
    <cellStyle name="Entrada 3 4 3 3 2 5" xfId="33042" xr:uid="{00000000-0005-0000-0000-000010300000}"/>
    <cellStyle name="Entrada 3 4 3 3 2 6" xfId="36717" xr:uid="{00000000-0005-0000-0000-000011300000}"/>
    <cellStyle name="Entrada 3 4 3 3 2 7" xfId="39443" xr:uid="{00000000-0005-0000-0000-000012300000}"/>
    <cellStyle name="Entrada 3 4 3 3 3" xfId="13229" xr:uid="{00000000-0005-0000-0000-000013300000}"/>
    <cellStyle name="Entrada 3 4 3 3 4" xfId="20227" xr:uid="{00000000-0005-0000-0000-000014300000}"/>
    <cellStyle name="Entrada 3 4 3 3 5" xfId="17612" xr:uid="{00000000-0005-0000-0000-000015300000}"/>
    <cellStyle name="Entrada 3 4 3 3 6" xfId="28137" xr:uid="{00000000-0005-0000-0000-000016300000}"/>
    <cellStyle name="Entrada 3 4 3 3 7" xfId="29367" xr:uid="{00000000-0005-0000-0000-000017300000}"/>
    <cellStyle name="Entrada 3 4 3 3 8" xfId="31852" xr:uid="{00000000-0005-0000-0000-000018300000}"/>
    <cellStyle name="Entrada 3 4 3 3 9" xfId="35506" xr:uid="{00000000-0005-0000-0000-000019300000}"/>
    <cellStyle name="Entrada 3 4 3 4" xfId="4513" xr:uid="{00000000-0005-0000-0000-00001A300000}"/>
    <cellStyle name="Entrada 3 4 3 4 2" xfId="5998" xr:uid="{00000000-0005-0000-0000-00001B300000}"/>
    <cellStyle name="Entrada 3 4 3 4 2 2" xfId="15152" xr:uid="{00000000-0005-0000-0000-00001C300000}"/>
    <cellStyle name="Entrada 3 4 3 4 2 3" xfId="22148" xr:uid="{00000000-0005-0000-0000-00001D300000}"/>
    <cellStyle name="Entrada 3 4 3 4 2 4" xfId="27186" xr:uid="{00000000-0005-0000-0000-00001E300000}"/>
    <cellStyle name="Entrada 3 4 3 4 2 5" xfId="33043" xr:uid="{00000000-0005-0000-0000-00001F300000}"/>
    <cellStyle name="Entrada 3 4 3 4 2 6" xfId="36718" xr:uid="{00000000-0005-0000-0000-000020300000}"/>
    <cellStyle name="Entrada 3 4 3 4 2 7" xfId="39444" xr:uid="{00000000-0005-0000-0000-000021300000}"/>
    <cellStyle name="Entrada 3 4 3 4 3" xfId="13667" xr:uid="{00000000-0005-0000-0000-000022300000}"/>
    <cellStyle name="Entrada 3 4 3 4 4" xfId="20665" xr:uid="{00000000-0005-0000-0000-000023300000}"/>
    <cellStyle name="Entrada 3 4 3 4 5" xfId="17186" xr:uid="{00000000-0005-0000-0000-000024300000}"/>
    <cellStyle name="Entrada 3 4 3 4 6" xfId="29238" xr:uid="{00000000-0005-0000-0000-000025300000}"/>
    <cellStyle name="Entrada 3 4 3 4 7" xfId="28464" xr:uid="{00000000-0005-0000-0000-000026300000}"/>
    <cellStyle name="Entrada 3 4 3 4 8" xfId="29716" xr:uid="{00000000-0005-0000-0000-000027300000}"/>
    <cellStyle name="Entrada 3 4 3 4 9" xfId="31592" xr:uid="{00000000-0005-0000-0000-000028300000}"/>
    <cellStyle name="Entrada 3 4 3 5" xfId="4767" xr:uid="{00000000-0005-0000-0000-000029300000}"/>
    <cellStyle name="Entrada 3 4 3 5 2" xfId="5999" xr:uid="{00000000-0005-0000-0000-00002A300000}"/>
    <cellStyle name="Entrada 3 4 3 5 2 2" xfId="15153" xr:uid="{00000000-0005-0000-0000-00002B300000}"/>
    <cellStyle name="Entrada 3 4 3 5 2 3" xfId="22149" xr:uid="{00000000-0005-0000-0000-00002C300000}"/>
    <cellStyle name="Entrada 3 4 3 5 2 4" xfId="17297" xr:uid="{00000000-0005-0000-0000-00002D300000}"/>
    <cellStyle name="Entrada 3 4 3 5 2 5" xfId="33044" xr:uid="{00000000-0005-0000-0000-00002E300000}"/>
    <cellStyle name="Entrada 3 4 3 5 2 6" xfId="36719" xr:uid="{00000000-0005-0000-0000-00002F300000}"/>
    <cellStyle name="Entrada 3 4 3 5 2 7" xfId="39445" xr:uid="{00000000-0005-0000-0000-000030300000}"/>
    <cellStyle name="Entrada 3 4 3 5 3" xfId="13921" xr:uid="{00000000-0005-0000-0000-000031300000}"/>
    <cellStyle name="Entrada 3 4 3 5 4" xfId="20919" xr:uid="{00000000-0005-0000-0000-000032300000}"/>
    <cellStyle name="Entrada 3 4 3 5 5" xfId="27451" xr:uid="{00000000-0005-0000-0000-000033300000}"/>
    <cellStyle name="Entrada 3 4 3 5 6" xfId="27884" xr:uid="{00000000-0005-0000-0000-000034300000}"/>
    <cellStyle name="Entrada 3 4 3 5 7" xfId="29072" xr:uid="{00000000-0005-0000-0000-000035300000}"/>
    <cellStyle name="Entrada 3 4 3 5 8" xfId="17872" xr:uid="{00000000-0005-0000-0000-000036300000}"/>
    <cellStyle name="Entrada 3 4 3 5 9" xfId="27291" xr:uid="{00000000-0005-0000-0000-000037300000}"/>
    <cellStyle name="Entrada 3 4 3 6" xfId="5013" xr:uid="{00000000-0005-0000-0000-000038300000}"/>
    <cellStyle name="Entrada 3 4 3 6 2" xfId="6000" xr:uid="{00000000-0005-0000-0000-000039300000}"/>
    <cellStyle name="Entrada 3 4 3 6 2 2" xfId="15154" xr:uid="{00000000-0005-0000-0000-00003A300000}"/>
    <cellStyle name="Entrada 3 4 3 6 2 3" xfId="22150" xr:uid="{00000000-0005-0000-0000-00003B300000}"/>
    <cellStyle name="Entrada 3 4 3 6 2 4" xfId="22851" xr:uid="{00000000-0005-0000-0000-00003C300000}"/>
    <cellStyle name="Entrada 3 4 3 6 2 5" xfId="33045" xr:uid="{00000000-0005-0000-0000-00003D300000}"/>
    <cellStyle name="Entrada 3 4 3 6 2 6" xfId="36720" xr:uid="{00000000-0005-0000-0000-00003E300000}"/>
    <cellStyle name="Entrada 3 4 3 6 2 7" xfId="39446" xr:uid="{00000000-0005-0000-0000-00003F300000}"/>
    <cellStyle name="Entrada 3 4 3 6 3" xfId="14167" xr:uid="{00000000-0005-0000-0000-000040300000}"/>
    <cellStyle name="Entrada 3 4 3 6 4" xfId="21165" xr:uid="{00000000-0005-0000-0000-000041300000}"/>
    <cellStyle name="Entrada 3 4 3 6 5" xfId="27333" xr:uid="{00000000-0005-0000-0000-000042300000}"/>
    <cellStyle name="Entrada 3 4 3 6 6" xfId="26781" xr:uid="{00000000-0005-0000-0000-000043300000}"/>
    <cellStyle name="Entrada 3 4 3 6 7" xfId="32059" xr:uid="{00000000-0005-0000-0000-000044300000}"/>
    <cellStyle name="Entrada 3 4 3 6 8" xfId="35737" xr:uid="{00000000-0005-0000-0000-000045300000}"/>
    <cellStyle name="Entrada 3 4 3 6 9" xfId="38648" xr:uid="{00000000-0005-0000-0000-000046300000}"/>
    <cellStyle name="Entrada 3 4 3 7" xfId="5995" xr:uid="{00000000-0005-0000-0000-000047300000}"/>
    <cellStyle name="Entrada 3 4 3 7 2" xfId="15149" xr:uid="{00000000-0005-0000-0000-000048300000}"/>
    <cellStyle name="Entrada 3 4 3 7 3" xfId="22145" xr:uid="{00000000-0005-0000-0000-000049300000}"/>
    <cellStyle name="Entrada 3 4 3 7 4" xfId="10041" xr:uid="{00000000-0005-0000-0000-00004A300000}"/>
    <cellStyle name="Entrada 3 4 3 7 5" xfId="33040" xr:uid="{00000000-0005-0000-0000-00004B300000}"/>
    <cellStyle name="Entrada 3 4 3 7 6" xfId="36715" xr:uid="{00000000-0005-0000-0000-00004C300000}"/>
    <cellStyle name="Entrada 3 4 3 7 7" xfId="39441" xr:uid="{00000000-0005-0000-0000-00004D300000}"/>
    <cellStyle name="Entrada 3 4 3 8" xfId="11547" xr:uid="{00000000-0005-0000-0000-00004E300000}"/>
    <cellStyle name="Entrada 3 4 3 9" xfId="18550" xr:uid="{00000000-0005-0000-0000-00004F300000}"/>
    <cellStyle name="Entrada 3 4 4" xfId="2417" xr:uid="{00000000-0005-0000-0000-000050300000}"/>
    <cellStyle name="Entrada 3 4 4 10" xfId="21292" xr:uid="{00000000-0005-0000-0000-000051300000}"/>
    <cellStyle name="Entrada 3 4 4 11" xfId="17891" xr:uid="{00000000-0005-0000-0000-000052300000}"/>
    <cellStyle name="Entrada 3 4 4 12" xfId="22716" xr:uid="{00000000-0005-0000-0000-000053300000}"/>
    <cellStyle name="Entrada 3 4 4 13" xfId="29169" xr:uid="{00000000-0005-0000-0000-000054300000}"/>
    <cellStyle name="Entrada 3 4 4 14" xfId="31434" xr:uid="{00000000-0005-0000-0000-000055300000}"/>
    <cellStyle name="Entrada 3 4 4 2" xfId="2817" xr:uid="{00000000-0005-0000-0000-000056300000}"/>
    <cellStyle name="Entrada 3 4 4 2 2" xfId="6002" xr:uid="{00000000-0005-0000-0000-000057300000}"/>
    <cellStyle name="Entrada 3 4 4 2 2 2" xfId="15156" xr:uid="{00000000-0005-0000-0000-000058300000}"/>
    <cellStyle name="Entrada 3 4 4 2 2 3" xfId="22152" xr:uid="{00000000-0005-0000-0000-000059300000}"/>
    <cellStyle name="Entrada 3 4 4 2 2 4" xfId="24297" xr:uid="{00000000-0005-0000-0000-00005A300000}"/>
    <cellStyle name="Entrada 3 4 4 2 2 5" xfId="33047" xr:uid="{00000000-0005-0000-0000-00005B300000}"/>
    <cellStyle name="Entrada 3 4 4 2 2 6" xfId="36722" xr:uid="{00000000-0005-0000-0000-00005C300000}"/>
    <cellStyle name="Entrada 3 4 4 2 2 7" xfId="39448" xr:uid="{00000000-0005-0000-0000-00005D300000}"/>
    <cellStyle name="Entrada 3 4 4 2 3" xfId="11971" xr:uid="{00000000-0005-0000-0000-00005E300000}"/>
    <cellStyle name="Entrada 3 4 4 2 4" xfId="18974" xr:uid="{00000000-0005-0000-0000-00005F300000}"/>
    <cellStyle name="Entrada 3 4 4 2 5" xfId="28375" xr:uid="{00000000-0005-0000-0000-000060300000}"/>
    <cellStyle name="Entrada 3 4 4 2 6" xfId="26357" xr:uid="{00000000-0005-0000-0000-000061300000}"/>
    <cellStyle name="Entrada 3 4 4 2 7" xfId="20040" xr:uid="{00000000-0005-0000-0000-000062300000}"/>
    <cellStyle name="Entrada 3 4 4 2 8" xfId="30889" xr:uid="{00000000-0005-0000-0000-000063300000}"/>
    <cellStyle name="Entrada 3 4 4 2 9" xfId="31411" xr:uid="{00000000-0005-0000-0000-000064300000}"/>
    <cellStyle name="Entrada 3 4 4 3" xfId="4099" xr:uid="{00000000-0005-0000-0000-000065300000}"/>
    <cellStyle name="Entrada 3 4 4 3 2" xfId="6003" xr:uid="{00000000-0005-0000-0000-000066300000}"/>
    <cellStyle name="Entrada 3 4 4 3 2 2" xfId="15157" xr:uid="{00000000-0005-0000-0000-000067300000}"/>
    <cellStyle name="Entrada 3 4 4 3 2 3" xfId="22153" xr:uid="{00000000-0005-0000-0000-000068300000}"/>
    <cellStyle name="Entrada 3 4 4 3 2 4" xfId="27188" xr:uid="{00000000-0005-0000-0000-000069300000}"/>
    <cellStyle name="Entrada 3 4 4 3 2 5" xfId="33048" xr:uid="{00000000-0005-0000-0000-00006A300000}"/>
    <cellStyle name="Entrada 3 4 4 3 2 6" xfId="36723" xr:uid="{00000000-0005-0000-0000-00006B300000}"/>
    <cellStyle name="Entrada 3 4 4 3 2 7" xfId="39449" xr:uid="{00000000-0005-0000-0000-00006C300000}"/>
    <cellStyle name="Entrada 3 4 4 3 3" xfId="13253" xr:uid="{00000000-0005-0000-0000-00006D300000}"/>
    <cellStyle name="Entrada 3 4 4 3 4" xfId="20251" xr:uid="{00000000-0005-0000-0000-00006E300000}"/>
    <cellStyle name="Entrada 3 4 4 3 5" xfId="27782" xr:uid="{00000000-0005-0000-0000-00006F300000}"/>
    <cellStyle name="Entrada 3 4 4 3 6" xfId="23081" xr:uid="{00000000-0005-0000-0000-000070300000}"/>
    <cellStyle name="Entrada 3 4 4 3 7" xfId="27278" xr:uid="{00000000-0005-0000-0000-000071300000}"/>
    <cellStyle name="Entrada 3 4 4 3 8" xfId="31160" xr:uid="{00000000-0005-0000-0000-000072300000}"/>
    <cellStyle name="Entrada 3 4 4 3 9" xfId="35031" xr:uid="{00000000-0005-0000-0000-000073300000}"/>
    <cellStyle name="Entrada 3 4 4 4" xfId="4537" xr:uid="{00000000-0005-0000-0000-000074300000}"/>
    <cellStyle name="Entrada 3 4 4 4 2" xfId="6004" xr:uid="{00000000-0005-0000-0000-000075300000}"/>
    <cellStyle name="Entrada 3 4 4 4 2 2" xfId="15158" xr:uid="{00000000-0005-0000-0000-000076300000}"/>
    <cellStyle name="Entrada 3 4 4 4 2 3" xfId="22154" xr:uid="{00000000-0005-0000-0000-000077300000}"/>
    <cellStyle name="Entrada 3 4 4 4 2 4" xfId="18321" xr:uid="{00000000-0005-0000-0000-000078300000}"/>
    <cellStyle name="Entrada 3 4 4 4 2 5" xfId="33049" xr:uid="{00000000-0005-0000-0000-000079300000}"/>
    <cellStyle name="Entrada 3 4 4 4 2 6" xfId="36724" xr:uid="{00000000-0005-0000-0000-00007A300000}"/>
    <cellStyle name="Entrada 3 4 4 4 2 7" xfId="39450" xr:uid="{00000000-0005-0000-0000-00007B300000}"/>
    <cellStyle name="Entrada 3 4 4 4 3" xfId="13691" xr:uid="{00000000-0005-0000-0000-00007C300000}"/>
    <cellStyle name="Entrada 3 4 4 4 4" xfId="20689" xr:uid="{00000000-0005-0000-0000-00007D300000}"/>
    <cellStyle name="Entrada 3 4 4 4 5" xfId="27567" xr:uid="{00000000-0005-0000-0000-00007E300000}"/>
    <cellStyle name="Entrada 3 4 4 4 6" xfId="19592" xr:uid="{00000000-0005-0000-0000-00007F300000}"/>
    <cellStyle name="Entrada 3 4 4 4 7" xfId="24970" xr:uid="{00000000-0005-0000-0000-000080300000}"/>
    <cellStyle name="Entrada 3 4 4 4 8" xfId="32249" xr:uid="{00000000-0005-0000-0000-000081300000}"/>
    <cellStyle name="Entrada 3 4 4 4 9" xfId="35924" xr:uid="{00000000-0005-0000-0000-000082300000}"/>
    <cellStyle name="Entrada 3 4 4 5" xfId="4791" xr:uid="{00000000-0005-0000-0000-000083300000}"/>
    <cellStyle name="Entrada 3 4 4 5 2" xfId="6005" xr:uid="{00000000-0005-0000-0000-000084300000}"/>
    <cellStyle name="Entrada 3 4 4 5 2 2" xfId="15159" xr:uid="{00000000-0005-0000-0000-000085300000}"/>
    <cellStyle name="Entrada 3 4 4 5 2 3" xfId="22155" xr:uid="{00000000-0005-0000-0000-000086300000}"/>
    <cellStyle name="Entrada 3 4 4 5 2 4" xfId="24865" xr:uid="{00000000-0005-0000-0000-000087300000}"/>
    <cellStyle name="Entrada 3 4 4 5 2 5" xfId="33050" xr:uid="{00000000-0005-0000-0000-000088300000}"/>
    <cellStyle name="Entrada 3 4 4 5 2 6" xfId="36725" xr:uid="{00000000-0005-0000-0000-000089300000}"/>
    <cellStyle name="Entrada 3 4 4 5 2 7" xfId="39451" xr:uid="{00000000-0005-0000-0000-00008A300000}"/>
    <cellStyle name="Entrada 3 4 4 5 3" xfId="13945" xr:uid="{00000000-0005-0000-0000-00008B300000}"/>
    <cellStyle name="Entrada 3 4 4 5 4" xfId="20943" xr:uid="{00000000-0005-0000-0000-00008C300000}"/>
    <cellStyle name="Entrada 3 4 4 5 5" xfId="27427" xr:uid="{00000000-0005-0000-0000-00008D300000}"/>
    <cellStyle name="Entrada 3 4 4 5 6" xfId="28609" xr:uid="{00000000-0005-0000-0000-00008E300000}"/>
    <cellStyle name="Entrada 3 4 4 5 7" xfId="19789" xr:uid="{00000000-0005-0000-0000-00008F300000}"/>
    <cellStyle name="Entrada 3 4 4 5 8" xfId="29724" xr:uid="{00000000-0005-0000-0000-000090300000}"/>
    <cellStyle name="Entrada 3 4 4 5 9" xfId="31594" xr:uid="{00000000-0005-0000-0000-000091300000}"/>
    <cellStyle name="Entrada 3 4 4 6" xfId="5037" xr:uid="{00000000-0005-0000-0000-000092300000}"/>
    <cellStyle name="Entrada 3 4 4 6 2" xfId="6006" xr:uid="{00000000-0005-0000-0000-000093300000}"/>
    <cellStyle name="Entrada 3 4 4 6 2 2" xfId="15160" xr:uid="{00000000-0005-0000-0000-000094300000}"/>
    <cellStyle name="Entrada 3 4 4 6 2 3" xfId="22156" xr:uid="{00000000-0005-0000-0000-000095300000}"/>
    <cellStyle name="Entrada 3 4 4 6 2 4" xfId="24864" xr:uid="{00000000-0005-0000-0000-000096300000}"/>
    <cellStyle name="Entrada 3 4 4 6 2 5" xfId="33051" xr:uid="{00000000-0005-0000-0000-000097300000}"/>
    <cellStyle name="Entrada 3 4 4 6 2 6" xfId="36726" xr:uid="{00000000-0005-0000-0000-000098300000}"/>
    <cellStyle name="Entrada 3 4 4 6 2 7" xfId="39452" xr:uid="{00000000-0005-0000-0000-000099300000}"/>
    <cellStyle name="Entrada 3 4 4 6 3" xfId="14191" xr:uid="{00000000-0005-0000-0000-00009A300000}"/>
    <cellStyle name="Entrada 3 4 4 6 4" xfId="21189" xr:uid="{00000000-0005-0000-0000-00009B300000}"/>
    <cellStyle name="Entrada 3 4 4 6 5" xfId="24274" xr:uid="{00000000-0005-0000-0000-00009C300000}"/>
    <cellStyle name="Entrada 3 4 4 6 6" xfId="19783" xr:uid="{00000000-0005-0000-0000-00009D300000}"/>
    <cellStyle name="Entrada 3 4 4 6 7" xfId="32083" xr:uid="{00000000-0005-0000-0000-00009E300000}"/>
    <cellStyle name="Entrada 3 4 4 6 8" xfId="35761" xr:uid="{00000000-0005-0000-0000-00009F300000}"/>
    <cellStyle name="Entrada 3 4 4 6 9" xfId="38672" xr:uid="{00000000-0005-0000-0000-0000A0300000}"/>
    <cellStyle name="Entrada 3 4 4 7" xfId="6001" xr:uid="{00000000-0005-0000-0000-0000A1300000}"/>
    <cellStyle name="Entrada 3 4 4 7 2" xfId="15155" xr:uid="{00000000-0005-0000-0000-0000A2300000}"/>
    <cellStyle name="Entrada 3 4 4 7 3" xfId="22151" xr:uid="{00000000-0005-0000-0000-0000A3300000}"/>
    <cellStyle name="Entrada 3 4 4 7 4" xfId="27187" xr:uid="{00000000-0005-0000-0000-0000A4300000}"/>
    <cellStyle name="Entrada 3 4 4 7 5" xfId="33046" xr:uid="{00000000-0005-0000-0000-0000A5300000}"/>
    <cellStyle name="Entrada 3 4 4 7 6" xfId="36721" xr:uid="{00000000-0005-0000-0000-0000A6300000}"/>
    <cellStyle name="Entrada 3 4 4 7 7" xfId="39447" xr:uid="{00000000-0005-0000-0000-0000A7300000}"/>
    <cellStyle name="Entrada 3 4 4 8" xfId="11571" xr:uid="{00000000-0005-0000-0000-0000A8300000}"/>
    <cellStyle name="Entrada 3 4 4 9" xfId="18574" xr:uid="{00000000-0005-0000-0000-0000A9300000}"/>
    <cellStyle name="Entrada 3 4 5" xfId="2619" xr:uid="{00000000-0005-0000-0000-0000AA300000}"/>
    <cellStyle name="Entrada 3 4 5 10" xfId="28931" xr:uid="{00000000-0005-0000-0000-0000AB300000}"/>
    <cellStyle name="Entrada 3 4 5 11" xfId="30024" xr:uid="{00000000-0005-0000-0000-0000AC300000}"/>
    <cellStyle name="Entrada 3 4 5 12" xfId="33999" xr:uid="{00000000-0005-0000-0000-0000AD300000}"/>
    <cellStyle name="Entrada 3 4 5 13" xfId="37561" xr:uid="{00000000-0005-0000-0000-0000AE300000}"/>
    <cellStyle name="Entrada 3 4 5 2" xfId="3912" xr:uid="{00000000-0005-0000-0000-0000AF300000}"/>
    <cellStyle name="Entrada 3 4 5 2 2" xfId="6008" xr:uid="{00000000-0005-0000-0000-0000B0300000}"/>
    <cellStyle name="Entrada 3 4 5 2 2 2" xfId="15162" xr:uid="{00000000-0005-0000-0000-0000B1300000}"/>
    <cellStyle name="Entrada 3 4 5 2 2 3" xfId="22158" xr:uid="{00000000-0005-0000-0000-0000B2300000}"/>
    <cellStyle name="Entrada 3 4 5 2 2 4" xfId="28934" xr:uid="{00000000-0005-0000-0000-0000B3300000}"/>
    <cellStyle name="Entrada 3 4 5 2 2 5" xfId="33053" xr:uid="{00000000-0005-0000-0000-0000B4300000}"/>
    <cellStyle name="Entrada 3 4 5 2 2 6" xfId="36728" xr:uid="{00000000-0005-0000-0000-0000B5300000}"/>
    <cellStyle name="Entrada 3 4 5 2 2 7" xfId="39454" xr:uid="{00000000-0005-0000-0000-0000B6300000}"/>
    <cellStyle name="Entrada 3 4 5 2 3" xfId="13066" xr:uid="{00000000-0005-0000-0000-0000B7300000}"/>
    <cellStyle name="Entrada 3 4 5 2 4" xfId="20064" xr:uid="{00000000-0005-0000-0000-0000B8300000}"/>
    <cellStyle name="Entrada 3 4 5 2 5" xfId="9528" xr:uid="{00000000-0005-0000-0000-0000B9300000}"/>
    <cellStyle name="Entrada 3 4 5 2 6" xfId="28555" xr:uid="{00000000-0005-0000-0000-0000BA300000}"/>
    <cellStyle name="Entrada 3 4 5 2 7" xfId="21366" xr:uid="{00000000-0005-0000-0000-0000BB300000}"/>
    <cellStyle name="Entrada 3 4 5 2 8" xfId="33470" xr:uid="{00000000-0005-0000-0000-0000BC300000}"/>
    <cellStyle name="Entrada 3 4 5 2 9" xfId="37143" xr:uid="{00000000-0005-0000-0000-0000BD300000}"/>
    <cellStyle name="Entrada 3 4 5 3" xfId="4351" xr:uid="{00000000-0005-0000-0000-0000BE300000}"/>
    <cellStyle name="Entrada 3 4 5 3 2" xfId="6009" xr:uid="{00000000-0005-0000-0000-0000BF300000}"/>
    <cellStyle name="Entrada 3 4 5 3 2 2" xfId="15163" xr:uid="{00000000-0005-0000-0000-0000C0300000}"/>
    <cellStyle name="Entrada 3 4 5 3 2 3" xfId="22159" xr:uid="{00000000-0005-0000-0000-0000C1300000}"/>
    <cellStyle name="Entrada 3 4 5 3 2 4" xfId="17508" xr:uid="{00000000-0005-0000-0000-0000C2300000}"/>
    <cellStyle name="Entrada 3 4 5 3 2 5" xfId="33054" xr:uid="{00000000-0005-0000-0000-0000C3300000}"/>
    <cellStyle name="Entrada 3 4 5 3 2 6" xfId="36729" xr:uid="{00000000-0005-0000-0000-0000C4300000}"/>
    <cellStyle name="Entrada 3 4 5 3 2 7" xfId="39455" xr:uid="{00000000-0005-0000-0000-0000C5300000}"/>
    <cellStyle name="Entrada 3 4 5 3 3" xfId="13505" xr:uid="{00000000-0005-0000-0000-0000C6300000}"/>
    <cellStyle name="Entrada 3 4 5 3 4" xfId="20503" xr:uid="{00000000-0005-0000-0000-0000C7300000}"/>
    <cellStyle name="Entrada 3 4 5 3 5" xfId="27659" xr:uid="{00000000-0005-0000-0000-0000C8300000}"/>
    <cellStyle name="Entrada 3 4 5 3 6" xfId="28153" xr:uid="{00000000-0005-0000-0000-0000C9300000}"/>
    <cellStyle name="Entrada 3 4 5 3 7" xfId="17334" xr:uid="{00000000-0005-0000-0000-0000CA300000}"/>
    <cellStyle name="Entrada 3 4 5 3 8" xfId="31721" xr:uid="{00000000-0005-0000-0000-0000CB300000}"/>
    <cellStyle name="Entrada 3 4 5 3 9" xfId="35401" xr:uid="{00000000-0005-0000-0000-0000CC300000}"/>
    <cellStyle name="Entrada 3 4 5 4" xfId="4605" xr:uid="{00000000-0005-0000-0000-0000CD300000}"/>
    <cellStyle name="Entrada 3 4 5 4 2" xfId="6010" xr:uid="{00000000-0005-0000-0000-0000CE300000}"/>
    <cellStyle name="Entrada 3 4 5 4 2 2" xfId="15164" xr:uid="{00000000-0005-0000-0000-0000CF300000}"/>
    <cellStyle name="Entrada 3 4 5 4 2 3" xfId="22160" xr:uid="{00000000-0005-0000-0000-0000D0300000}"/>
    <cellStyle name="Entrada 3 4 5 4 2 4" xfId="27192" xr:uid="{00000000-0005-0000-0000-0000D1300000}"/>
    <cellStyle name="Entrada 3 4 5 4 2 5" xfId="33055" xr:uid="{00000000-0005-0000-0000-0000D2300000}"/>
    <cellStyle name="Entrada 3 4 5 4 2 6" xfId="36730" xr:uid="{00000000-0005-0000-0000-0000D3300000}"/>
    <cellStyle name="Entrada 3 4 5 4 2 7" xfId="39456" xr:uid="{00000000-0005-0000-0000-0000D4300000}"/>
    <cellStyle name="Entrada 3 4 5 4 3" xfId="13759" xr:uid="{00000000-0005-0000-0000-0000D5300000}"/>
    <cellStyle name="Entrada 3 4 5 4 4" xfId="20757" xr:uid="{00000000-0005-0000-0000-0000D6300000}"/>
    <cellStyle name="Entrada 3 4 5 4 5" xfId="24770" xr:uid="{00000000-0005-0000-0000-0000D7300000}"/>
    <cellStyle name="Entrada 3 4 5 4 6" xfId="24449" xr:uid="{00000000-0005-0000-0000-0000D8300000}"/>
    <cellStyle name="Entrada 3 4 5 4 7" xfId="24973" xr:uid="{00000000-0005-0000-0000-0000D9300000}"/>
    <cellStyle name="Entrada 3 4 5 4 8" xfId="32217" xr:uid="{00000000-0005-0000-0000-0000DA300000}"/>
    <cellStyle name="Entrada 3 4 5 4 9" xfId="35892" xr:uid="{00000000-0005-0000-0000-0000DB300000}"/>
    <cellStyle name="Entrada 3 4 5 5" xfId="4851" xr:uid="{00000000-0005-0000-0000-0000DC300000}"/>
    <cellStyle name="Entrada 3 4 5 5 2" xfId="6011" xr:uid="{00000000-0005-0000-0000-0000DD300000}"/>
    <cellStyle name="Entrada 3 4 5 5 2 2" xfId="15165" xr:uid="{00000000-0005-0000-0000-0000DE300000}"/>
    <cellStyle name="Entrada 3 4 5 5 2 3" xfId="22161" xr:uid="{00000000-0005-0000-0000-0000DF300000}"/>
    <cellStyle name="Entrada 3 4 5 5 2 4" xfId="27191" xr:uid="{00000000-0005-0000-0000-0000E0300000}"/>
    <cellStyle name="Entrada 3 4 5 5 2 5" xfId="33056" xr:uid="{00000000-0005-0000-0000-0000E1300000}"/>
    <cellStyle name="Entrada 3 4 5 5 2 6" xfId="36731" xr:uid="{00000000-0005-0000-0000-0000E2300000}"/>
    <cellStyle name="Entrada 3 4 5 5 2 7" xfId="39457" xr:uid="{00000000-0005-0000-0000-0000E3300000}"/>
    <cellStyle name="Entrada 3 4 5 5 3" xfId="14005" xr:uid="{00000000-0005-0000-0000-0000E4300000}"/>
    <cellStyle name="Entrada 3 4 5 5 4" xfId="21003" xr:uid="{00000000-0005-0000-0000-0000E5300000}"/>
    <cellStyle name="Entrada 3 4 5 5 5" xfId="27413" xr:uid="{00000000-0005-0000-0000-0000E6300000}"/>
    <cellStyle name="Entrada 3 4 5 5 6" xfId="28868" xr:uid="{00000000-0005-0000-0000-0000E7300000}"/>
    <cellStyle name="Entrada 3 4 5 5 7" xfId="17348" xr:uid="{00000000-0005-0000-0000-0000E8300000}"/>
    <cellStyle name="Entrada 3 4 5 5 8" xfId="32103" xr:uid="{00000000-0005-0000-0000-0000E9300000}"/>
    <cellStyle name="Entrada 3 4 5 5 9" xfId="35778" xr:uid="{00000000-0005-0000-0000-0000EA300000}"/>
    <cellStyle name="Entrada 3 4 5 6" xfId="6007" xr:uid="{00000000-0005-0000-0000-0000EB300000}"/>
    <cellStyle name="Entrada 3 4 5 6 2" xfId="15161" xr:uid="{00000000-0005-0000-0000-0000EC300000}"/>
    <cellStyle name="Entrada 3 4 5 6 3" xfId="22157" xr:uid="{00000000-0005-0000-0000-0000ED300000}"/>
    <cellStyle name="Entrada 3 4 5 6 4" xfId="24857" xr:uid="{00000000-0005-0000-0000-0000EE300000}"/>
    <cellStyle name="Entrada 3 4 5 6 5" xfId="33052" xr:uid="{00000000-0005-0000-0000-0000EF300000}"/>
    <cellStyle name="Entrada 3 4 5 6 6" xfId="36727" xr:uid="{00000000-0005-0000-0000-0000F0300000}"/>
    <cellStyle name="Entrada 3 4 5 6 7" xfId="39453" xr:uid="{00000000-0005-0000-0000-0000F1300000}"/>
    <cellStyle name="Entrada 3 4 5 7" xfId="11773" xr:uid="{00000000-0005-0000-0000-0000F2300000}"/>
    <cellStyle name="Entrada 3 4 5 8" xfId="18776" xr:uid="{00000000-0005-0000-0000-0000F3300000}"/>
    <cellStyle name="Entrada 3 4 5 9" xfId="23226" xr:uid="{00000000-0005-0000-0000-0000F4300000}"/>
    <cellStyle name="Entrada 3 4 6" xfId="2218" xr:uid="{00000000-0005-0000-0000-0000F5300000}"/>
    <cellStyle name="Entrada 3 4 6 2" xfId="6012" xr:uid="{00000000-0005-0000-0000-0000F6300000}"/>
    <cellStyle name="Entrada 3 4 6 2 2" xfId="15166" xr:uid="{00000000-0005-0000-0000-0000F7300000}"/>
    <cellStyle name="Entrada 3 4 6 2 3" xfId="22162" xr:uid="{00000000-0005-0000-0000-0000F8300000}"/>
    <cellStyle name="Entrada 3 4 6 2 4" xfId="18589" xr:uid="{00000000-0005-0000-0000-0000F9300000}"/>
    <cellStyle name="Entrada 3 4 6 2 5" xfId="33057" xr:uid="{00000000-0005-0000-0000-0000FA300000}"/>
    <cellStyle name="Entrada 3 4 6 2 6" xfId="36732" xr:uid="{00000000-0005-0000-0000-0000FB300000}"/>
    <cellStyle name="Entrada 3 4 6 2 7" xfId="39458" xr:uid="{00000000-0005-0000-0000-0000FC300000}"/>
    <cellStyle name="Entrada 3 4 6 3" xfId="11372" xr:uid="{00000000-0005-0000-0000-0000FD300000}"/>
    <cellStyle name="Entrada 3 4 6 4" xfId="18375" xr:uid="{00000000-0005-0000-0000-0000FE300000}"/>
    <cellStyle name="Entrada 3 4 6 5" xfId="25314" xr:uid="{00000000-0005-0000-0000-0000FF300000}"/>
    <cellStyle name="Entrada 3 4 6 6" xfId="22588" xr:uid="{00000000-0005-0000-0000-000000310000}"/>
    <cellStyle name="Entrada 3 4 6 7" xfId="30221" xr:uid="{00000000-0005-0000-0000-000001310000}"/>
    <cellStyle name="Entrada 3 4 6 8" xfId="30219" xr:uid="{00000000-0005-0000-0000-000002310000}"/>
    <cellStyle name="Entrada 3 4 6 9" xfId="30865" xr:uid="{00000000-0005-0000-0000-000003310000}"/>
    <cellStyle name="Entrada 3 4 7" xfId="10296" xr:uid="{00000000-0005-0000-0000-000004310000}"/>
    <cellStyle name="Entrada 3 4 8" xfId="10095" xr:uid="{00000000-0005-0000-0000-000005310000}"/>
    <cellStyle name="Entrada 3 4 9" xfId="17132" xr:uid="{00000000-0005-0000-0000-000006310000}"/>
    <cellStyle name="Entrada 3 5" xfId="1143" xr:uid="{00000000-0005-0000-0000-000007310000}"/>
    <cellStyle name="Entrada 3 5 10" xfId="3160" xr:uid="{00000000-0005-0000-0000-000008310000}"/>
    <cellStyle name="Entrada 3 5 10 2" xfId="6013" xr:uid="{00000000-0005-0000-0000-000009310000}"/>
    <cellStyle name="Entrada 3 5 10 2 2" xfId="15167" xr:uid="{00000000-0005-0000-0000-00000A310000}"/>
    <cellStyle name="Entrada 3 5 10 2 3" xfId="22163" xr:uid="{00000000-0005-0000-0000-00000B310000}"/>
    <cellStyle name="Entrada 3 5 10 2 4" xfId="27193" xr:uid="{00000000-0005-0000-0000-00000C310000}"/>
    <cellStyle name="Entrada 3 5 10 2 5" xfId="33058" xr:uid="{00000000-0005-0000-0000-00000D310000}"/>
    <cellStyle name="Entrada 3 5 10 2 6" xfId="36733" xr:uid="{00000000-0005-0000-0000-00000E310000}"/>
    <cellStyle name="Entrada 3 5 10 2 7" xfId="39459" xr:uid="{00000000-0005-0000-0000-00000F310000}"/>
    <cellStyle name="Entrada 3 5 10 3" xfId="12314" xr:uid="{00000000-0005-0000-0000-000010310000}"/>
    <cellStyle name="Entrada 3 5 10 4" xfId="19317" xr:uid="{00000000-0005-0000-0000-000011310000}"/>
    <cellStyle name="Entrada 3 5 10 5" xfId="18331" xr:uid="{00000000-0005-0000-0000-000012310000}"/>
    <cellStyle name="Entrada 3 5 10 6" xfId="23152" xr:uid="{00000000-0005-0000-0000-000013310000}"/>
    <cellStyle name="Entrada 3 5 10 7" xfId="17145" xr:uid="{00000000-0005-0000-0000-000014310000}"/>
    <cellStyle name="Entrada 3 5 10 8" xfId="25714" xr:uid="{00000000-0005-0000-0000-000015310000}"/>
    <cellStyle name="Entrada 3 5 10 9" xfId="31817" xr:uid="{00000000-0005-0000-0000-000016310000}"/>
    <cellStyle name="Entrada 3 5 11" xfId="2230" xr:uid="{00000000-0005-0000-0000-000017310000}"/>
    <cellStyle name="Entrada 3 5 11 2" xfId="6014" xr:uid="{00000000-0005-0000-0000-000018310000}"/>
    <cellStyle name="Entrada 3 5 11 2 2" xfId="15168" xr:uid="{00000000-0005-0000-0000-000019310000}"/>
    <cellStyle name="Entrada 3 5 11 2 3" xfId="22164" xr:uid="{00000000-0005-0000-0000-00001A310000}"/>
    <cellStyle name="Entrada 3 5 11 2 4" xfId="18100" xr:uid="{00000000-0005-0000-0000-00001B310000}"/>
    <cellStyle name="Entrada 3 5 11 2 5" xfId="33059" xr:uid="{00000000-0005-0000-0000-00001C310000}"/>
    <cellStyle name="Entrada 3 5 11 2 6" xfId="36734" xr:uid="{00000000-0005-0000-0000-00001D310000}"/>
    <cellStyle name="Entrada 3 5 11 2 7" xfId="39460" xr:uid="{00000000-0005-0000-0000-00001E310000}"/>
    <cellStyle name="Entrada 3 5 11 3" xfId="11384" xr:uid="{00000000-0005-0000-0000-00001F310000}"/>
    <cellStyle name="Entrada 3 5 11 4" xfId="18387" xr:uid="{00000000-0005-0000-0000-000020310000}"/>
    <cellStyle name="Entrada 3 5 11 5" xfId="25342" xr:uid="{00000000-0005-0000-0000-000021310000}"/>
    <cellStyle name="Entrada 3 5 11 6" xfId="26102" xr:uid="{00000000-0005-0000-0000-000022310000}"/>
    <cellStyle name="Entrada 3 5 11 7" xfId="9453" xr:uid="{00000000-0005-0000-0000-000023310000}"/>
    <cellStyle name="Entrada 3 5 11 8" xfId="34182" xr:uid="{00000000-0005-0000-0000-000024310000}"/>
    <cellStyle name="Entrada 3 5 11 9" xfId="37744" xr:uid="{00000000-0005-0000-0000-000025310000}"/>
    <cellStyle name="Entrada 3 5 12" xfId="10297" xr:uid="{00000000-0005-0000-0000-000026310000}"/>
    <cellStyle name="Entrada 3 5 13" xfId="17275" xr:uid="{00000000-0005-0000-0000-000027310000}"/>
    <cellStyle name="Entrada 3 5 14" xfId="28989" xr:uid="{00000000-0005-0000-0000-000028310000}"/>
    <cellStyle name="Entrada 3 5 15" xfId="31217" xr:uid="{00000000-0005-0000-0000-000029310000}"/>
    <cellStyle name="Entrada 3 5 16" xfId="35084" xr:uid="{00000000-0005-0000-0000-00002A310000}"/>
    <cellStyle name="Entrada 3 5 17" xfId="38413" xr:uid="{00000000-0005-0000-0000-00002B310000}"/>
    <cellStyle name="Entrada 3 5 2" xfId="2353" xr:uid="{00000000-0005-0000-0000-00002C310000}"/>
    <cellStyle name="Entrada 3 5 2 10" xfId="19423" xr:uid="{00000000-0005-0000-0000-00002D310000}"/>
    <cellStyle name="Entrada 3 5 2 11" xfId="23134" xr:uid="{00000000-0005-0000-0000-00002E310000}"/>
    <cellStyle name="Entrada 3 5 2 12" xfId="9563" xr:uid="{00000000-0005-0000-0000-00002F310000}"/>
    <cellStyle name="Entrada 3 5 2 13" xfId="30869" xr:uid="{00000000-0005-0000-0000-000030310000}"/>
    <cellStyle name="Entrada 3 5 2 14" xfId="34807" xr:uid="{00000000-0005-0000-0000-000031310000}"/>
    <cellStyle name="Entrada 3 5 2 2" xfId="2753" xr:uid="{00000000-0005-0000-0000-000032310000}"/>
    <cellStyle name="Entrada 3 5 2 2 2" xfId="6016" xr:uid="{00000000-0005-0000-0000-000033310000}"/>
    <cellStyle name="Entrada 3 5 2 2 2 2" xfId="15170" xr:uid="{00000000-0005-0000-0000-000034310000}"/>
    <cellStyle name="Entrada 3 5 2 2 2 3" xfId="22166" xr:uid="{00000000-0005-0000-0000-000035310000}"/>
    <cellStyle name="Entrada 3 5 2 2 2 4" xfId="27197" xr:uid="{00000000-0005-0000-0000-000036310000}"/>
    <cellStyle name="Entrada 3 5 2 2 2 5" xfId="33061" xr:uid="{00000000-0005-0000-0000-000037310000}"/>
    <cellStyle name="Entrada 3 5 2 2 2 6" xfId="36736" xr:uid="{00000000-0005-0000-0000-000038310000}"/>
    <cellStyle name="Entrada 3 5 2 2 2 7" xfId="39462" xr:uid="{00000000-0005-0000-0000-000039310000}"/>
    <cellStyle name="Entrada 3 5 2 2 3" xfId="11907" xr:uid="{00000000-0005-0000-0000-00003A310000}"/>
    <cellStyle name="Entrada 3 5 2 2 4" xfId="18910" xr:uid="{00000000-0005-0000-0000-00003B310000}"/>
    <cellStyle name="Entrada 3 5 2 2 5" xfId="24640" xr:uid="{00000000-0005-0000-0000-00003C310000}"/>
    <cellStyle name="Entrada 3 5 2 2 6" xfId="17914" xr:uid="{00000000-0005-0000-0000-00003D310000}"/>
    <cellStyle name="Entrada 3 5 2 2 7" xfId="29957" xr:uid="{00000000-0005-0000-0000-00003E310000}"/>
    <cellStyle name="Entrada 3 5 2 2 8" xfId="31094" xr:uid="{00000000-0005-0000-0000-00003F310000}"/>
    <cellStyle name="Entrada 3 5 2 2 9" xfId="31811" xr:uid="{00000000-0005-0000-0000-000040310000}"/>
    <cellStyle name="Entrada 3 5 2 3" xfId="4035" xr:uid="{00000000-0005-0000-0000-000041310000}"/>
    <cellStyle name="Entrada 3 5 2 3 2" xfId="6017" xr:uid="{00000000-0005-0000-0000-000042310000}"/>
    <cellStyle name="Entrada 3 5 2 3 2 2" xfId="15171" xr:uid="{00000000-0005-0000-0000-000043310000}"/>
    <cellStyle name="Entrada 3 5 2 3 2 3" xfId="22167" xr:uid="{00000000-0005-0000-0000-000044310000}"/>
    <cellStyle name="Entrada 3 5 2 3 2 4" xfId="18136" xr:uid="{00000000-0005-0000-0000-000045310000}"/>
    <cellStyle name="Entrada 3 5 2 3 2 5" xfId="33062" xr:uid="{00000000-0005-0000-0000-000046310000}"/>
    <cellStyle name="Entrada 3 5 2 3 2 6" xfId="36737" xr:uid="{00000000-0005-0000-0000-000047310000}"/>
    <cellStyle name="Entrada 3 5 2 3 2 7" xfId="39463" xr:uid="{00000000-0005-0000-0000-000048310000}"/>
    <cellStyle name="Entrada 3 5 2 3 3" xfId="13189" xr:uid="{00000000-0005-0000-0000-000049310000}"/>
    <cellStyle name="Entrada 3 5 2 3 4" xfId="20187" xr:uid="{00000000-0005-0000-0000-00004A310000}"/>
    <cellStyle name="Entrada 3 5 2 3 5" xfId="17918" xr:uid="{00000000-0005-0000-0000-00004B310000}"/>
    <cellStyle name="Entrada 3 5 2 3 6" xfId="23375" xr:uid="{00000000-0005-0000-0000-00004C310000}"/>
    <cellStyle name="Entrada 3 5 2 3 7" xfId="25608" xr:uid="{00000000-0005-0000-0000-00004D310000}"/>
    <cellStyle name="Entrada 3 5 2 3 8" xfId="31926" xr:uid="{00000000-0005-0000-0000-00004E310000}"/>
    <cellStyle name="Entrada 3 5 2 3 9" xfId="35579" xr:uid="{00000000-0005-0000-0000-00004F310000}"/>
    <cellStyle name="Entrada 3 5 2 4" xfId="4473" xr:uid="{00000000-0005-0000-0000-000050310000}"/>
    <cellStyle name="Entrada 3 5 2 4 2" xfId="6018" xr:uid="{00000000-0005-0000-0000-000051310000}"/>
    <cellStyle name="Entrada 3 5 2 4 2 2" xfId="15172" xr:uid="{00000000-0005-0000-0000-000052310000}"/>
    <cellStyle name="Entrada 3 5 2 4 2 3" xfId="22168" xr:uid="{00000000-0005-0000-0000-000053310000}"/>
    <cellStyle name="Entrada 3 5 2 4 2 4" xfId="27195" xr:uid="{00000000-0005-0000-0000-000054310000}"/>
    <cellStyle name="Entrada 3 5 2 4 2 5" xfId="33063" xr:uid="{00000000-0005-0000-0000-000055310000}"/>
    <cellStyle name="Entrada 3 5 2 4 2 6" xfId="36738" xr:uid="{00000000-0005-0000-0000-000056310000}"/>
    <cellStyle name="Entrada 3 5 2 4 2 7" xfId="39464" xr:uid="{00000000-0005-0000-0000-000057310000}"/>
    <cellStyle name="Entrada 3 5 2 4 3" xfId="13627" xr:uid="{00000000-0005-0000-0000-000058310000}"/>
    <cellStyle name="Entrada 3 5 2 4 4" xfId="20625" xr:uid="{00000000-0005-0000-0000-000059310000}"/>
    <cellStyle name="Entrada 3 5 2 4 5" xfId="27599" xr:uid="{00000000-0005-0000-0000-00005A310000}"/>
    <cellStyle name="Entrada 3 5 2 4 6" xfId="26699" xr:uid="{00000000-0005-0000-0000-00005B310000}"/>
    <cellStyle name="Entrada 3 5 2 4 7" xfId="17475" xr:uid="{00000000-0005-0000-0000-00005C310000}"/>
    <cellStyle name="Entrada 3 5 2 4 8" xfId="32277" xr:uid="{00000000-0005-0000-0000-00005D310000}"/>
    <cellStyle name="Entrada 3 5 2 4 9" xfId="35952" xr:uid="{00000000-0005-0000-0000-00005E310000}"/>
    <cellStyle name="Entrada 3 5 2 5" xfId="4727" xr:uid="{00000000-0005-0000-0000-00005F310000}"/>
    <cellStyle name="Entrada 3 5 2 5 2" xfId="6019" xr:uid="{00000000-0005-0000-0000-000060310000}"/>
    <cellStyle name="Entrada 3 5 2 5 2 2" xfId="15173" xr:uid="{00000000-0005-0000-0000-000061310000}"/>
    <cellStyle name="Entrada 3 5 2 5 2 3" xfId="22169" xr:uid="{00000000-0005-0000-0000-000062310000}"/>
    <cellStyle name="Entrada 3 5 2 5 2 4" xfId="22804" xr:uid="{00000000-0005-0000-0000-000063310000}"/>
    <cellStyle name="Entrada 3 5 2 5 2 5" xfId="33064" xr:uid="{00000000-0005-0000-0000-000064310000}"/>
    <cellStyle name="Entrada 3 5 2 5 2 6" xfId="36739" xr:uid="{00000000-0005-0000-0000-000065310000}"/>
    <cellStyle name="Entrada 3 5 2 5 2 7" xfId="39465" xr:uid="{00000000-0005-0000-0000-000066310000}"/>
    <cellStyle name="Entrada 3 5 2 5 3" xfId="13881" xr:uid="{00000000-0005-0000-0000-000067310000}"/>
    <cellStyle name="Entrada 3 5 2 5 4" xfId="20879" xr:uid="{00000000-0005-0000-0000-000068310000}"/>
    <cellStyle name="Entrada 3 5 2 5 5" xfId="27458" xr:uid="{00000000-0005-0000-0000-000069310000}"/>
    <cellStyle name="Entrada 3 5 2 5 6" xfId="9497" xr:uid="{00000000-0005-0000-0000-00006A310000}"/>
    <cellStyle name="Entrada 3 5 2 5 7" xfId="17484" xr:uid="{00000000-0005-0000-0000-00006B310000}"/>
    <cellStyle name="Entrada 3 5 2 5 8" xfId="31877" xr:uid="{00000000-0005-0000-0000-00006C310000}"/>
    <cellStyle name="Entrada 3 5 2 5 9" xfId="35530" xr:uid="{00000000-0005-0000-0000-00006D310000}"/>
    <cellStyle name="Entrada 3 5 2 6" xfId="4973" xr:uid="{00000000-0005-0000-0000-00006E310000}"/>
    <cellStyle name="Entrada 3 5 2 6 2" xfId="6020" xr:uid="{00000000-0005-0000-0000-00006F310000}"/>
    <cellStyle name="Entrada 3 5 2 6 2 2" xfId="15174" xr:uid="{00000000-0005-0000-0000-000070310000}"/>
    <cellStyle name="Entrada 3 5 2 6 2 3" xfId="22170" xr:uid="{00000000-0005-0000-0000-000071310000}"/>
    <cellStyle name="Entrada 3 5 2 6 2 4" xfId="27196" xr:uid="{00000000-0005-0000-0000-000072310000}"/>
    <cellStyle name="Entrada 3 5 2 6 2 5" xfId="33065" xr:uid="{00000000-0005-0000-0000-000073310000}"/>
    <cellStyle name="Entrada 3 5 2 6 2 6" xfId="36740" xr:uid="{00000000-0005-0000-0000-000074310000}"/>
    <cellStyle name="Entrada 3 5 2 6 2 7" xfId="39466" xr:uid="{00000000-0005-0000-0000-000075310000}"/>
    <cellStyle name="Entrada 3 5 2 6 3" xfId="14127" xr:uid="{00000000-0005-0000-0000-000076310000}"/>
    <cellStyle name="Entrada 3 5 2 6 4" xfId="21125" xr:uid="{00000000-0005-0000-0000-000077310000}"/>
    <cellStyle name="Entrada 3 5 2 6 5" xfId="10002" xr:uid="{00000000-0005-0000-0000-000078310000}"/>
    <cellStyle name="Entrada 3 5 2 6 6" xfId="29299" xr:uid="{00000000-0005-0000-0000-000079310000}"/>
    <cellStyle name="Entrada 3 5 2 6 7" xfId="32019" xr:uid="{00000000-0005-0000-0000-00007A310000}"/>
    <cellStyle name="Entrada 3 5 2 6 8" xfId="35697" xr:uid="{00000000-0005-0000-0000-00007B310000}"/>
    <cellStyle name="Entrada 3 5 2 6 9" xfId="38608" xr:uid="{00000000-0005-0000-0000-00007C310000}"/>
    <cellStyle name="Entrada 3 5 2 7" xfId="6015" xr:uid="{00000000-0005-0000-0000-00007D310000}"/>
    <cellStyle name="Entrada 3 5 2 7 2" xfId="15169" xr:uid="{00000000-0005-0000-0000-00007E310000}"/>
    <cellStyle name="Entrada 3 5 2 7 3" xfId="22165" xr:uid="{00000000-0005-0000-0000-00007F310000}"/>
    <cellStyle name="Entrada 3 5 2 7 4" xfId="27194" xr:uid="{00000000-0005-0000-0000-000080310000}"/>
    <cellStyle name="Entrada 3 5 2 7 5" xfId="33060" xr:uid="{00000000-0005-0000-0000-000081310000}"/>
    <cellStyle name="Entrada 3 5 2 7 6" xfId="36735" xr:uid="{00000000-0005-0000-0000-000082310000}"/>
    <cellStyle name="Entrada 3 5 2 7 7" xfId="39461" xr:uid="{00000000-0005-0000-0000-000083310000}"/>
    <cellStyle name="Entrada 3 5 2 8" xfId="11507" xr:uid="{00000000-0005-0000-0000-000084310000}"/>
    <cellStyle name="Entrada 3 5 2 9" xfId="18510" xr:uid="{00000000-0005-0000-0000-000085310000}"/>
    <cellStyle name="Entrada 3 5 3" xfId="2381" xr:uid="{00000000-0005-0000-0000-000086310000}"/>
    <cellStyle name="Entrada 3 5 3 10" xfId="20037" xr:uid="{00000000-0005-0000-0000-000087310000}"/>
    <cellStyle name="Entrada 3 5 3 11" xfId="17127" xr:uid="{00000000-0005-0000-0000-000088310000}"/>
    <cellStyle name="Entrada 3 5 3 12" xfId="30141" xr:uid="{00000000-0005-0000-0000-000089310000}"/>
    <cellStyle name="Entrada 3 5 3 13" xfId="34117" xr:uid="{00000000-0005-0000-0000-00008A310000}"/>
    <cellStyle name="Entrada 3 5 3 14" xfId="37679" xr:uid="{00000000-0005-0000-0000-00008B310000}"/>
    <cellStyle name="Entrada 3 5 3 2" xfId="2781" xr:uid="{00000000-0005-0000-0000-00008C310000}"/>
    <cellStyle name="Entrada 3 5 3 2 2" xfId="6022" xr:uid="{00000000-0005-0000-0000-00008D310000}"/>
    <cellStyle name="Entrada 3 5 3 2 2 2" xfId="15176" xr:uid="{00000000-0005-0000-0000-00008E310000}"/>
    <cellStyle name="Entrada 3 5 3 2 2 3" xfId="22172" xr:uid="{00000000-0005-0000-0000-00008F310000}"/>
    <cellStyle name="Entrada 3 5 3 2 2 4" xfId="27200" xr:uid="{00000000-0005-0000-0000-000090310000}"/>
    <cellStyle name="Entrada 3 5 3 2 2 5" xfId="33067" xr:uid="{00000000-0005-0000-0000-000091310000}"/>
    <cellStyle name="Entrada 3 5 3 2 2 6" xfId="36742" xr:uid="{00000000-0005-0000-0000-000092310000}"/>
    <cellStyle name="Entrada 3 5 3 2 2 7" xfId="39468" xr:uid="{00000000-0005-0000-0000-000093310000}"/>
    <cellStyle name="Entrada 3 5 3 2 3" xfId="11935" xr:uid="{00000000-0005-0000-0000-000094310000}"/>
    <cellStyle name="Entrada 3 5 3 2 4" xfId="18938" xr:uid="{00000000-0005-0000-0000-000095310000}"/>
    <cellStyle name="Entrada 3 5 3 2 5" xfId="28392" xr:uid="{00000000-0005-0000-0000-000096310000}"/>
    <cellStyle name="Entrada 3 5 3 2 6" xfId="24560" xr:uid="{00000000-0005-0000-0000-000097310000}"/>
    <cellStyle name="Entrada 3 5 3 2 7" xfId="29940" xr:uid="{00000000-0005-0000-0000-000098310000}"/>
    <cellStyle name="Entrada 3 5 3 2 8" xfId="33919" xr:uid="{00000000-0005-0000-0000-000099310000}"/>
    <cellStyle name="Entrada 3 5 3 2 9" xfId="37481" xr:uid="{00000000-0005-0000-0000-00009A310000}"/>
    <cellStyle name="Entrada 3 5 3 3" xfId="4063" xr:uid="{00000000-0005-0000-0000-00009B310000}"/>
    <cellStyle name="Entrada 3 5 3 3 2" xfId="6023" xr:uid="{00000000-0005-0000-0000-00009C310000}"/>
    <cellStyle name="Entrada 3 5 3 3 2 2" xfId="15177" xr:uid="{00000000-0005-0000-0000-00009D310000}"/>
    <cellStyle name="Entrada 3 5 3 3 2 3" xfId="22173" xr:uid="{00000000-0005-0000-0000-00009E310000}"/>
    <cellStyle name="Entrada 3 5 3 3 2 4" xfId="27190" xr:uid="{00000000-0005-0000-0000-00009F310000}"/>
    <cellStyle name="Entrada 3 5 3 3 2 5" xfId="33068" xr:uid="{00000000-0005-0000-0000-0000A0310000}"/>
    <cellStyle name="Entrada 3 5 3 3 2 6" xfId="36743" xr:uid="{00000000-0005-0000-0000-0000A1310000}"/>
    <cellStyle name="Entrada 3 5 3 3 2 7" xfId="39469" xr:uid="{00000000-0005-0000-0000-0000A2310000}"/>
    <cellStyle name="Entrada 3 5 3 3 3" xfId="13217" xr:uid="{00000000-0005-0000-0000-0000A3310000}"/>
    <cellStyle name="Entrada 3 5 3 3 4" xfId="20215" xr:uid="{00000000-0005-0000-0000-0000A4310000}"/>
    <cellStyle name="Entrada 3 5 3 3 5" xfId="23138" xr:uid="{00000000-0005-0000-0000-0000A5310000}"/>
    <cellStyle name="Entrada 3 5 3 3 6" xfId="26639" xr:uid="{00000000-0005-0000-0000-0000A6310000}"/>
    <cellStyle name="Entrada 3 5 3 3 7" xfId="29368" xr:uid="{00000000-0005-0000-0000-0000A7310000}"/>
    <cellStyle name="Entrada 3 5 3 3 8" xfId="33433" xr:uid="{00000000-0005-0000-0000-0000A8310000}"/>
    <cellStyle name="Entrada 3 5 3 3 9" xfId="37108" xr:uid="{00000000-0005-0000-0000-0000A9310000}"/>
    <cellStyle name="Entrada 3 5 3 4" xfId="4501" xr:uid="{00000000-0005-0000-0000-0000AA310000}"/>
    <cellStyle name="Entrada 3 5 3 4 2" xfId="6024" xr:uid="{00000000-0005-0000-0000-0000AB310000}"/>
    <cellStyle name="Entrada 3 5 3 4 2 2" xfId="15178" xr:uid="{00000000-0005-0000-0000-0000AC310000}"/>
    <cellStyle name="Entrada 3 5 3 4 2 3" xfId="22174" xr:uid="{00000000-0005-0000-0000-0000AD310000}"/>
    <cellStyle name="Entrada 3 5 3 4 2 4" xfId="24862" xr:uid="{00000000-0005-0000-0000-0000AE310000}"/>
    <cellStyle name="Entrada 3 5 3 4 2 5" xfId="33069" xr:uid="{00000000-0005-0000-0000-0000AF310000}"/>
    <cellStyle name="Entrada 3 5 3 4 2 6" xfId="36744" xr:uid="{00000000-0005-0000-0000-0000B0310000}"/>
    <cellStyle name="Entrada 3 5 3 4 2 7" xfId="39470" xr:uid="{00000000-0005-0000-0000-0000B1310000}"/>
    <cellStyle name="Entrada 3 5 3 4 3" xfId="13655" xr:uid="{00000000-0005-0000-0000-0000B2310000}"/>
    <cellStyle name="Entrada 3 5 3 4 4" xfId="20653" xr:uid="{00000000-0005-0000-0000-0000B3310000}"/>
    <cellStyle name="Entrada 3 5 3 4 5" xfId="27569" xr:uid="{00000000-0005-0000-0000-0000B4310000}"/>
    <cellStyle name="Entrada 3 5 3 4 6" xfId="28849" xr:uid="{00000000-0005-0000-0000-0000B5310000}"/>
    <cellStyle name="Entrada 3 5 3 4 7" xfId="29154" xr:uid="{00000000-0005-0000-0000-0000B6310000}"/>
    <cellStyle name="Entrada 3 5 3 4 8" xfId="31173" xr:uid="{00000000-0005-0000-0000-0000B7310000}"/>
    <cellStyle name="Entrada 3 5 3 4 9" xfId="35046" xr:uid="{00000000-0005-0000-0000-0000B8310000}"/>
    <cellStyle name="Entrada 3 5 3 5" xfId="4755" xr:uid="{00000000-0005-0000-0000-0000B9310000}"/>
    <cellStyle name="Entrada 3 5 3 5 2" xfId="6025" xr:uid="{00000000-0005-0000-0000-0000BA310000}"/>
    <cellStyle name="Entrada 3 5 3 5 2 2" xfId="15179" xr:uid="{00000000-0005-0000-0000-0000BB310000}"/>
    <cellStyle name="Entrada 3 5 3 5 2 3" xfId="22175" xr:uid="{00000000-0005-0000-0000-0000BC310000}"/>
    <cellStyle name="Entrada 3 5 3 5 2 4" xfId="18129" xr:uid="{00000000-0005-0000-0000-0000BD310000}"/>
    <cellStyle name="Entrada 3 5 3 5 2 5" xfId="33070" xr:uid="{00000000-0005-0000-0000-0000BE310000}"/>
    <cellStyle name="Entrada 3 5 3 5 2 6" xfId="36745" xr:uid="{00000000-0005-0000-0000-0000BF310000}"/>
    <cellStyle name="Entrada 3 5 3 5 2 7" xfId="39471" xr:uid="{00000000-0005-0000-0000-0000C0310000}"/>
    <cellStyle name="Entrada 3 5 3 5 3" xfId="13909" xr:uid="{00000000-0005-0000-0000-0000C1310000}"/>
    <cellStyle name="Entrada 3 5 3 5 4" xfId="20907" xr:uid="{00000000-0005-0000-0000-0000C2310000}"/>
    <cellStyle name="Entrada 3 5 3 5 5" xfId="9195" xr:uid="{00000000-0005-0000-0000-0000C3310000}"/>
    <cellStyle name="Entrada 3 5 3 5 6" xfId="24500" xr:uid="{00000000-0005-0000-0000-0000C4310000}"/>
    <cellStyle name="Entrada 3 5 3 5 7" xfId="21243" xr:uid="{00000000-0005-0000-0000-0000C5310000}"/>
    <cellStyle name="Entrada 3 5 3 5 8" xfId="32148" xr:uid="{00000000-0005-0000-0000-0000C6310000}"/>
    <cellStyle name="Entrada 3 5 3 5 9" xfId="35823" xr:uid="{00000000-0005-0000-0000-0000C7310000}"/>
    <cellStyle name="Entrada 3 5 3 6" xfId="5001" xr:uid="{00000000-0005-0000-0000-0000C8310000}"/>
    <cellStyle name="Entrada 3 5 3 6 2" xfId="6026" xr:uid="{00000000-0005-0000-0000-0000C9310000}"/>
    <cellStyle name="Entrada 3 5 3 6 2 2" xfId="15180" xr:uid="{00000000-0005-0000-0000-0000CA310000}"/>
    <cellStyle name="Entrada 3 5 3 6 2 3" xfId="22176" xr:uid="{00000000-0005-0000-0000-0000CB310000}"/>
    <cellStyle name="Entrada 3 5 3 6 2 4" xfId="27199" xr:uid="{00000000-0005-0000-0000-0000CC310000}"/>
    <cellStyle name="Entrada 3 5 3 6 2 5" xfId="33071" xr:uid="{00000000-0005-0000-0000-0000CD310000}"/>
    <cellStyle name="Entrada 3 5 3 6 2 6" xfId="36746" xr:uid="{00000000-0005-0000-0000-0000CE310000}"/>
    <cellStyle name="Entrada 3 5 3 6 2 7" xfId="39472" xr:uid="{00000000-0005-0000-0000-0000CF310000}"/>
    <cellStyle name="Entrada 3 5 3 6 3" xfId="14155" xr:uid="{00000000-0005-0000-0000-0000D0310000}"/>
    <cellStyle name="Entrada 3 5 3 6 4" xfId="21153" xr:uid="{00000000-0005-0000-0000-0000D1310000}"/>
    <cellStyle name="Entrada 3 5 3 6 5" xfId="27331" xr:uid="{00000000-0005-0000-0000-0000D2310000}"/>
    <cellStyle name="Entrada 3 5 3 6 6" xfId="29460" xr:uid="{00000000-0005-0000-0000-0000D3310000}"/>
    <cellStyle name="Entrada 3 5 3 6 7" xfId="32047" xr:uid="{00000000-0005-0000-0000-0000D4310000}"/>
    <cellStyle name="Entrada 3 5 3 6 8" xfId="35725" xr:uid="{00000000-0005-0000-0000-0000D5310000}"/>
    <cellStyle name="Entrada 3 5 3 6 9" xfId="38636" xr:uid="{00000000-0005-0000-0000-0000D6310000}"/>
    <cellStyle name="Entrada 3 5 3 7" xfId="6021" xr:uid="{00000000-0005-0000-0000-0000D7310000}"/>
    <cellStyle name="Entrada 3 5 3 7 2" xfId="15175" xr:uid="{00000000-0005-0000-0000-0000D8310000}"/>
    <cellStyle name="Entrada 3 5 3 7 3" xfId="22171" xr:uid="{00000000-0005-0000-0000-0000D9310000}"/>
    <cellStyle name="Entrada 3 5 3 7 4" xfId="18099" xr:uid="{00000000-0005-0000-0000-0000DA310000}"/>
    <cellStyle name="Entrada 3 5 3 7 5" xfId="33066" xr:uid="{00000000-0005-0000-0000-0000DB310000}"/>
    <cellStyle name="Entrada 3 5 3 7 6" xfId="36741" xr:uid="{00000000-0005-0000-0000-0000DC310000}"/>
    <cellStyle name="Entrada 3 5 3 7 7" xfId="39467" xr:uid="{00000000-0005-0000-0000-0000DD310000}"/>
    <cellStyle name="Entrada 3 5 3 8" xfId="11535" xr:uid="{00000000-0005-0000-0000-0000DE310000}"/>
    <cellStyle name="Entrada 3 5 3 9" xfId="18538" xr:uid="{00000000-0005-0000-0000-0000DF310000}"/>
    <cellStyle name="Entrada 3 5 4" xfId="2405" xr:uid="{00000000-0005-0000-0000-0000E0310000}"/>
    <cellStyle name="Entrada 3 5 4 10" xfId="18030" xr:uid="{00000000-0005-0000-0000-0000E1310000}"/>
    <cellStyle name="Entrada 3 5 4 11" xfId="26173" xr:uid="{00000000-0005-0000-0000-0000E2310000}"/>
    <cellStyle name="Entrada 3 5 4 12" xfId="25926" xr:uid="{00000000-0005-0000-0000-0000E3310000}"/>
    <cellStyle name="Entrada 3 5 4 13" xfId="34104" xr:uid="{00000000-0005-0000-0000-0000E4310000}"/>
    <cellStyle name="Entrada 3 5 4 14" xfId="37666" xr:uid="{00000000-0005-0000-0000-0000E5310000}"/>
    <cellStyle name="Entrada 3 5 4 2" xfId="2805" xr:uid="{00000000-0005-0000-0000-0000E6310000}"/>
    <cellStyle name="Entrada 3 5 4 2 2" xfId="6028" xr:uid="{00000000-0005-0000-0000-0000E7310000}"/>
    <cellStyle name="Entrada 3 5 4 2 2 2" xfId="15182" xr:uid="{00000000-0005-0000-0000-0000E8310000}"/>
    <cellStyle name="Entrada 3 5 4 2 2 3" xfId="22178" xr:uid="{00000000-0005-0000-0000-0000E9310000}"/>
    <cellStyle name="Entrada 3 5 4 2 2 4" xfId="27202" xr:uid="{00000000-0005-0000-0000-0000EA310000}"/>
    <cellStyle name="Entrada 3 5 4 2 2 5" xfId="33073" xr:uid="{00000000-0005-0000-0000-0000EB310000}"/>
    <cellStyle name="Entrada 3 5 4 2 2 6" xfId="36748" xr:uid="{00000000-0005-0000-0000-0000EC310000}"/>
    <cellStyle name="Entrada 3 5 4 2 2 7" xfId="39474" xr:uid="{00000000-0005-0000-0000-0000ED310000}"/>
    <cellStyle name="Entrada 3 5 4 2 3" xfId="11959" xr:uid="{00000000-0005-0000-0000-0000EE310000}"/>
    <cellStyle name="Entrada 3 5 4 2 4" xfId="18962" xr:uid="{00000000-0005-0000-0000-0000EF310000}"/>
    <cellStyle name="Entrada 3 5 4 2 5" xfId="28365" xr:uid="{00000000-0005-0000-0000-0000F0310000}"/>
    <cellStyle name="Entrada 3 5 4 2 6" xfId="26350" xr:uid="{00000000-0005-0000-0000-0000F1310000}"/>
    <cellStyle name="Entrada 3 5 4 2 7" xfId="25213" xr:uid="{00000000-0005-0000-0000-0000F2310000}"/>
    <cellStyle name="Entrada 3 5 4 2 8" xfId="31536" xr:uid="{00000000-0005-0000-0000-0000F3310000}"/>
    <cellStyle name="Entrada 3 5 4 2 9" xfId="35246" xr:uid="{00000000-0005-0000-0000-0000F4310000}"/>
    <cellStyle name="Entrada 3 5 4 3" xfId="4087" xr:uid="{00000000-0005-0000-0000-0000F5310000}"/>
    <cellStyle name="Entrada 3 5 4 3 2" xfId="6029" xr:uid="{00000000-0005-0000-0000-0000F6310000}"/>
    <cellStyle name="Entrada 3 5 4 3 2 2" xfId="15183" xr:uid="{00000000-0005-0000-0000-0000F7310000}"/>
    <cellStyle name="Entrada 3 5 4 3 2 3" xfId="22179" xr:uid="{00000000-0005-0000-0000-0000F8310000}"/>
    <cellStyle name="Entrada 3 5 4 3 2 4" xfId="24284" xr:uid="{00000000-0005-0000-0000-0000F9310000}"/>
    <cellStyle name="Entrada 3 5 4 3 2 5" xfId="33074" xr:uid="{00000000-0005-0000-0000-0000FA310000}"/>
    <cellStyle name="Entrada 3 5 4 3 2 6" xfId="36749" xr:uid="{00000000-0005-0000-0000-0000FB310000}"/>
    <cellStyle name="Entrada 3 5 4 3 2 7" xfId="39475" xr:uid="{00000000-0005-0000-0000-0000FC310000}"/>
    <cellStyle name="Entrada 3 5 4 3 3" xfId="13241" xr:uid="{00000000-0005-0000-0000-0000FD310000}"/>
    <cellStyle name="Entrada 3 5 4 3 4" xfId="20239" xr:uid="{00000000-0005-0000-0000-0000FE310000}"/>
    <cellStyle name="Entrada 3 5 4 3 5" xfId="23148" xr:uid="{00000000-0005-0000-0000-0000FF310000}"/>
    <cellStyle name="Entrada 3 5 4 3 6" xfId="26651" xr:uid="{00000000-0005-0000-0000-000000320000}"/>
    <cellStyle name="Entrada 3 5 4 3 7" xfId="17055" xr:uid="{00000000-0005-0000-0000-000001320000}"/>
    <cellStyle name="Entrada 3 5 4 3 8" xfId="17126" xr:uid="{00000000-0005-0000-0000-000002320000}"/>
    <cellStyle name="Entrada 3 5 4 3 9" xfId="15440" xr:uid="{00000000-0005-0000-0000-000003320000}"/>
    <cellStyle name="Entrada 3 5 4 4" xfId="4525" xr:uid="{00000000-0005-0000-0000-000004320000}"/>
    <cellStyle name="Entrada 3 5 4 4 2" xfId="6030" xr:uid="{00000000-0005-0000-0000-000005320000}"/>
    <cellStyle name="Entrada 3 5 4 4 2 2" xfId="15184" xr:uid="{00000000-0005-0000-0000-000006320000}"/>
    <cellStyle name="Entrada 3 5 4 4 2 3" xfId="22180" xr:uid="{00000000-0005-0000-0000-000007320000}"/>
    <cellStyle name="Entrada 3 5 4 4 2 4" xfId="27201" xr:uid="{00000000-0005-0000-0000-000008320000}"/>
    <cellStyle name="Entrada 3 5 4 4 2 5" xfId="33075" xr:uid="{00000000-0005-0000-0000-000009320000}"/>
    <cellStyle name="Entrada 3 5 4 4 2 6" xfId="36750" xr:uid="{00000000-0005-0000-0000-00000A320000}"/>
    <cellStyle name="Entrada 3 5 4 4 2 7" xfId="39476" xr:uid="{00000000-0005-0000-0000-00000B320000}"/>
    <cellStyle name="Entrada 3 5 4 4 3" xfId="13679" xr:uid="{00000000-0005-0000-0000-00000C320000}"/>
    <cellStyle name="Entrada 3 5 4 4 4" xfId="20677" xr:uid="{00000000-0005-0000-0000-00000D320000}"/>
    <cellStyle name="Entrada 3 5 4 4 5" xfId="27574" xr:uid="{00000000-0005-0000-0000-00000E320000}"/>
    <cellStyle name="Entrada 3 5 4 4 6" xfId="9171" xr:uid="{00000000-0005-0000-0000-00000F320000}"/>
    <cellStyle name="Entrada 3 5 4 4 7" xfId="26849" xr:uid="{00000000-0005-0000-0000-000010320000}"/>
    <cellStyle name="Entrada 3 5 4 4 8" xfId="9298" xr:uid="{00000000-0005-0000-0000-000011320000}"/>
    <cellStyle name="Entrada 3 5 4 4 9" xfId="31910" xr:uid="{00000000-0005-0000-0000-000012320000}"/>
    <cellStyle name="Entrada 3 5 4 5" xfId="4779" xr:uid="{00000000-0005-0000-0000-000013320000}"/>
    <cellStyle name="Entrada 3 5 4 5 2" xfId="6031" xr:uid="{00000000-0005-0000-0000-000014320000}"/>
    <cellStyle name="Entrada 3 5 4 5 2 2" xfId="15185" xr:uid="{00000000-0005-0000-0000-000015320000}"/>
    <cellStyle name="Entrada 3 5 4 5 2 3" xfId="22181" xr:uid="{00000000-0005-0000-0000-000016320000}"/>
    <cellStyle name="Entrada 3 5 4 5 2 4" xfId="27198" xr:uid="{00000000-0005-0000-0000-000017320000}"/>
    <cellStyle name="Entrada 3 5 4 5 2 5" xfId="33076" xr:uid="{00000000-0005-0000-0000-000018320000}"/>
    <cellStyle name="Entrada 3 5 4 5 2 6" xfId="36751" xr:uid="{00000000-0005-0000-0000-000019320000}"/>
    <cellStyle name="Entrada 3 5 4 5 2 7" xfId="39477" xr:uid="{00000000-0005-0000-0000-00001A320000}"/>
    <cellStyle name="Entrada 3 5 4 5 3" xfId="13933" xr:uid="{00000000-0005-0000-0000-00001B320000}"/>
    <cellStyle name="Entrada 3 5 4 5 4" xfId="20931" xr:uid="{00000000-0005-0000-0000-00001C320000}"/>
    <cellStyle name="Entrada 3 5 4 5 5" xfId="22777" xr:uid="{00000000-0005-0000-0000-00001D320000}"/>
    <cellStyle name="Entrada 3 5 4 5 6" xfId="26750" xr:uid="{00000000-0005-0000-0000-00001E320000}"/>
    <cellStyle name="Entrada 3 5 4 5 7" xfId="25869" xr:uid="{00000000-0005-0000-0000-00001F320000}"/>
    <cellStyle name="Entrada 3 5 4 5 8" xfId="32134" xr:uid="{00000000-0005-0000-0000-000020320000}"/>
    <cellStyle name="Entrada 3 5 4 5 9" xfId="35809" xr:uid="{00000000-0005-0000-0000-000021320000}"/>
    <cellStyle name="Entrada 3 5 4 6" xfId="5025" xr:uid="{00000000-0005-0000-0000-000022320000}"/>
    <cellStyle name="Entrada 3 5 4 6 2" xfId="6032" xr:uid="{00000000-0005-0000-0000-000023320000}"/>
    <cellStyle name="Entrada 3 5 4 6 2 2" xfId="15186" xr:uid="{00000000-0005-0000-0000-000024320000}"/>
    <cellStyle name="Entrada 3 5 4 6 2 3" xfId="22182" xr:uid="{00000000-0005-0000-0000-000025320000}"/>
    <cellStyle name="Entrada 3 5 4 6 2 4" xfId="24861" xr:uid="{00000000-0005-0000-0000-000026320000}"/>
    <cellStyle name="Entrada 3 5 4 6 2 5" xfId="33077" xr:uid="{00000000-0005-0000-0000-000027320000}"/>
    <cellStyle name="Entrada 3 5 4 6 2 6" xfId="36752" xr:uid="{00000000-0005-0000-0000-000028320000}"/>
    <cellStyle name="Entrada 3 5 4 6 2 7" xfId="39478" xr:uid="{00000000-0005-0000-0000-000029320000}"/>
    <cellStyle name="Entrada 3 5 4 6 3" xfId="14179" xr:uid="{00000000-0005-0000-0000-00002A320000}"/>
    <cellStyle name="Entrada 3 5 4 6 4" xfId="21177" xr:uid="{00000000-0005-0000-0000-00002B320000}"/>
    <cellStyle name="Entrada 3 5 4 6 5" xfId="24826" xr:uid="{00000000-0005-0000-0000-00002C320000}"/>
    <cellStyle name="Entrada 3 5 4 6 6" xfId="26790" xr:uid="{00000000-0005-0000-0000-00002D320000}"/>
    <cellStyle name="Entrada 3 5 4 6 7" xfId="32071" xr:uid="{00000000-0005-0000-0000-00002E320000}"/>
    <cellStyle name="Entrada 3 5 4 6 8" xfId="35749" xr:uid="{00000000-0005-0000-0000-00002F320000}"/>
    <cellStyle name="Entrada 3 5 4 6 9" xfId="38660" xr:uid="{00000000-0005-0000-0000-000030320000}"/>
    <cellStyle name="Entrada 3 5 4 7" xfId="6027" xr:uid="{00000000-0005-0000-0000-000031320000}"/>
    <cellStyle name="Entrada 3 5 4 7 2" xfId="15181" xr:uid="{00000000-0005-0000-0000-000032320000}"/>
    <cellStyle name="Entrada 3 5 4 7 3" xfId="22177" xr:uid="{00000000-0005-0000-0000-000033320000}"/>
    <cellStyle name="Entrada 3 5 4 7 4" xfId="17291" xr:uid="{00000000-0005-0000-0000-000034320000}"/>
    <cellStyle name="Entrada 3 5 4 7 5" xfId="33072" xr:uid="{00000000-0005-0000-0000-000035320000}"/>
    <cellStyle name="Entrada 3 5 4 7 6" xfId="36747" xr:uid="{00000000-0005-0000-0000-000036320000}"/>
    <cellStyle name="Entrada 3 5 4 7 7" xfId="39473" xr:uid="{00000000-0005-0000-0000-000037320000}"/>
    <cellStyle name="Entrada 3 5 4 8" xfId="11559" xr:uid="{00000000-0005-0000-0000-000038320000}"/>
    <cellStyle name="Entrada 3 5 4 9" xfId="18562" xr:uid="{00000000-0005-0000-0000-000039320000}"/>
    <cellStyle name="Entrada 3 5 5" xfId="2429" xr:uid="{00000000-0005-0000-0000-00003A320000}"/>
    <cellStyle name="Entrada 3 5 5 10" xfId="24158" xr:uid="{00000000-0005-0000-0000-00003B320000}"/>
    <cellStyle name="Entrada 3 5 5 11" xfId="26188" xr:uid="{00000000-0005-0000-0000-00003C320000}"/>
    <cellStyle name="Entrada 3 5 5 12" xfId="30117" xr:uid="{00000000-0005-0000-0000-00003D320000}"/>
    <cellStyle name="Entrada 3 5 5 13" xfId="31063" xr:uid="{00000000-0005-0000-0000-00003E320000}"/>
    <cellStyle name="Entrada 3 5 5 14" xfId="34963" xr:uid="{00000000-0005-0000-0000-00003F320000}"/>
    <cellStyle name="Entrada 3 5 5 2" xfId="2829" xr:uid="{00000000-0005-0000-0000-000040320000}"/>
    <cellStyle name="Entrada 3 5 5 2 2" xfId="6034" xr:uid="{00000000-0005-0000-0000-000041320000}"/>
    <cellStyle name="Entrada 3 5 5 2 2 2" xfId="15188" xr:uid="{00000000-0005-0000-0000-000042320000}"/>
    <cellStyle name="Entrada 3 5 5 2 2 3" xfId="22184" xr:uid="{00000000-0005-0000-0000-000043320000}"/>
    <cellStyle name="Entrada 3 5 5 2 2 4" xfId="25162" xr:uid="{00000000-0005-0000-0000-000044320000}"/>
    <cellStyle name="Entrada 3 5 5 2 2 5" xfId="33079" xr:uid="{00000000-0005-0000-0000-000045320000}"/>
    <cellStyle name="Entrada 3 5 5 2 2 6" xfId="36754" xr:uid="{00000000-0005-0000-0000-000046320000}"/>
    <cellStyle name="Entrada 3 5 5 2 2 7" xfId="39480" xr:uid="{00000000-0005-0000-0000-000047320000}"/>
    <cellStyle name="Entrada 3 5 5 2 3" xfId="11983" xr:uid="{00000000-0005-0000-0000-000048320000}"/>
    <cellStyle name="Entrada 3 5 5 2 4" xfId="18986" xr:uid="{00000000-0005-0000-0000-000049320000}"/>
    <cellStyle name="Entrada 3 5 5 2 5" xfId="10161" xr:uid="{00000000-0005-0000-0000-00004A320000}"/>
    <cellStyle name="Entrada 3 5 5 2 6" xfId="26356" xr:uid="{00000000-0005-0000-0000-00004B320000}"/>
    <cellStyle name="Entrada 3 5 5 2 7" xfId="26452" xr:uid="{00000000-0005-0000-0000-00004C320000}"/>
    <cellStyle name="Entrada 3 5 5 2 8" xfId="23047" xr:uid="{00000000-0005-0000-0000-00004D320000}"/>
    <cellStyle name="Entrada 3 5 5 2 9" xfId="25901" xr:uid="{00000000-0005-0000-0000-00004E320000}"/>
    <cellStyle name="Entrada 3 5 5 3" xfId="4111" xr:uid="{00000000-0005-0000-0000-00004F320000}"/>
    <cellStyle name="Entrada 3 5 5 3 2" xfId="6035" xr:uid="{00000000-0005-0000-0000-000050320000}"/>
    <cellStyle name="Entrada 3 5 5 3 2 2" xfId="15189" xr:uid="{00000000-0005-0000-0000-000051320000}"/>
    <cellStyle name="Entrada 3 5 5 3 2 3" xfId="22185" xr:uid="{00000000-0005-0000-0000-000052320000}"/>
    <cellStyle name="Entrada 3 5 5 3 2 4" xfId="10108" xr:uid="{00000000-0005-0000-0000-000053320000}"/>
    <cellStyle name="Entrada 3 5 5 3 2 5" xfId="33080" xr:uid="{00000000-0005-0000-0000-000054320000}"/>
    <cellStyle name="Entrada 3 5 5 3 2 6" xfId="36755" xr:uid="{00000000-0005-0000-0000-000055320000}"/>
    <cellStyle name="Entrada 3 5 5 3 2 7" xfId="39481" xr:uid="{00000000-0005-0000-0000-000056320000}"/>
    <cellStyle name="Entrada 3 5 5 3 3" xfId="13265" xr:uid="{00000000-0005-0000-0000-000057320000}"/>
    <cellStyle name="Entrada 3 5 5 3 4" xfId="20263" xr:uid="{00000000-0005-0000-0000-000058320000}"/>
    <cellStyle name="Entrada 3 5 5 3 5" xfId="24731" xr:uid="{00000000-0005-0000-0000-000059320000}"/>
    <cellStyle name="Entrada 3 5 5 3 6" xfId="22972" xr:uid="{00000000-0005-0000-0000-00005A320000}"/>
    <cellStyle name="Entrada 3 5 5 3 7" xfId="29523" xr:uid="{00000000-0005-0000-0000-00005B320000}"/>
    <cellStyle name="Entrada 3 5 5 3 8" xfId="33414" xr:uid="{00000000-0005-0000-0000-00005C320000}"/>
    <cellStyle name="Entrada 3 5 5 3 9" xfId="37089" xr:uid="{00000000-0005-0000-0000-00005D320000}"/>
    <cellStyle name="Entrada 3 5 5 4" xfId="4549" xr:uid="{00000000-0005-0000-0000-00005E320000}"/>
    <cellStyle name="Entrada 3 5 5 4 2" xfId="6036" xr:uid="{00000000-0005-0000-0000-00005F320000}"/>
    <cellStyle name="Entrada 3 5 5 4 2 2" xfId="15190" xr:uid="{00000000-0005-0000-0000-000060320000}"/>
    <cellStyle name="Entrada 3 5 5 4 2 3" xfId="22186" xr:uid="{00000000-0005-0000-0000-000061320000}"/>
    <cellStyle name="Entrada 3 5 5 4 2 4" xfId="27203" xr:uid="{00000000-0005-0000-0000-000062320000}"/>
    <cellStyle name="Entrada 3 5 5 4 2 5" xfId="33081" xr:uid="{00000000-0005-0000-0000-000063320000}"/>
    <cellStyle name="Entrada 3 5 5 4 2 6" xfId="36756" xr:uid="{00000000-0005-0000-0000-000064320000}"/>
    <cellStyle name="Entrada 3 5 5 4 2 7" xfId="39482" xr:uid="{00000000-0005-0000-0000-000065320000}"/>
    <cellStyle name="Entrada 3 5 5 4 3" xfId="13703" xr:uid="{00000000-0005-0000-0000-000066320000}"/>
    <cellStyle name="Entrada 3 5 5 4 4" xfId="20701" xr:uid="{00000000-0005-0000-0000-000067320000}"/>
    <cellStyle name="Entrada 3 5 5 4 5" xfId="24762" xr:uid="{00000000-0005-0000-0000-000068320000}"/>
    <cellStyle name="Entrada 3 5 5 4 6" xfId="26724" xr:uid="{00000000-0005-0000-0000-000069320000}"/>
    <cellStyle name="Entrada 3 5 5 4 7" xfId="28959" xr:uid="{00000000-0005-0000-0000-00006A320000}"/>
    <cellStyle name="Entrada 3 5 5 4 8" xfId="32243" xr:uid="{00000000-0005-0000-0000-00006B320000}"/>
    <cellStyle name="Entrada 3 5 5 4 9" xfId="35918" xr:uid="{00000000-0005-0000-0000-00006C320000}"/>
    <cellStyle name="Entrada 3 5 5 5" xfId="4803" xr:uid="{00000000-0005-0000-0000-00006D320000}"/>
    <cellStyle name="Entrada 3 5 5 5 2" xfId="6037" xr:uid="{00000000-0005-0000-0000-00006E320000}"/>
    <cellStyle name="Entrada 3 5 5 5 2 2" xfId="15191" xr:uid="{00000000-0005-0000-0000-00006F320000}"/>
    <cellStyle name="Entrada 3 5 5 5 2 3" xfId="22187" xr:uid="{00000000-0005-0000-0000-000070320000}"/>
    <cellStyle name="Entrada 3 5 5 5 2 4" xfId="9935" xr:uid="{00000000-0005-0000-0000-000071320000}"/>
    <cellStyle name="Entrada 3 5 5 5 2 5" xfId="33082" xr:uid="{00000000-0005-0000-0000-000072320000}"/>
    <cellStyle name="Entrada 3 5 5 5 2 6" xfId="36757" xr:uid="{00000000-0005-0000-0000-000073320000}"/>
    <cellStyle name="Entrada 3 5 5 5 2 7" xfId="39483" xr:uid="{00000000-0005-0000-0000-000074320000}"/>
    <cellStyle name="Entrada 3 5 5 5 3" xfId="13957" xr:uid="{00000000-0005-0000-0000-000075320000}"/>
    <cellStyle name="Entrada 3 5 5 5 4" xfId="20955" xr:uid="{00000000-0005-0000-0000-000076320000}"/>
    <cellStyle name="Entrada 3 5 5 5 5" xfId="27437" xr:uid="{00000000-0005-0000-0000-000077320000}"/>
    <cellStyle name="Entrada 3 5 5 5 6" xfId="25347" xr:uid="{00000000-0005-0000-0000-000078320000}"/>
    <cellStyle name="Entrada 3 5 5 5 7" xfId="25554" xr:uid="{00000000-0005-0000-0000-000079320000}"/>
    <cellStyle name="Entrada 3 5 5 5 8" xfId="31795" xr:uid="{00000000-0005-0000-0000-00007A320000}"/>
    <cellStyle name="Entrada 3 5 5 5 9" xfId="35474" xr:uid="{00000000-0005-0000-0000-00007B320000}"/>
    <cellStyle name="Entrada 3 5 5 6" xfId="5049" xr:uid="{00000000-0005-0000-0000-00007C320000}"/>
    <cellStyle name="Entrada 3 5 5 6 2" xfId="6038" xr:uid="{00000000-0005-0000-0000-00007D320000}"/>
    <cellStyle name="Entrada 3 5 5 6 2 2" xfId="15192" xr:uid="{00000000-0005-0000-0000-00007E320000}"/>
    <cellStyle name="Entrada 3 5 5 6 2 3" xfId="22188" xr:uid="{00000000-0005-0000-0000-00007F320000}"/>
    <cellStyle name="Entrada 3 5 5 6 2 4" xfId="27204" xr:uid="{00000000-0005-0000-0000-000080320000}"/>
    <cellStyle name="Entrada 3 5 5 6 2 5" xfId="33083" xr:uid="{00000000-0005-0000-0000-000081320000}"/>
    <cellStyle name="Entrada 3 5 5 6 2 6" xfId="36758" xr:uid="{00000000-0005-0000-0000-000082320000}"/>
    <cellStyle name="Entrada 3 5 5 6 2 7" xfId="39484" xr:uid="{00000000-0005-0000-0000-000083320000}"/>
    <cellStyle name="Entrada 3 5 5 6 3" xfId="14203" xr:uid="{00000000-0005-0000-0000-000084320000}"/>
    <cellStyle name="Entrada 3 5 5 6 4" xfId="21201" xr:uid="{00000000-0005-0000-0000-000085320000}"/>
    <cellStyle name="Entrada 3 5 5 6 5" xfId="19360" xr:uid="{00000000-0005-0000-0000-000086320000}"/>
    <cellStyle name="Entrada 3 5 5 6 6" xfId="25005" xr:uid="{00000000-0005-0000-0000-000087320000}"/>
    <cellStyle name="Entrada 3 5 5 6 7" xfId="32095" xr:uid="{00000000-0005-0000-0000-000088320000}"/>
    <cellStyle name="Entrada 3 5 5 6 8" xfId="35773" xr:uid="{00000000-0005-0000-0000-000089320000}"/>
    <cellStyle name="Entrada 3 5 5 6 9" xfId="38684" xr:uid="{00000000-0005-0000-0000-00008A320000}"/>
    <cellStyle name="Entrada 3 5 5 7" xfId="6033" xr:uid="{00000000-0005-0000-0000-00008B320000}"/>
    <cellStyle name="Entrada 3 5 5 7 2" xfId="15187" xr:uid="{00000000-0005-0000-0000-00008C320000}"/>
    <cellStyle name="Entrada 3 5 5 7 3" xfId="22183" xr:uid="{00000000-0005-0000-0000-00008D320000}"/>
    <cellStyle name="Entrada 3 5 5 7 4" xfId="17507" xr:uid="{00000000-0005-0000-0000-00008E320000}"/>
    <cellStyle name="Entrada 3 5 5 7 5" xfId="33078" xr:uid="{00000000-0005-0000-0000-00008F320000}"/>
    <cellStyle name="Entrada 3 5 5 7 6" xfId="36753" xr:uid="{00000000-0005-0000-0000-000090320000}"/>
    <cellStyle name="Entrada 3 5 5 7 7" xfId="39479" xr:uid="{00000000-0005-0000-0000-000091320000}"/>
    <cellStyle name="Entrada 3 5 5 8" xfId="11583" xr:uid="{00000000-0005-0000-0000-000092320000}"/>
    <cellStyle name="Entrada 3 5 5 9" xfId="18586" xr:uid="{00000000-0005-0000-0000-000093320000}"/>
    <cellStyle name="Entrada 3 5 6" xfId="2631" xr:uid="{00000000-0005-0000-0000-000094320000}"/>
    <cellStyle name="Entrada 3 5 6 2" xfId="6039" xr:uid="{00000000-0005-0000-0000-000095320000}"/>
    <cellStyle name="Entrada 3 5 6 2 2" xfId="15193" xr:uid="{00000000-0005-0000-0000-000096320000}"/>
    <cellStyle name="Entrada 3 5 6 2 3" xfId="22189" xr:uid="{00000000-0005-0000-0000-000097320000}"/>
    <cellStyle name="Entrada 3 5 6 2 4" xfId="27189" xr:uid="{00000000-0005-0000-0000-000098320000}"/>
    <cellStyle name="Entrada 3 5 6 2 5" xfId="33084" xr:uid="{00000000-0005-0000-0000-000099320000}"/>
    <cellStyle name="Entrada 3 5 6 2 6" xfId="36759" xr:uid="{00000000-0005-0000-0000-00009A320000}"/>
    <cellStyle name="Entrada 3 5 6 2 7" xfId="39485" xr:uid="{00000000-0005-0000-0000-00009B320000}"/>
    <cellStyle name="Entrada 3 5 6 3" xfId="11785" xr:uid="{00000000-0005-0000-0000-00009C320000}"/>
    <cellStyle name="Entrada 3 5 6 4" xfId="18788" xr:uid="{00000000-0005-0000-0000-00009D320000}"/>
    <cellStyle name="Entrada 3 5 6 5" xfId="25378" xr:uid="{00000000-0005-0000-0000-00009E320000}"/>
    <cellStyle name="Entrada 3 5 6 6" xfId="26280" xr:uid="{00000000-0005-0000-0000-00009F320000}"/>
    <cellStyle name="Entrada 3 5 6 7" xfId="30016" xr:uid="{00000000-0005-0000-0000-0000A0320000}"/>
    <cellStyle name="Entrada 3 5 6 8" xfId="30883" xr:uid="{00000000-0005-0000-0000-0000A1320000}"/>
    <cellStyle name="Entrada 3 5 6 9" xfId="27903" xr:uid="{00000000-0005-0000-0000-0000A2320000}"/>
    <cellStyle name="Entrada 3 5 7" xfId="3199" xr:uid="{00000000-0005-0000-0000-0000A3320000}"/>
    <cellStyle name="Entrada 3 5 7 2" xfId="6040" xr:uid="{00000000-0005-0000-0000-0000A4320000}"/>
    <cellStyle name="Entrada 3 5 7 2 2" xfId="15194" xr:uid="{00000000-0005-0000-0000-0000A5320000}"/>
    <cellStyle name="Entrada 3 5 7 2 3" xfId="22190" xr:uid="{00000000-0005-0000-0000-0000A6320000}"/>
    <cellStyle name="Entrada 3 5 7 2 4" xfId="25169" xr:uid="{00000000-0005-0000-0000-0000A7320000}"/>
    <cellStyle name="Entrada 3 5 7 2 5" xfId="33085" xr:uid="{00000000-0005-0000-0000-0000A8320000}"/>
    <cellStyle name="Entrada 3 5 7 2 6" xfId="36760" xr:uid="{00000000-0005-0000-0000-0000A9320000}"/>
    <cellStyle name="Entrada 3 5 7 2 7" xfId="39486" xr:uid="{00000000-0005-0000-0000-0000AA320000}"/>
    <cellStyle name="Entrada 3 5 7 3" xfId="12353" xr:uid="{00000000-0005-0000-0000-0000AB320000}"/>
    <cellStyle name="Entrada 3 5 7 4" xfId="19356" xr:uid="{00000000-0005-0000-0000-0000AC320000}"/>
    <cellStyle name="Entrada 3 5 7 5" xfId="28227" xr:uid="{00000000-0005-0000-0000-0000AD320000}"/>
    <cellStyle name="Entrada 3 5 7 6" xfId="26446" xr:uid="{00000000-0005-0000-0000-0000AE320000}"/>
    <cellStyle name="Entrada 3 5 7 7" xfId="25091" xr:uid="{00000000-0005-0000-0000-0000AF320000}"/>
    <cellStyle name="Entrada 3 5 7 8" xfId="31587" xr:uid="{00000000-0005-0000-0000-0000B0320000}"/>
    <cellStyle name="Entrada 3 5 7 9" xfId="35296" xr:uid="{00000000-0005-0000-0000-0000B1320000}"/>
    <cellStyle name="Entrada 3 5 8" xfId="2967" xr:uid="{00000000-0005-0000-0000-0000B2320000}"/>
    <cellStyle name="Entrada 3 5 8 2" xfId="6041" xr:uid="{00000000-0005-0000-0000-0000B3320000}"/>
    <cellStyle name="Entrada 3 5 8 2 2" xfId="15195" xr:uid="{00000000-0005-0000-0000-0000B4320000}"/>
    <cellStyle name="Entrada 3 5 8 2 3" xfId="22191" xr:uid="{00000000-0005-0000-0000-0000B5320000}"/>
    <cellStyle name="Entrada 3 5 8 2 4" xfId="17031" xr:uid="{00000000-0005-0000-0000-0000B6320000}"/>
    <cellStyle name="Entrada 3 5 8 2 5" xfId="33086" xr:uid="{00000000-0005-0000-0000-0000B7320000}"/>
    <cellStyle name="Entrada 3 5 8 2 6" xfId="36761" xr:uid="{00000000-0005-0000-0000-0000B8320000}"/>
    <cellStyle name="Entrada 3 5 8 2 7" xfId="39487" xr:uid="{00000000-0005-0000-0000-0000B9320000}"/>
    <cellStyle name="Entrada 3 5 8 3" xfId="12121" xr:uid="{00000000-0005-0000-0000-0000BA320000}"/>
    <cellStyle name="Entrada 3 5 8 4" xfId="19124" xr:uid="{00000000-0005-0000-0000-0000BB320000}"/>
    <cellStyle name="Entrada 3 5 8 5" xfId="25157" xr:uid="{00000000-0005-0000-0000-0000BC320000}"/>
    <cellStyle name="Entrada 3 5 8 6" xfId="19424" xr:uid="{00000000-0005-0000-0000-0000BD320000}"/>
    <cellStyle name="Entrada 3 5 8 7" xfId="29851" xr:uid="{00000000-0005-0000-0000-0000BE320000}"/>
    <cellStyle name="Entrada 3 5 8 8" xfId="33828" xr:uid="{00000000-0005-0000-0000-0000BF320000}"/>
    <cellStyle name="Entrada 3 5 8 9" xfId="37390" xr:uid="{00000000-0005-0000-0000-0000C0320000}"/>
    <cellStyle name="Entrada 3 5 9" xfId="3805" xr:uid="{00000000-0005-0000-0000-0000C1320000}"/>
    <cellStyle name="Entrada 3 5 9 2" xfId="6042" xr:uid="{00000000-0005-0000-0000-0000C2320000}"/>
    <cellStyle name="Entrada 3 5 9 2 2" xfId="15196" xr:uid="{00000000-0005-0000-0000-0000C3320000}"/>
    <cellStyle name="Entrada 3 5 9 2 3" xfId="22192" xr:uid="{00000000-0005-0000-0000-0000C4320000}"/>
    <cellStyle name="Entrada 3 5 9 2 4" xfId="24860" xr:uid="{00000000-0005-0000-0000-0000C5320000}"/>
    <cellStyle name="Entrada 3 5 9 2 5" xfId="33087" xr:uid="{00000000-0005-0000-0000-0000C6320000}"/>
    <cellStyle name="Entrada 3 5 9 2 6" xfId="36762" xr:uid="{00000000-0005-0000-0000-0000C7320000}"/>
    <cellStyle name="Entrada 3 5 9 2 7" xfId="39488" xr:uid="{00000000-0005-0000-0000-0000C8320000}"/>
    <cellStyle name="Entrada 3 5 9 3" xfId="12959" xr:uid="{00000000-0005-0000-0000-0000C9320000}"/>
    <cellStyle name="Entrada 3 5 9 4" xfId="19958" xr:uid="{00000000-0005-0000-0000-0000CA320000}"/>
    <cellStyle name="Entrada 3 5 9 5" xfId="27925" xr:uid="{00000000-0005-0000-0000-0000CB320000}"/>
    <cellStyle name="Entrada 3 5 9 6" xfId="22562" xr:uid="{00000000-0005-0000-0000-0000CC320000}"/>
    <cellStyle name="Entrada 3 5 9 7" xfId="27300" xr:uid="{00000000-0005-0000-0000-0000CD320000}"/>
    <cellStyle name="Entrada 3 5 9 8" xfId="31647" xr:uid="{00000000-0005-0000-0000-0000CE320000}"/>
    <cellStyle name="Entrada 3 5 9 9" xfId="35327" xr:uid="{00000000-0005-0000-0000-0000CF320000}"/>
    <cellStyle name="Entrada 3 6" xfId="1866" xr:uid="{00000000-0005-0000-0000-0000D0320000}"/>
    <cellStyle name="Entrada 3 6 10" xfId="28569" xr:uid="{00000000-0005-0000-0000-0000D1320000}"/>
    <cellStyle name="Entrada 3 6 11" xfId="29380" xr:uid="{00000000-0005-0000-0000-0000D2320000}"/>
    <cellStyle name="Entrada 3 6 12" xfId="30908" xr:uid="{00000000-0005-0000-0000-0000D3320000}"/>
    <cellStyle name="Entrada 3 6 13" xfId="31399" xr:uid="{00000000-0005-0000-0000-0000D4320000}"/>
    <cellStyle name="Entrada 3 6 14" xfId="35147" xr:uid="{00000000-0005-0000-0000-0000D5320000}"/>
    <cellStyle name="Entrada 3 6 2" xfId="2564" xr:uid="{00000000-0005-0000-0000-0000D6320000}"/>
    <cellStyle name="Entrada 3 6 2 2" xfId="6044" xr:uid="{00000000-0005-0000-0000-0000D7320000}"/>
    <cellStyle name="Entrada 3 6 2 2 2" xfId="15198" xr:uid="{00000000-0005-0000-0000-0000D8320000}"/>
    <cellStyle name="Entrada 3 6 2 2 3" xfId="22194" xr:uid="{00000000-0005-0000-0000-0000D9320000}"/>
    <cellStyle name="Entrada 3 6 2 2 4" xfId="25168" xr:uid="{00000000-0005-0000-0000-0000DA320000}"/>
    <cellStyle name="Entrada 3 6 2 2 5" xfId="33089" xr:uid="{00000000-0005-0000-0000-0000DB320000}"/>
    <cellStyle name="Entrada 3 6 2 2 6" xfId="36764" xr:uid="{00000000-0005-0000-0000-0000DC320000}"/>
    <cellStyle name="Entrada 3 6 2 2 7" xfId="39490" xr:uid="{00000000-0005-0000-0000-0000DD320000}"/>
    <cellStyle name="Entrada 3 6 2 3" xfId="11718" xr:uid="{00000000-0005-0000-0000-0000DE320000}"/>
    <cellStyle name="Entrada 3 6 2 4" xfId="18721" xr:uid="{00000000-0005-0000-0000-0000DF320000}"/>
    <cellStyle name="Entrada 3 6 2 5" xfId="17116" xr:uid="{00000000-0005-0000-0000-0000E0320000}"/>
    <cellStyle name="Entrada 3 6 2 6" xfId="26251" xr:uid="{00000000-0005-0000-0000-0000E1320000}"/>
    <cellStyle name="Entrada 3 6 2 7" xfId="30018" xr:uid="{00000000-0005-0000-0000-0000E2320000}"/>
    <cellStyle name="Entrada 3 6 2 8" xfId="31506" xr:uid="{00000000-0005-0000-0000-0000E3320000}"/>
    <cellStyle name="Entrada 3 6 2 9" xfId="35216" xr:uid="{00000000-0005-0000-0000-0000E4320000}"/>
    <cellStyle name="Entrada 3 6 3" xfId="3752" xr:uid="{00000000-0005-0000-0000-0000E5320000}"/>
    <cellStyle name="Entrada 3 6 3 2" xfId="6045" xr:uid="{00000000-0005-0000-0000-0000E6320000}"/>
    <cellStyle name="Entrada 3 6 3 2 2" xfId="15199" xr:uid="{00000000-0005-0000-0000-0000E7320000}"/>
    <cellStyle name="Entrada 3 6 3 2 3" xfId="22195" xr:uid="{00000000-0005-0000-0000-0000E8320000}"/>
    <cellStyle name="Entrada 3 6 3 2 4" xfId="24859" xr:uid="{00000000-0005-0000-0000-0000E9320000}"/>
    <cellStyle name="Entrada 3 6 3 2 5" xfId="33090" xr:uid="{00000000-0005-0000-0000-0000EA320000}"/>
    <cellStyle name="Entrada 3 6 3 2 6" xfId="36765" xr:uid="{00000000-0005-0000-0000-0000EB320000}"/>
    <cellStyle name="Entrada 3 6 3 2 7" xfId="39491" xr:uid="{00000000-0005-0000-0000-0000EC320000}"/>
    <cellStyle name="Entrada 3 6 3 3" xfId="12906" xr:uid="{00000000-0005-0000-0000-0000ED320000}"/>
    <cellStyle name="Entrada 3 6 3 4" xfId="19905" xr:uid="{00000000-0005-0000-0000-0000EE320000}"/>
    <cellStyle name="Entrada 3 6 3 5" xfId="27954" xr:uid="{00000000-0005-0000-0000-0000EF320000}"/>
    <cellStyle name="Entrada 3 6 3 6" xfId="26572" xr:uid="{00000000-0005-0000-0000-0000F0320000}"/>
    <cellStyle name="Entrada 3 6 3 7" xfId="25630" xr:uid="{00000000-0005-0000-0000-0000F1320000}"/>
    <cellStyle name="Entrada 3 6 3 8" xfId="33538" xr:uid="{00000000-0005-0000-0000-0000F2320000}"/>
    <cellStyle name="Entrada 3 6 3 9" xfId="37206" xr:uid="{00000000-0005-0000-0000-0000F3320000}"/>
    <cellStyle name="Entrada 3 6 4" xfId="4255" xr:uid="{00000000-0005-0000-0000-0000F4320000}"/>
    <cellStyle name="Entrada 3 6 4 2" xfId="6046" xr:uid="{00000000-0005-0000-0000-0000F5320000}"/>
    <cellStyle name="Entrada 3 6 4 2 2" xfId="15200" xr:uid="{00000000-0005-0000-0000-0000F6320000}"/>
    <cellStyle name="Entrada 3 6 4 2 3" xfId="22196" xr:uid="{00000000-0005-0000-0000-0000F7320000}"/>
    <cellStyle name="Entrada 3 6 4 2 4" xfId="24858" xr:uid="{00000000-0005-0000-0000-0000F8320000}"/>
    <cellStyle name="Entrada 3 6 4 2 5" xfId="33091" xr:uid="{00000000-0005-0000-0000-0000F9320000}"/>
    <cellStyle name="Entrada 3 6 4 2 6" xfId="36766" xr:uid="{00000000-0005-0000-0000-0000FA320000}"/>
    <cellStyle name="Entrada 3 6 4 2 7" xfId="39492" xr:uid="{00000000-0005-0000-0000-0000FB320000}"/>
    <cellStyle name="Entrada 3 6 4 3" xfId="13409" xr:uid="{00000000-0005-0000-0000-0000FC320000}"/>
    <cellStyle name="Entrada 3 6 4 4" xfId="20407" xr:uid="{00000000-0005-0000-0000-0000FD320000}"/>
    <cellStyle name="Entrada 3 6 4 5" xfId="25226" xr:uid="{00000000-0005-0000-0000-0000FE320000}"/>
    <cellStyle name="Entrada 3 6 4 6" xfId="17873" xr:uid="{00000000-0005-0000-0000-0000FF320000}"/>
    <cellStyle name="Entrada 3 6 4 7" xfId="25880" xr:uid="{00000000-0005-0000-0000-000000330000}"/>
    <cellStyle name="Entrada 3 6 4 8" xfId="33346" xr:uid="{00000000-0005-0000-0000-000001330000}"/>
    <cellStyle name="Entrada 3 6 4 9" xfId="37021" xr:uid="{00000000-0005-0000-0000-000002330000}"/>
    <cellStyle name="Entrada 3 6 5" xfId="3134" xr:uid="{00000000-0005-0000-0000-000003330000}"/>
    <cellStyle name="Entrada 3 6 5 2" xfId="6047" xr:uid="{00000000-0005-0000-0000-000004330000}"/>
    <cellStyle name="Entrada 3 6 5 2 2" xfId="15201" xr:uid="{00000000-0005-0000-0000-000005330000}"/>
    <cellStyle name="Entrada 3 6 5 2 3" xfId="22197" xr:uid="{00000000-0005-0000-0000-000006330000}"/>
    <cellStyle name="Entrada 3 6 5 2 4" xfId="24856" xr:uid="{00000000-0005-0000-0000-000007330000}"/>
    <cellStyle name="Entrada 3 6 5 2 5" xfId="33092" xr:uid="{00000000-0005-0000-0000-000008330000}"/>
    <cellStyle name="Entrada 3 6 5 2 6" xfId="36767" xr:uid="{00000000-0005-0000-0000-000009330000}"/>
    <cellStyle name="Entrada 3 6 5 2 7" xfId="39493" xr:uid="{00000000-0005-0000-0000-00000A330000}"/>
    <cellStyle name="Entrada 3 6 5 3" xfId="12288" xr:uid="{00000000-0005-0000-0000-00000B330000}"/>
    <cellStyle name="Entrada 3 6 5 4" xfId="19291" xr:uid="{00000000-0005-0000-0000-00000C330000}"/>
    <cellStyle name="Entrada 3 6 5 5" xfId="24715" xr:uid="{00000000-0005-0000-0000-00000D330000}"/>
    <cellStyle name="Entrada 3 6 5 6" xfId="28780" xr:uid="{00000000-0005-0000-0000-00000E330000}"/>
    <cellStyle name="Entrada 3 6 5 7" xfId="29773" xr:uid="{00000000-0005-0000-0000-00000F330000}"/>
    <cellStyle name="Entrada 3 6 5 8" xfId="28471" xr:uid="{00000000-0005-0000-0000-000010330000}"/>
    <cellStyle name="Entrada 3 6 5 9" xfId="35006" xr:uid="{00000000-0005-0000-0000-000011330000}"/>
    <cellStyle name="Entrada 3 6 6" xfId="2846" xr:uid="{00000000-0005-0000-0000-000012330000}"/>
    <cellStyle name="Entrada 3 6 6 2" xfId="6048" xr:uid="{00000000-0005-0000-0000-000013330000}"/>
    <cellStyle name="Entrada 3 6 6 2 2" xfId="15202" xr:uid="{00000000-0005-0000-0000-000014330000}"/>
    <cellStyle name="Entrada 3 6 6 2 3" xfId="22198" xr:uid="{00000000-0005-0000-0000-000015330000}"/>
    <cellStyle name="Entrada 3 6 6 2 4" xfId="27209" xr:uid="{00000000-0005-0000-0000-000016330000}"/>
    <cellStyle name="Entrada 3 6 6 2 5" xfId="33093" xr:uid="{00000000-0005-0000-0000-000017330000}"/>
    <cellStyle name="Entrada 3 6 6 2 6" xfId="36768" xr:uid="{00000000-0005-0000-0000-000018330000}"/>
    <cellStyle name="Entrada 3 6 6 2 7" xfId="39494" xr:uid="{00000000-0005-0000-0000-000019330000}"/>
    <cellStyle name="Entrada 3 6 6 3" xfId="12000" xr:uid="{00000000-0005-0000-0000-00001A330000}"/>
    <cellStyle name="Entrada 3 6 6 4" xfId="19003" xr:uid="{00000000-0005-0000-0000-00001B330000}"/>
    <cellStyle name="Entrada 3 6 6 5" xfId="28361" xr:uid="{00000000-0005-0000-0000-00001C330000}"/>
    <cellStyle name="Entrada 3 6 6 6" xfId="26362" xr:uid="{00000000-0005-0000-0000-00001D330000}"/>
    <cellStyle name="Entrada 3 6 6 7" xfId="29088" xr:uid="{00000000-0005-0000-0000-00001E330000}"/>
    <cellStyle name="Entrada 3 6 6 8" xfId="21384" xr:uid="{00000000-0005-0000-0000-00001F330000}"/>
    <cellStyle name="Entrada 3 6 6 9" xfId="31418" xr:uid="{00000000-0005-0000-0000-000020330000}"/>
    <cellStyle name="Entrada 3 6 7" xfId="6043" xr:uid="{00000000-0005-0000-0000-000021330000}"/>
    <cellStyle name="Entrada 3 6 7 2" xfId="15197" xr:uid="{00000000-0005-0000-0000-000022330000}"/>
    <cellStyle name="Entrada 3 6 7 3" xfId="22193" xr:uid="{00000000-0005-0000-0000-000023330000}"/>
    <cellStyle name="Entrada 3 6 7 4" xfId="19785" xr:uid="{00000000-0005-0000-0000-000024330000}"/>
    <cellStyle name="Entrada 3 6 7 5" xfId="33088" xr:uid="{00000000-0005-0000-0000-000025330000}"/>
    <cellStyle name="Entrada 3 6 7 6" xfId="36763" xr:uid="{00000000-0005-0000-0000-000026330000}"/>
    <cellStyle name="Entrada 3 6 7 7" xfId="39489" xr:uid="{00000000-0005-0000-0000-000027330000}"/>
    <cellStyle name="Entrada 3 6 8" xfId="11020" xr:uid="{00000000-0005-0000-0000-000028330000}"/>
    <cellStyle name="Entrada 3 6 9" xfId="15501" xr:uid="{00000000-0005-0000-0000-000029330000}"/>
    <cellStyle name="Entrada 3 7" xfId="2271" xr:uid="{00000000-0005-0000-0000-00002A330000}"/>
    <cellStyle name="Entrada 3 7 10" xfId="22462" xr:uid="{00000000-0005-0000-0000-00002B330000}"/>
    <cellStyle name="Entrada 3 7 11" xfId="17782" xr:uid="{00000000-0005-0000-0000-00002C330000}"/>
    <cellStyle name="Entrada 3 7 12" xfId="21248" xr:uid="{00000000-0005-0000-0000-00002D330000}"/>
    <cellStyle name="Entrada 3 7 13" xfId="34170" xr:uid="{00000000-0005-0000-0000-00002E330000}"/>
    <cellStyle name="Entrada 3 7 14" xfId="37732" xr:uid="{00000000-0005-0000-0000-00002F330000}"/>
    <cellStyle name="Entrada 3 7 2" xfId="2671" xr:uid="{00000000-0005-0000-0000-000030330000}"/>
    <cellStyle name="Entrada 3 7 2 2" xfId="6050" xr:uid="{00000000-0005-0000-0000-000031330000}"/>
    <cellStyle name="Entrada 3 7 2 2 2" xfId="15204" xr:uid="{00000000-0005-0000-0000-000032330000}"/>
    <cellStyle name="Entrada 3 7 2 2 3" xfId="22200" xr:uid="{00000000-0005-0000-0000-000033330000}"/>
    <cellStyle name="Entrada 3 7 2 2 4" xfId="24854" xr:uid="{00000000-0005-0000-0000-000034330000}"/>
    <cellStyle name="Entrada 3 7 2 2 5" xfId="33095" xr:uid="{00000000-0005-0000-0000-000035330000}"/>
    <cellStyle name="Entrada 3 7 2 2 6" xfId="36770" xr:uid="{00000000-0005-0000-0000-000036330000}"/>
    <cellStyle name="Entrada 3 7 2 2 7" xfId="39496" xr:uid="{00000000-0005-0000-0000-000037330000}"/>
    <cellStyle name="Entrada 3 7 2 3" xfId="11825" xr:uid="{00000000-0005-0000-0000-000038330000}"/>
    <cellStyle name="Entrada 3 7 2 4" xfId="18828" xr:uid="{00000000-0005-0000-0000-000039330000}"/>
    <cellStyle name="Entrada 3 7 2 5" xfId="28438" xr:uid="{00000000-0005-0000-0000-00003A330000}"/>
    <cellStyle name="Entrada 3 7 2 6" xfId="18228" xr:uid="{00000000-0005-0000-0000-00003B330000}"/>
    <cellStyle name="Entrada 3 7 2 7" xfId="29994" xr:uid="{00000000-0005-0000-0000-00003C330000}"/>
    <cellStyle name="Entrada 3 7 2 8" xfId="33971" xr:uid="{00000000-0005-0000-0000-00003D330000}"/>
    <cellStyle name="Entrada 3 7 2 9" xfId="37533" xr:uid="{00000000-0005-0000-0000-00003E330000}"/>
    <cellStyle name="Entrada 3 7 3" xfId="3953" xr:uid="{00000000-0005-0000-0000-00003F330000}"/>
    <cellStyle name="Entrada 3 7 3 2" xfId="6051" xr:uid="{00000000-0005-0000-0000-000040330000}"/>
    <cellStyle name="Entrada 3 7 3 2 2" xfId="15205" xr:uid="{00000000-0005-0000-0000-000041330000}"/>
    <cellStyle name="Entrada 3 7 3 2 3" xfId="22201" xr:uid="{00000000-0005-0000-0000-000042330000}"/>
    <cellStyle name="Entrada 3 7 3 2 4" xfId="18138" xr:uid="{00000000-0005-0000-0000-000043330000}"/>
    <cellStyle name="Entrada 3 7 3 2 5" xfId="33096" xr:uid="{00000000-0005-0000-0000-000044330000}"/>
    <cellStyle name="Entrada 3 7 3 2 6" xfId="36771" xr:uid="{00000000-0005-0000-0000-000045330000}"/>
    <cellStyle name="Entrada 3 7 3 2 7" xfId="39497" xr:uid="{00000000-0005-0000-0000-000046330000}"/>
    <cellStyle name="Entrada 3 7 3 3" xfId="13107" xr:uid="{00000000-0005-0000-0000-000047330000}"/>
    <cellStyle name="Entrada 3 7 3 4" xfId="20105" xr:uid="{00000000-0005-0000-0000-000048330000}"/>
    <cellStyle name="Entrada 3 7 3 5" xfId="27853" xr:uid="{00000000-0005-0000-0000-000049330000}"/>
    <cellStyle name="Entrada 3 7 3 6" xfId="24370" xr:uid="{00000000-0005-0000-0000-00004A330000}"/>
    <cellStyle name="Entrada 3 7 3 7" xfId="24578" xr:uid="{00000000-0005-0000-0000-00004B330000}"/>
    <cellStyle name="Entrada 3 7 3 8" xfId="28532" xr:uid="{00000000-0005-0000-0000-00004C330000}"/>
    <cellStyle name="Entrada 3 7 3 9" xfId="22598" xr:uid="{00000000-0005-0000-0000-00004D330000}"/>
    <cellStyle name="Entrada 3 7 4" xfId="4391" xr:uid="{00000000-0005-0000-0000-00004E330000}"/>
    <cellStyle name="Entrada 3 7 4 2" xfId="6052" xr:uid="{00000000-0005-0000-0000-00004F330000}"/>
    <cellStyle name="Entrada 3 7 4 2 2" xfId="15206" xr:uid="{00000000-0005-0000-0000-000050330000}"/>
    <cellStyle name="Entrada 3 7 4 2 3" xfId="22202" xr:uid="{00000000-0005-0000-0000-000051330000}"/>
    <cellStyle name="Entrada 3 7 4 2 4" xfId="27208" xr:uid="{00000000-0005-0000-0000-000052330000}"/>
    <cellStyle name="Entrada 3 7 4 2 5" xfId="33097" xr:uid="{00000000-0005-0000-0000-000053330000}"/>
    <cellStyle name="Entrada 3 7 4 2 6" xfId="36772" xr:uid="{00000000-0005-0000-0000-000054330000}"/>
    <cellStyle name="Entrada 3 7 4 2 7" xfId="39498" xr:uid="{00000000-0005-0000-0000-000055330000}"/>
    <cellStyle name="Entrada 3 7 4 3" xfId="13545" xr:uid="{00000000-0005-0000-0000-000056330000}"/>
    <cellStyle name="Entrada 3 7 4 4" xfId="20543" xr:uid="{00000000-0005-0000-0000-000057330000}"/>
    <cellStyle name="Entrada 3 7 4 5" xfId="27639" xr:uid="{00000000-0005-0000-0000-000058330000}"/>
    <cellStyle name="Entrada 3 7 4 6" xfId="20056" xr:uid="{00000000-0005-0000-0000-000059330000}"/>
    <cellStyle name="Entrada 3 7 4 7" xfId="25587" xr:uid="{00000000-0005-0000-0000-00005A330000}"/>
    <cellStyle name="Entrada 3 7 4 8" xfId="31739" xr:uid="{00000000-0005-0000-0000-00005B330000}"/>
    <cellStyle name="Entrada 3 7 4 9" xfId="35419" xr:uid="{00000000-0005-0000-0000-00005C330000}"/>
    <cellStyle name="Entrada 3 7 5" xfId="4645" xr:uid="{00000000-0005-0000-0000-00005D330000}"/>
    <cellStyle name="Entrada 3 7 5 2" xfId="6053" xr:uid="{00000000-0005-0000-0000-00005E330000}"/>
    <cellStyle name="Entrada 3 7 5 2 2" xfId="15207" xr:uid="{00000000-0005-0000-0000-00005F330000}"/>
    <cellStyle name="Entrada 3 7 5 2 3" xfId="22203" xr:uid="{00000000-0005-0000-0000-000060330000}"/>
    <cellStyle name="Entrada 3 7 5 2 4" xfId="22803" xr:uid="{00000000-0005-0000-0000-000061330000}"/>
    <cellStyle name="Entrada 3 7 5 2 5" xfId="33098" xr:uid="{00000000-0005-0000-0000-000062330000}"/>
    <cellStyle name="Entrada 3 7 5 2 6" xfId="36773" xr:uid="{00000000-0005-0000-0000-000063330000}"/>
    <cellStyle name="Entrada 3 7 5 2 7" xfId="39499" xr:uid="{00000000-0005-0000-0000-000064330000}"/>
    <cellStyle name="Entrada 3 7 5 3" xfId="13799" xr:uid="{00000000-0005-0000-0000-000065330000}"/>
    <cellStyle name="Entrada 3 7 5 4" xfId="20797" xr:uid="{00000000-0005-0000-0000-000066330000}"/>
    <cellStyle name="Entrada 3 7 5 5" xfId="27507" xr:uid="{00000000-0005-0000-0000-000067330000}"/>
    <cellStyle name="Entrada 3 7 5 6" xfId="24420" xr:uid="{00000000-0005-0000-0000-000068330000}"/>
    <cellStyle name="Entrada 3 7 5 7" xfId="19394" xr:uid="{00000000-0005-0000-0000-000069330000}"/>
    <cellStyle name="Entrada 3 7 5 8" xfId="30966" xr:uid="{00000000-0005-0000-0000-00006A330000}"/>
    <cellStyle name="Entrada 3 7 5 9" xfId="22547" xr:uid="{00000000-0005-0000-0000-00006B330000}"/>
    <cellStyle name="Entrada 3 7 6" xfId="4891" xr:uid="{00000000-0005-0000-0000-00006C330000}"/>
    <cellStyle name="Entrada 3 7 6 2" xfId="6054" xr:uid="{00000000-0005-0000-0000-00006D330000}"/>
    <cellStyle name="Entrada 3 7 6 2 2" xfId="15208" xr:uid="{00000000-0005-0000-0000-00006E330000}"/>
    <cellStyle name="Entrada 3 7 6 2 3" xfId="22204" xr:uid="{00000000-0005-0000-0000-00006F330000}"/>
    <cellStyle name="Entrada 3 7 6 2 4" xfId="22800" xr:uid="{00000000-0005-0000-0000-000070330000}"/>
    <cellStyle name="Entrada 3 7 6 2 5" xfId="33099" xr:uid="{00000000-0005-0000-0000-000071330000}"/>
    <cellStyle name="Entrada 3 7 6 2 6" xfId="36774" xr:uid="{00000000-0005-0000-0000-000072330000}"/>
    <cellStyle name="Entrada 3 7 6 2 7" xfId="39500" xr:uid="{00000000-0005-0000-0000-000073330000}"/>
    <cellStyle name="Entrada 3 7 6 3" xfId="14045" xr:uid="{00000000-0005-0000-0000-000074330000}"/>
    <cellStyle name="Entrada 3 7 6 4" xfId="21043" xr:uid="{00000000-0005-0000-0000-000075330000}"/>
    <cellStyle name="Entrada 3 7 6 5" xfId="27377" xr:uid="{00000000-0005-0000-0000-000076330000}"/>
    <cellStyle name="Entrada 3 7 6 6" xfId="17076" xr:uid="{00000000-0005-0000-0000-000077330000}"/>
    <cellStyle name="Entrada 3 7 6 7" xfId="31937" xr:uid="{00000000-0005-0000-0000-000078330000}"/>
    <cellStyle name="Entrada 3 7 6 8" xfId="35615" xr:uid="{00000000-0005-0000-0000-000079330000}"/>
    <cellStyle name="Entrada 3 7 6 9" xfId="38526" xr:uid="{00000000-0005-0000-0000-00007A330000}"/>
    <cellStyle name="Entrada 3 7 7" xfId="6049" xr:uid="{00000000-0005-0000-0000-00007B330000}"/>
    <cellStyle name="Entrada 3 7 7 2" xfId="15203" xr:uid="{00000000-0005-0000-0000-00007C330000}"/>
    <cellStyle name="Entrada 3 7 7 3" xfId="22199" xr:uid="{00000000-0005-0000-0000-00007D330000}"/>
    <cellStyle name="Entrada 3 7 7 4" xfId="24855" xr:uid="{00000000-0005-0000-0000-00007E330000}"/>
    <cellStyle name="Entrada 3 7 7 5" xfId="33094" xr:uid="{00000000-0005-0000-0000-00007F330000}"/>
    <cellStyle name="Entrada 3 7 7 6" xfId="36769" xr:uid="{00000000-0005-0000-0000-000080330000}"/>
    <cellStyle name="Entrada 3 7 7 7" xfId="39495" xr:uid="{00000000-0005-0000-0000-000081330000}"/>
    <cellStyle name="Entrada 3 7 8" xfId="11425" xr:uid="{00000000-0005-0000-0000-000082330000}"/>
    <cellStyle name="Entrada 3 7 9" xfId="18428" xr:uid="{00000000-0005-0000-0000-000083330000}"/>
    <cellStyle name="Entrada 3 8" xfId="1790" xr:uid="{00000000-0005-0000-0000-000084330000}"/>
    <cellStyle name="Entrada 3 8 10" xfId="28608" xr:uid="{00000000-0005-0000-0000-000085330000}"/>
    <cellStyle name="Entrada 3 8 11" xfId="26001" xr:uid="{00000000-0005-0000-0000-000086330000}"/>
    <cellStyle name="Entrada 3 8 12" xfId="30938" xr:uid="{00000000-0005-0000-0000-000087330000}"/>
    <cellStyle name="Entrada 3 8 13" xfId="34863" xr:uid="{00000000-0005-0000-0000-000088330000}"/>
    <cellStyle name="Entrada 3 8 14" xfId="38356" xr:uid="{00000000-0005-0000-0000-000089330000}"/>
    <cellStyle name="Entrada 3 8 2" xfId="2542" xr:uid="{00000000-0005-0000-0000-00008A330000}"/>
    <cellStyle name="Entrada 3 8 2 2" xfId="6056" xr:uid="{00000000-0005-0000-0000-00008B330000}"/>
    <cellStyle name="Entrada 3 8 2 2 2" xfId="15210" xr:uid="{00000000-0005-0000-0000-00008C330000}"/>
    <cellStyle name="Entrada 3 8 2 2 3" xfId="22206" xr:uid="{00000000-0005-0000-0000-00008D330000}"/>
    <cellStyle name="Entrada 3 8 2 2 4" xfId="27210" xr:uid="{00000000-0005-0000-0000-00008E330000}"/>
    <cellStyle name="Entrada 3 8 2 2 5" xfId="33101" xr:uid="{00000000-0005-0000-0000-00008F330000}"/>
    <cellStyle name="Entrada 3 8 2 2 6" xfId="36776" xr:uid="{00000000-0005-0000-0000-000090330000}"/>
    <cellStyle name="Entrada 3 8 2 2 7" xfId="39502" xr:uid="{00000000-0005-0000-0000-000091330000}"/>
    <cellStyle name="Entrada 3 8 2 3" xfId="11696" xr:uid="{00000000-0005-0000-0000-000092330000}"/>
    <cellStyle name="Entrada 3 8 2 4" xfId="18699" xr:uid="{00000000-0005-0000-0000-000093330000}"/>
    <cellStyle name="Entrada 3 8 2 5" xfId="23400" xr:uid="{00000000-0005-0000-0000-000094330000}"/>
    <cellStyle name="Entrada 3 8 2 6" xfId="26236" xr:uid="{00000000-0005-0000-0000-000095330000}"/>
    <cellStyle name="Entrada 3 8 2 7" xfId="30061" xr:uid="{00000000-0005-0000-0000-000096330000}"/>
    <cellStyle name="Entrada 3 8 2 8" xfId="34038" xr:uid="{00000000-0005-0000-0000-000097330000}"/>
    <cellStyle name="Entrada 3 8 2 9" xfId="37600" xr:uid="{00000000-0005-0000-0000-000098330000}"/>
    <cellStyle name="Entrada 3 8 3" xfId="3712" xr:uid="{00000000-0005-0000-0000-000099330000}"/>
    <cellStyle name="Entrada 3 8 3 2" xfId="6057" xr:uid="{00000000-0005-0000-0000-00009A330000}"/>
    <cellStyle name="Entrada 3 8 3 2 2" xfId="15211" xr:uid="{00000000-0005-0000-0000-00009B330000}"/>
    <cellStyle name="Entrada 3 8 3 2 3" xfId="22207" xr:uid="{00000000-0005-0000-0000-00009C330000}"/>
    <cellStyle name="Entrada 3 8 3 2 4" xfId="27207" xr:uid="{00000000-0005-0000-0000-00009D330000}"/>
    <cellStyle name="Entrada 3 8 3 2 5" xfId="33102" xr:uid="{00000000-0005-0000-0000-00009E330000}"/>
    <cellStyle name="Entrada 3 8 3 2 6" xfId="36777" xr:uid="{00000000-0005-0000-0000-00009F330000}"/>
    <cellStyle name="Entrada 3 8 3 2 7" xfId="39503" xr:uid="{00000000-0005-0000-0000-0000A0330000}"/>
    <cellStyle name="Entrada 3 8 3 3" xfId="12866" xr:uid="{00000000-0005-0000-0000-0000A1330000}"/>
    <cellStyle name="Entrada 3 8 3 4" xfId="19865" xr:uid="{00000000-0005-0000-0000-0000A2330000}"/>
    <cellStyle name="Entrada 3 8 3 5" xfId="17216" xr:uid="{00000000-0005-0000-0000-0000A3330000}"/>
    <cellStyle name="Entrada 3 8 3 6" xfId="26568" xr:uid="{00000000-0005-0000-0000-0000A4330000}"/>
    <cellStyle name="Entrada 3 8 3 7" xfId="29537" xr:uid="{00000000-0005-0000-0000-0000A5330000}"/>
    <cellStyle name="Entrada 3 8 3 8" xfId="29680" xr:uid="{00000000-0005-0000-0000-0000A6330000}"/>
    <cellStyle name="Entrada 3 8 3 9" xfId="33657" xr:uid="{00000000-0005-0000-0000-0000A7330000}"/>
    <cellStyle name="Entrada 3 8 4" xfId="4217" xr:uid="{00000000-0005-0000-0000-0000A8330000}"/>
    <cellStyle name="Entrada 3 8 4 2" xfId="6058" xr:uid="{00000000-0005-0000-0000-0000A9330000}"/>
    <cellStyle name="Entrada 3 8 4 2 2" xfId="15212" xr:uid="{00000000-0005-0000-0000-0000AA330000}"/>
    <cellStyle name="Entrada 3 8 4 2 3" xfId="22208" xr:uid="{00000000-0005-0000-0000-0000AB330000}"/>
    <cellStyle name="Entrada 3 8 4 2 4" xfId="17509" xr:uid="{00000000-0005-0000-0000-0000AC330000}"/>
    <cellStyle name="Entrada 3 8 4 2 5" xfId="33103" xr:uid="{00000000-0005-0000-0000-0000AD330000}"/>
    <cellStyle name="Entrada 3 8 4 2 6" xfId="36778" xr:uid="{00000000-0005-0000-0000-0000AE330000}"/>
    <cellStyle name="Entrada 3 8 4 2 7" xfId="39504" xr:uid="{00000000-0005-0000-0000-0000AF330000}"/>
    <cellStyle name="Entrada 3 8 4 3" xfId="13371" xr:uid="{00000000-0005-0000-0000-0000B0330000}"/>
    <cellStyle name="Entrada 3 8 4 4" xfId="20369" xr:uid="{00000000-0005-0000-0000-0000B1330000}"/>
    <cellStyle name="Entrada 3 8 4 5" xfId="18243" xr:uid="{00000000-0005-0000-0000-0000B2330000}"/>
    <cellStyle name="Entrada 3 8 4 6" xfId="25203" xr:uid="{00000000-0005-0000-0000-0000B3330000}"/>
    <cellStyle name="Entrada 3 8 4 7" xfId="24842" xr:uid="{00000000-0005-0000-0000-0000B4330000}"/>
    <cellStyle name="Entrada 3 8 4 8" xfId="31695" xr:uid="{00000000-0005-0000-0000-0000B5330000}"/>
    <cellStyle name="Entrada 3 8 4 9" xfId="35375" xr:uid="{00000000-0005-0000-0000-0000B6330000}"/>
    <cellStyle name="Entrada 3 8 5" xfId="2876" xr:uid="{00000000-0005-0000-0000-0000B7330000}"/>
    <cellStyle name="Entrada 3 8 5 2" xfId="6059" xr:uid="{00000000-0005-0000-0000-0000B8330000}"/>
    <cellStyle name="Entrada 3 8 5 2 2" xfId="15213" xr:uid="{00000000-0005-0000-0000-0000B9330000}"/>
    <cellStyle name="Entrada 3 8 5 2 3" xfId="22209" xr:uid="{00000000-0005-0000-0000-0000BA330000}"/>
    <cellStyle name="Entrada 3 8 5 2 4" xfId="27211" xr:uid="{00000000-0005-0000-0000-0000BB330000}"/>
    <cellStyle name="Entrada 3 8 5 2 5" xfId="33104" xr:uid="{00000000-0005-0000-0000-0000BC330000}"/>
    <cellStyle name="Entrada 3 8 5 2 6" xfId="36779" xr:uid="{00000000-0005-0000-0000-0000BD330000}"/>
    <cellStyle name="Entrada 3 8 5 2 7" xfId="39505" xr:uid="{00000000-0005-0000-0000-0000BE330000}"/>
    <cellStyle name="Entrada 3 8 5 3" xfId="12030" xr:uid="{00000000-0005-0000-0000-0000BF330000}"/>
    <cellStyle name="Entrada 3 8 5 4" xfId="19033" xr:uid="{00000000-0005-0000-0000-0000C0330000}"/>
    <cellStyle name="Entrada 3 8 5 5" xfId="28345" xr:uid="{00000000-0005-0000-0000-0000C1330000}"/>
    <cellStyle name="Entrada 3 8 5 6" xfId="26368" xr:uid="{00000000-0005-0000-0000-0000C2330000}"/>
    <cellStyle name="Entrada 3 8 5 7" xfId="29896" xr:uid="{00000000-0005-0000-0000-0000C3330000}"/>
    <cellStyle name="Entrada 3 8 5 8" xfId="33873" xr:uid="{00000000-0005-0000-0000-0000C4330000}"/>
    <cellStyle name="Entrada 3 8 5 9" xfId="37435" xr:uid="{00000000-0005-0000-0000-0000C5330000}"/>
    <cellStyle name="Entrada 3 8 6" xfId="2988" xr:uid="{00000000-0005-0000-0000-0000C6330000}"/>
    <cellStyle name="Entrada 3 8 6 2" xfId="6060" xr:uid="{00000000-0005-0000-0000-0000C7330000}"/>
    <cellStyle name="Entrada 3 8 6 2 2" xfId="15214" xr:uid="{00000000-0005-0000-0000-0000C8330000}"/>
    <cellStyle name="Entrada 3 8 6 2 3" xfId="22210" xr:uid="{00000000-0005-0000-0000-0000C9330000}"/>
    <cellStyle name="Entrada 3 8 6 2 4" xfId="17504" xr:uid="{00000000-0005-0000-0000-0000CA330000}"/>
    <cellStyle name="Entrada 3 8 6 2 5" xfId="33105" xr:uid="{00000000-0005-0000-0000-0000CB330000}"/>
    <cellStyle name="Entrada 3 8 6 2 6" xfId="36780" xr:uid="{00000000-0005-0000-0000-0000CC330000}"/>
    <cellStyle name="Entrada 3 8 6 2 7" xfId="39506" xr:uid="{00000000-0005-0000-0000-0000CD330000}"/>
    <cellStyle name="Entrada 3 8 6 3" xfId="12142" xr:uid="{00000000-0005-0000-0000-0000CE330000}"/>
    <cellStyle name="Entrada 3 8 6 4" xfId="19145" xr:uid="{00000000-0005-0000-0000-0000CF330000}"/>
    <cellStyle name="Entrada 3 8 6 5" xfId="17304" xr:uid="{00000000-0005-0000-0000-0000D0330000}"/>
    <cellStyle name="Entrada 3 8 6 6" xfId="22525" xr:uid="{00000000-0005-0000-0000-0000D1330000}"/>
    <cellStyle name="Entrada 3 8 6 7" xfId="24353" xr:uid="{00000000-0005-0000-0000-0000D2330000}"/>
    <cellStyle name="Entrada 3 8 6 8" xfId="33817" xr:uid="{00000000-0005-0000-0000-0000D3330000}"/>
    <cellStyle name="Entrada 3 8 6 9" xfId="37379" xr:uid="{00000000-0005-0000-0000-0000D4330000}"/>
    <cellStyle name="Entrada 3 8 7" xfId="6055" xr:uid="{00000000-0005-0000-0000-0000D5330000}"/>
    <cellStyle name="Entrada 3 8 7 2" xfId="15209" xr:uid="{00000000-0005-0000-0000-0000D6330000}"/>
    <cellStyle name="Entrada 3 8 7 3" xfId="22205" xr:uid="{00000000-0005-0000-0000-0000D7330000}"/>
    <cellStyle name="Entrada 3 8 7 4" xfId="24287" xr:uid="{00000000-0005-0000-0000-0000D8330000}"/>
    <cellStyle name="Entrada 3 8 7 5" xfId="33100" xr:uid="{00000000-0005-0000-0000-0000D9330000}"/>
    <cellStyle name="Entrada 3 8 7 6" xfId="36775" xr:uid="{00000000-0005-0000-0000-0000DA330000}"/>
    <cellStyle name="Entrada 3 8 7 7" xfId="39501" xr:uid="{00000000-0005-0000-0000-0000DB330000}"/>
    <cellStyle name="Entrada 3 8 8" xfId="10944" xr:uid="{00000000-0005-0000-0000-0000DC330000}"/>
    <cellStyle name="Entrada 3 8 9" xfId="9230" xr:uid="{00000000-0005-0000-0000-0000DD330000}"/>
    <cellStyle name="Entrada 3 9" xfId="2340" xr:uid="{00000000-0005-0000-0000-0000DE330000}"/>
    <cellStyle name="Entrada 3 9 10" xfId="10070" xr:uid="{00000000-0005-0000-0000-0000DF330000}"/>
    <cellStyle name="Entrada 3 9 11" xfId="19573" xr:uid="{00000000-0005-0000-0000-0000E0330000}"/>
    <cellStyle name="Entrada 3 9 12" xfId="30160" xr:uid="{00000000-0005-0000-0000-0000E1330000}"/>
    <cellStyle name="Entrada 3 9 13" xfId="34129" xr:uid="{00000000-0005-0000-0000-0000E2330000}"/>
    <cellStyle name="Entrada 3 9 14" xfId="37691" xr:uid="{00000000-0005-0000-0000-0000E3330000}"/>
    <cellStyle name="Entrada 3 9 2" xfId="2740" xr:uid="{00000000-0005-0000-0000-0000E4330000}"/>
    <cellStyle name="Entrada 3 9 2 2" xfId="6062" xr:uid="{00000000-0005-0000-0000-0000E5330000}"/>
    <cellStyle name="Entrada 3 9 2 2 2" xfId="15216" xr:uid="{00000000-0005-0000-0000-0000E6330000}"/>
    <cellStyle name="Entrada 3 9 2 2 3" xfId="22212" xr:uid="{00000000-0005-0000-0000-0000E7330000}"/>
    <cellStyle name="Entrada 3 9 2 2 4" xfId="17409" xr:uid="{00000000-0005-0000-0000-0000E8330000}"/>
    <cellStyle name="Entrada 3 9 2 2 5" xfId="33107" xr:uid="{00000000-0005-0000-0000-0000E9330000}"/>
    <cellStyle name="Entrada 3 9 2 2 6" xfId="36782" xr:uid="{00000000-0005-0000-0000-0000EA330000}"/>
    <cellStyle name="Entrada 3 9 2 2 7" xfId="39508" xr:uid="{00000000-0005-0000-0000-0000EB330000}"/>
    <cellStyle name="Entrada 3 9 2 3" xfId="11894" xr:uid="{00000000-0005-0000-0000-0000EC330000}"/>
    <cellStyle name="Entrada 3 9 2 4" xfId="18897" xr:uid="{00000000-0005-0000-0000-0000ED330000}"/>
    <cellStyle name="Entrada 3 9 2 5" xfId="28410" xr:uid="{00000000-0005-0000-0000-0000EE330000}"/>
    <cellStyle name="Entrada 3 9 2 6" xfId="26329" xr:uid="{00000000-0005-0000-0000-0000EF330000}"/>
    <cellStyle name="Entrada 3 9 2 7" xfId="29963" xr:uid="{00000000-0005-0000-0000-0000F0330000}"/>
    <cellStyle name="Entrada 3 9 2 8" xfId="33940" xr:uid="{00000000-0005-0000-0000-0000F1330000}"/>
    <cellStyle name="Entrada 3 9 2 9" xfId="37502" xr:uid="{00000000-0005-0000-0000-0000F2330000}"/>
    <cellStyle name="Entrada 3 9 3" xfId="4022" xr:uid="{00000000-0005-0000-0000-0000F3330000}"/>
    <cellStyle name="Entrada 3 9 3 2" xfId="6063" xr:uid="{00000000-0005-0000-0000-0000F4330000}"/>
    <cellStyle name="Entrada 3 9 3 2 2" xfId="15217" xr:uid="{00000000-0005-0000-0000-0000F5330000}"/>
    <cellStyle name="Entrada 3 9 3 2 3" xfId="22213" xr:uid="{00000000-0005-0000-0000-0000F6330000}"/>
    <cellStyle name="Entrada 3 9 3 2 4" xfId="27213" xr:uid="{00000000-0005-0000-0000-0000F7330000}"/>
    <cellStyle name="Entrada 3 9 3 2 5" xfId="33108" xr:uid="{00000000-0005-0000-0000-0000F8330000}"/>
    <cellStyle name="Entrada 3 9 3 2 6" xfId="36783" xr:uid="{00000000-0005-0000-0000-0000F9330000}"/>
    <cellStyle name="Entrada 3 9 3 2 7" xfId="39509" xr:uid="{00000000-0005-0000-0000-0000FA330000}"/>
    <cellStyle name="Entrada 3 9 3 3" xfId="13176" xr:uid="{00000000-0005-0000-0000-0000FB330000}"/>
    <cellStyle name="Entrada 3 9 3 4" xfId="20174" xr:uid="{00000000-0005-0000-0000-0000FC330000}"/>
    <cellStyle name="Entrada 3 9 3 5" xfId="27819" xr:uid="{00000000-0005-0000-0000-0000FD330000}"/>
    <cellStyle name="Entrada 3 9 3 6" xfId="26635" xr:uid="{00000000-0005-0000-0000-0000FE330000}"/>
    <cellStyle name="Entrada 3 9 3 7" xfId="28708" xr:uid="{00000000-0005-0000-0000-0000FF330000}"/>
    <cellStyle name="Entrada 3 9 3 8" xfId="17223" xr:uid="{00000000-0005-0000-0000-000000340000}"/>
    <cellStyle name="Entrada 3 9 3 9" xfId="31235" xr:uid="{00000000-0005-0000-0000-000001340000}"/>
    <cellStyle name="Entrada 3 9 4" xfId="4460" xr:uid="{00000000-0005-0000-0000-000002340000}"/>
    <cellStyle name="Entrada 3 9 4 2" xfId="6064" xr:uid="{00000000-0005-0000-0000-000003340000}"/>
    <cellStyle name="Entrada 3 9 4 2 2" xfId="15218" xr:uid="{00000000-0005-0000-0000-000004340000}"/>
    <cellStyle name="Entrada 3 9 4 2 3" xfId="22214" xr:uid="{00000000-0005-0000-0000-000005340000}"/>
    <cellStyle name="Entrada 3 9 4 2 4" xfId="27206" xr:uid="{00000000-0005-0000-0000-000006340000}"/>
    <cellStyle name="Entrada 3 9 4 2 5" xfId="33109" xr:uid="{00000000-0005-0000-0000-000007340000}"/>
    <cellStyle name="Entrada 3 9 4 2 6" xfId="36784" xr:uid="{00000000-0005-0000-0000-000008340000}"/>
    <cellStyle name="Entrada 3 9 4 2 7" xfId="39510" xr:uid="{00000000-0005-0000-0000-000009340000}"/>
    <cellStyle name="Entrada 3 9 4 3" xfId="13614" xr:uid="{00000000-0005-0000-0000-00000A340000}"/>
    <cellStyle name="Entrada 3 9 4 4" xfId="20612" xr:uid="{00000000-0005-0000-0000-00000B340000}"/>
    <cellStyle name="Entrada 3 9 4 5" xfId="27605" xr:uid="{00000000-0005-0000-0000-00000C340000}"/>
    <cellStyle name="Entrada 3 9 4 6" xfId="25016" xr:uid="{00000000-0005-0000-0000-00000D340000}"/>
    <cellStyle name="Entrada 3 9 4 7" xfId="25572" xr:uid="{00000000-0005-0000-0000-00000E340000}"/>
    <cellStyle name="Entrada 3 9 4 8" xfId="32283" xr:uid="{00000000-0005-0000-0000-00000F340000}"/>
    <cellStyle name="Entrada 3 9 4 9" xfId="35958" xr:uid="{00000000-0005-0000-0000-000010340000}"/>
    <cellStyle name="Entrada 3 9 5" xfId="4714" xr:uid="{00000000-0005-0000-0000-000011340000}"/>
    <cellStyle name="Entrada 3 9 5 2" xfId="6065" xr:uid="{00000000-0005-0000-0000-000012340000}"/>
    <cellStyle name="Entrada 3 9 5 2 2" xfId="15219" xr:uid="{00000000-0005-0000-0000-000013340000}"/>
    <cellStyle name="Entrada 3 9 5 2 3" xfId="22215" xr:uid="{00000000-0005-0000-0000-000014340000}"/>
    <cellStyle name="Entrada 3 9 5 2 4" xfId="24849" xr:uid="{00000000-0005-0000-0000-000015340000}"/>
    <cellStyle name="Entrada 3 9 5 2 5" xfId="33110" xr:uid="{00000000-0005-0000-0000-000016340000}"/>
    <cellStyle name="Entrada 3 9 5 2 6" xfId="36785" xr:uid="{00000000-0005-0000-0000-000017340000}"/>
    <cellStyle name="Entrada 3 9 5 2 7" xfId="39511" xr:uid="{00000000-0005-0000-0000-000018340000}"/>
    <cellStyle name="Entrada 3 9 5 3" xfId="13868" xr:uid="{00000000-0005-0000-0000-000019340000}"/>
    <cellStyle name="Entrada 3 9 5 4" xfId="20866" xr:uid="{00000000-0005-0000-0000-00001A340000}"/>
    <cellStyle name="Entrada 3 9 5 5" xfId="27480" xr:uid="{00000000-0005-0000-0000-00001B340000}"/>
    <cellStyle name="Entrada 3 9 5 6" xfId="18291" xr:uid="{00000000-0005-0000-0000-00001C340000}"/>
    <cellStyle name="Entrada 3 9 5 7" xfId="28915" xr:uid="{00000000-0005-0000-0000-00001D340000}"/>
    <cellStyle name="Entrada 3 9 5 8" xfId="32167" xr:uid="{00000000-0005-0000-0000-00001E340000}"/>
    <cellStyle name="Entrada 3 9 5 9" xfId="35842" xr:uid="{00000000-0005-0000-0000-00001F340000}"/>
    <cellStyle name="Entrada 3 9 6" xfId="4960" xr:uid="{00000000-0005-0000-0000-000020340000}"/>
    <cellStyle name="Entrada 3 9 6 2" xfId="6066" xr:uid="{00000000-0005-0000-0000-000021340000}"/>
    <cellStyle name="Entrada 3 9 6 2 2" xfId="15220" xr:uid="{00000000-0005-0000-0000-000022340000}"/>
    <cellStyle name="Entrada 3 9 6 2 3" xfId="22216" xr:uid="{00000000-0005-0000-0000-000023340000}"/>
    <cellStyle name="Entrada 3 9 6 2 4" xfId="27214" xr:uid="{00000000-0005-0000-0000-000024340000}"/>
    <cellStyle name="Entrada 3 9 6 2 5" xfId="33111" xr:uid="{00000000-0005-0000-0000-000025340000}"/>
    <cellStyle name="Entrada 3 9 6 2 6" xfId="36786" xr:uid="{00000000-0005-0000-0000-000026340000}"/>
    <cellStyle name="Entrada 3 9 6 2 7" xfId="39512" xr:uid="{00000000-0005-0000-0000-000027340000}"/>
    <cellStyle name="Entrada 3 9 6 3" xfId="14114" xr:uid="{00000000-0005-0000-0000-000028340000}"/>
    <cellStyle name="Entrada 3 9 6 4" xfId="21112" xr:uid="{00000000-0005-0000-0000-000029340000}"/>
    <cellStyle name="Entrada 3 9 6 5" xfId="24043" xr:uid="{00000000-0005-0000-0000-00002A340000}"/>
    <cellStyle name="Entrada 3 9 6 6" xfId="17078" xr:uid="{00000000-0005-0000-0000-00002B340000}"/>
    <cellStyle name="Entrada 3 9 6 7" xfId="32006" xr:uid="{00000000-0005-0000-0000-00002C340000}"/>
    <cellStyle name="Entrada 3 9 6 8" xfId="35684" xr:uid="{00000000-0005-0000-0000-00002D340000}"/>
    <cellStyle name="Entrada 3 9 6 9" xfId="38595" xr:uid="{00000000-0005-0000-0000-00002E340000}"/>
    <cellStyle name="Entrada 3 9 7" xfId="6061" xr:uid="{00000000-0005-0000-0000-00002F340000}"/>
    <cellStyle name="Entrada 3 9 7 2" xfId="15215" xr:uid="{00000000-0005-0000-0000-000030340000}"/>
    <cellStyle name="Entrada 3 9 7 3" xfId="22211" xr:uid="{00000000-0005-0000-0000-000031340000}"/>
    <cellStyle name="Entrada 3 9 7 4" xfId="27212" xr:uid="{00000000-0005-0000-0000-000032340000}"/>
    <cellStyle name="Entrada 3 9 7 5" xfId="33106" xr:uid="{00000000-0005-0000-0000-000033340000}"/>
    <cellStyle name="Entrada 3 9 7 6" xfId="36781" xr:uid="{00000000-0005-0000-0000-000034340000}"/>
    <cellStyle name="Entrada 3 9 7 7" xfId="39507" xr:uid="{00000000-0005-0000-0000-000035340000}"/>
    <cellStyle name="Entrada 3 9 8" xfId="11494" xr:uid="{00000000-0005-0000-0000-000036340000}"/>
    <cellStyle name="Entrada 3 9 9" xfId="18497" xr:uid="{00000000-0005-0000-0000-000037340000}"/>
    <cellStyle name="Entrada 4" xfId="349" xr:uid="{00000000-0005-0000-0000-000038340000}"/>
    <cellStyle name="Entrada 4 10" xfId="2941" xr:uid="{00000000-0005-0000-0000-000039340000}"/>
    <cellStyle name="Entrada 4 10 2" xfId="6068" xr:uid="{00000000-0005-0000-0000-00003A340000}"/>
    <cellStyle name="Entrada 4 10 2 2" xfId="15222" xr:uid="{00000000-0005-0000-0000-00003B340000}"/>
    <cellStyle name="Entrada 4 10 2 3" xfId="22218" xr:uid="{00000000-0005-0000-0000-00003C340000}"/>
    <cellStyle name="Entrada 4 10 2 4" xfId="10001" xr:uid="{00000000-0005-0000-0000-00003D340000}"/>
    <cellStyle name="Entrada 4 10 2 5" xfId="33113" xr:uid="{00000000-0005-0000-0000-00003E340000}"/>
    <cellStyle name="Entrada 4 10 2 6" xfId="36788" xr:uid="{00000000-0005-0000-0000-00003F340000}"/>
    <cellStyle name="Entrada 4 10 2 7" xfId="39514" xr:uid="{00000000-0005-0000-0000-000040340000}"/>
    <cellStyle name="Entrada 4 10 3" xfId="12095" xr:uid="{00000000-0005-0000-0000-000041340000}"/>
    <cellStyle name="Entrada 4 10 4" xfId="19098" xr:uid="{00000000-0005-0000-0000-000042340000}"/>
    <cellStyle name="Entrada 4 10 5" xfId="28311" xr:uid="{00000000-0005-0000-0000-000043340000}"/>
    <cellStyle name="Entrada 4 10 6" xfId="26379" xr:uid="{00000000-0005-0000-0000-000044340000}"/>
    <cellStyle name="Entrada 4 10 7" xfId="24574" xr:uid="{00000000-0005-0000-0000-000045340000}"/>
    <cellStyle name="Entrada 4 10 8" xfId="25538" xr:uid="{00000000-0005-0000-0000-000046340000}"/>
    <cellStyle name="Entrada 4 10 9" xfId="31415" xr:uid="{00000000-0005-0000-0000-000047340000}"/>
    <cellStyle name="Entrada 4 11" xfId="3093" xr:uid="{00000000-0005-0000-0000-000048340000}"/>
    <cellStyle name="Entrada 4 11 2" xfId="6069" xr:uid="{00000000-0005-0000-0000-000049340000}"/>
    <cellStyle name="Entrada 4 11 2 2" xfId="15223" xr:uid="{00000000-0005-0000-0000-00004A340000}"/>
    <cellStyle name="Entrada 4 11 2 3" xfId="22219" xr:uid="{00000000-0005-0000-0000-00004B340000}"/>
    <cellStyle name="Entrada 4 11 2 4" xfId="27216" xr:uid="{00000000-0005-0000-0000-00004C340000}"/>
    <cellStyle name="Entrada 4 11 2 5" xfId="33114" xr:uid="{00000000-0005-0000-0000-00004D340000}"/>
    <cellStyle name="Entrada 4 11 2 6" xfId="36789" xr:uid="{00000000-0005-0000-0000-00004E340000}"/>
    <cellStyle name="Entrada 4 11 2 7" xfId="39515" xr:uid="{00000000-0005-0000-0000-00004F340000}"/>
    <cellStyle name="Entrada 4 11 3" xfId="12247" xr:uid="{00000000-0005-0000-0000-000050340000}"/>
    <cellStyle name="Entrada 4 11 4" xfId="19250" xr:uid="{00000000-0005-0000-0000-000051340000}"/>
    <cellStyle name="Entrada 4 11 5" xfId="17068" xr:uid="{00000000-0005-0000-0000-000052340000}"/>
    <cellStyle name="Entrada 4 11 6" xfId="23258" xr:uid="{00000000-0005-0000-0000-000053340000}"/>
    <cellStyle name="Entrada 4 11 7" xfId="19768" xr:uid="{00000000-0005-0000-0000-000054340000}"/>
    <cellStyle name="Entrada 4 11 8" xfId="31916" xr:uid="{00000000-0005-0000-0000-000055340000}"/>
    <cellStyle name="Entrada 4 11 9" xfId="31409" xr:uid="{00000000-0005-0000-0000-000056340000}"/>
    <cellStyle name="Entrada 4 12" xfId="3760" xr:uid="{00000000-0005-0000-0000-000057340000}"/>
    <cellStyle name="Entrada 4 12 2" xfId="6070" xr:uid="{00000000-0005-0000-0000-000058340000}"/>
    <cellStyle name="Entrada 4 12 2 2" xfId="15224" xr:uid="{00000000-0005-0000-0000-000059340000}"/>
    <cellStyle name="Entrada 4 12 2 3" xfId="22220" xr:uid="{00000000-0005-0000-0000-00005A340000}"/>
    <cellStyle name="Entrada 4 12 2 4" xfId="9336" xr:uid="{00000000-0005-0000-0000-00005B340000}"/>
    <cellStyle name="Entrada 4 12 2 5" xfId="33115" xr:uid="{00000000-0005-0000-0000-00005C340000}"/>
    <cellStyle name="Entrada 4 12 2 6" xfId="36790" xr:uid="{00000000-0005-0000-0000-00005D340000}"/>
    <cellStyle name="Entrada 4 12 2 7" xfId="39516" xr:uid="{00000000-0005-0000-0000-00005E340000}"/>
    <cellStyle name="Entrada 4 12 3" xfId="12914" xr:uid="{00000000-0005-0000-0000-00005F340000}"/>
    <cellStyle name="Entrada 4 12 4" xfId="19913" xr:uid="{00000000-0005-0000-0000-000060340000}"/>
    <cellStyle name="Entrada 4 12 5" xfId="27950" xr:uid="{00000000-0005-0000-0000-000061340000}"/>
    <cellStyle name="Entrada 4 12 6" xfId="28127" xr:uid="{00000000-0005-0000-0000-000062340000}"/>
    <cellStyle name="Entrada 4 12 7" xfId="15516" xr:uid="{00000000-0005-0000-0000-000063340000}"/>
    <cellStyle name="Entrada 4 12 8" xfId="33534" xr:uid="{00000000-0005-0000-0000-000064340000}"/>
    <cellStyle name="Entrada 4 12 9" xfId="37202" xr:uid="{00000000-0005-0000-0000-000065340000}"/>
    <cellStyle name="Entrada 4 13" xfId="4274" xr:uid="{00000000-0005-0000-0000-000066340000}"/>
    <cellStyle name="Entrada 4 13 2" xfId="6071" xr:uid="{00000000-0005-0000-0000-000067340000}"/>
    <cellStyle name="Entrada 4 13 2 2" xfId="15225" xr:uid="{00000000-0005-0000-0000-000068340000}"/>
    <cellStyle name="Entrada 4 13 2 3" xfId="22221" xr:uid="{00000000-0005-0000-0000-000069340000}"/>
    <cellStyle name="Entrada 4 13 2 4" xfId="27217" xr:uid="{00000000-0005-0000-0000-00006A340000}"/>
    <cellStyle name="Entrada 4 13 2 5" xfId="33116" xr:uid="{00000000-0005-0000-0000-00006B340000}"/>
    <cellStyle name="Entrada 4 13 2 6" xfId="36791" xr:uid="{00000000-0005-0000-0000-00006C340000}"/>
    <cellStyle name="Entrada 4 13 2 7" xfId="39517" xr:uid="{00000000-0005-0000-0000-00006D340000}"/>
    <cellStyle name="Entrada 4 13 3" xfId="13428" xr:uid="{00000000-0005-0000-0000-00006E340000}"/>
    <cellStyle name="Entrada 4 13 4" xfId="20426" xr:uid="{00000000-0005-0000-0000-00006F340000}"/>
    <cellStyle name="Entrada 4 13 5" xfId="27695" xr:uid="{00000000-0005-0000-0000-000070340000}"/>
    <cellStyle name="Entrada 4 13 6" xfId="28575" xr:uid="{00000000-0005-0000-0000-000071340000}"/>
    <cellStyle name="Entrada 4 13 7" xfId="24460" xr:uid="{00000000-0005-0000-0000-000072340000}"/>
    <cellStyle name="Entrada 4 13 8" xfId="31855" xr:uid="{00000000-0005-0000-0000-000073340000}"/>
    <cellStyle name="Entrada 4 13 9" xfId="35509" xr:uid="{00000000-0005-0000-0000-000074340000}"/>
    <cellStyle name="Entrada 4 14" xfId="6067" xr:uid="{00000000-0005-0000-0000-000075340000}"/>
    <cellStyle name="Entrada 4 14 2" xfId="15221" xr:uid="{00000000-0005-0000-0000-000076340000}"/>
    <cellStyle name="Entrada 4 14 3" xfId="22217" xr:uid="{00000000-0005-0000-0000-000077340000}"/>
    <cellStyle name="Entrada 4 14 4" xfId="27215" xr:uid="{00000000-0005-0000-0000-000078340000}"/>
    <cellStyle name="Entrada 4 14 5" xfId="33112" xr:uid="{00000000-0005-0000-0000-000079340000}"/>
    <cellStyle name="Entrada 4 14 6" xfId="36787" xr:uid="{00000000-0005-0000-0000-00007A340000}"/>
    <cellStyle name="Entrada 4 14 7" xfId="39513" xr:uid="{00000000-0005-0000-0000-00007B340000}"/>
    <cellStyle name="Entrada 4 15" xfId="9507" xr:uid="{00000000-0005-0000-0000-00007C340000}"/>
    <cellStyle name="Entrada 4 16" xfId="17945" xr:uid="{00000000-0005-0000-0000-00007D340000}"/>
    <cellStyle name="Entrada 4 17" xfId="24442" xr:uid="{00000000-0005-0000-0000-00007E340000}"/>
    <cellStyle name="Entrada 4 18" xfId="28965" xr:uid="{00000000-0005-0000-0000-00007F340000}"/>
    <cellStyle name="Entrada 4 19" xfId="25834" xr:uid="{00000000-0005-0000-0000-000080340000}"/>
    <cellStyle name="Entrada 4 2" xfId="350" xr:uid="{00000000-0005-0000-0000-000081340000}"/>
    <cellStyle name="Entrada 4 2 10" xfId="3092" xr:uid="{00000000-0005-0000-0000-000082340000}"/>
    <cellStyle name="Entrada 4 2 10 2" xfId="6073" xr:uid="{00000000-0005-0000-0000-000083340000}"/>
    <cellStyle name="Entrada 4 2 10 2 2" xfId="15227" xr:uid="{00000000-0005-0000-0000-000084340000}"/>
    <cellStyle name="Entrada 4 2 10 2 3" xfId="22223" xr:uid="{00000000-0005-0000-0000-000085340000}"/>
    <cellStyle name="Entrada 4 2 10 2 4" xfId="24853" xr:uid="{00000000-0005-0000-0000-000086340000}"/>
    <cellStyle name="Entrada 4 2 10 2 5" xfId="33118" xr:uid="{00000000-0005-0000-0000-000087340000}"/>
    <cellStyle name="Entrada 4 2 10 2 6" xfId="36793" xr:uid="{00000000-0005-0000-0000-000088340000}"/>
    <cellStyle name="Entrada 4 2 10 2 7" xfId="39519" xr:uid="{00000000-0005-0000-0000-000089340000}"/>
    <cellStyle name="Entrada 4 2 10 3" xfId="12246" xr:uid="{00000000-0005-0000-0000-00008A340000}"/>
    <cellStyle name="Entrada 4 2 10 4" xfId="19249" xr:uid="{00000000-0005-0000-0000-00008B340000}"/>
    <cellStyle name="Entrada 4 2 10 5" xfId="28276" xr:uid="{00000000-0005-0000-0000-00008C340000}"/>
    <cellStyle name="Entrada 4 2 10 6" xfId="26420" xr:uid="{00000000-0005-0000-0000-00008D340000}"/>
    <cellStyle name="Entrada 4 2 10 7" xfId="21331" xr:uid="{00000000-0005-0000-0000-00008E340000}"/>
    <cellStyle name="Entrada 4 2 10 8" xfId="33770" xr:uid="{00000000-0005-0000-0000-00008F340000}"/>
    <cellStyle name="Entrada 4 2 10 9" xfId="37332" xr:uid="{00000000-0005-0000-0000-000090340000}"/>
    <cellStyle name="Entrada 4 2 11" xfId="3002" xr:uid="{00000000-0005-0000-0000-000091340000}"/>
    <cellStyle name="Entrada 4 2 11 2" xfId="6074" xr:uid="{00000000-0005-0000-0000-000092340000}"/>
    <cellStyle name="Entrada 4 2 11 2 2" xfId="15228" xr:uid="{00000000-0005-0000-0000-000093340000}"/>
    <cellStyle name="Entrada 4 2 11 2 3" xfId="22224" xr:uid="{00000000-0005-0000-0000-000094340000}"/>
    <cellStyle name="Entrada 4 2 11 2 4" xfId="24403" xr:uid="{00000000-0005-0000-0000-000095340000}"/>
    <cellStyle name="Entrada 4 2 11 2 5" xfId="33119" xr:uid="{00000000-0005-0000-0000-000096340000}"/>
    <cellStyle name="Entrada 4 2 11 2 6" xfId="36794" xr:uid="{00000000-0005-0000-0000-000097340000}"/>
    <cellStyle name="Entrada 4 2 11 2 7" xfId="39520" xr:uid="{00000000-0005-0000-0000-000098340000}"/>
    <cellStyle name="Entrada 4 2 11 3" xfId="12156" xr:uid="{00000000-0005-0000-0000-000099340000}"/>
    <cellStyle name="Entrada 4 2 11 4" xfId="19159" xr:uid="{00000000-0005-0000-0000-00009A340000}"/>
    <cellStyle name="Entrada 4 2 11 5" xfId="25165" xr:uid="{00000000-0005-0000-0000-00009B340000}"/>
    <cellStyle name="Entrada 4 2 11 6" xfId="9214" xr:uid="{00000000-0005-0000-0000-00009C340000}"/>
    <cellStyle name="Entrada 4 2 11 7" xfId="28797" xr:uid="{00000000-0005-0000-0000-00009D340000}"/>
    <cellStyle name="Entrada 4 2 11 8" xfId="29661" xr:uid="{00000000-0005-0000-0000-00009E340000}"/>
    <cellStyle name="Entrada 4 2 11 9" xfId="31212" xr:uid="{00000000-0005-0000-0000-00009F340000}"/>
    <cellStyle name="Entrada 4 2 12" xfId="2909" xr:uid="{00000000-0005-0000-0000-0000A0340000}"/>
    <cellStyle name="Entrada 4 2 12 2" xfId="6075" xr:uid="{00000000-0005-0000-0000-0000A1340000}"/>
    <cellStyle name="Entrada 4 2 12 2 2" xfId="15229" xr:uid="{00000000-0005-0000-0000-0000A2340000}"/>
    <cellStyle name="Entrada 4 2 12 2 3" xfId="22225" xr:uid="{00000000-0005-0000-0000-0000A3340000}"/>
    <cellStyle name="Entrada 4 2 12 2 4" xfId="27218" xr:uid="{00000000-0005-0000-0000-0000A4340000}"/>
    <cellStyle name="Entrada 4 2 12 2 5" xfId="33120" xr:uid="{00000000-0005-0000-0000-0000A5340000}"/>
    <cellStyle name="Entrada 4 2 12 2 6" xfId="36795" xr:uid="{00000000-0005-0000-0000-0000A6340000}"/>
    <cellStyle name="Entrada 4 2 12 2 7" xfId="39521" xr:uid="{00000000-0005-0000-0000-0000A7340000}"/>
    <cellStyle name="Entrada 4 2 12 3" xfId="12063" xr:uid="{00000000-0005-0000-0000-0000A8340000}"/>
    <cellStyle name="Entrada 4 2 12 4" xfId="19066" xr:uid="{00000000-0005-0000-0000-0000A9340000}"/>
    <cellStyle name="Entrada 4 2 12 5" xfId="28327" xr:uid="{00000000-0005-0000-0000-0000AA340000}"/>
    <cellStyle name="Entrada 4 2 12 6" xfId="17246" xr:uid="{00000000-0005-0000-0000-0000AB340000}"/>
    <cellStyle name="Entrada 4 2 12 7" xfId="26034" xr:uid="{00000000-0005-0000-0000-0000AC340000}"/>
    <cellStyle name="Entrada 4 2 12 8" xfId="25712" xr:uid="{00000000-0005-0000-0000-0000AD340000}"/>
    <cellStyle name="Entrada 4 2 12 9" xfId="31419" xr:uid="{00000000-0005-0000-0000-0000AE340000}"/>
    <cellStyle name="Entrada 4 2 13" xfId="6072" xr:uid="{00000000-0005-0000-0000-0000AF340000}"/>
    <cellStyle name="Entrada 4 2 13 2" xfId="15226" xr:uid="{00000000-0005-0000-0000-0000B0340000}"/>
    <cellStyle name="Entrada 4 2 13 3" xfId="22222" xr:uid="{00000000-0005-0000-0000-0000B1340000}"/>
    <cellStyle name="Entrada 4 2 13 4" xfId="19487" xr:uid="{00000000-0005-0000-0000-0000B2340000}"/>
    <cellStyle name="Entrada 4 2 13 5" xfId="33117" xr:uid="{00000000-0005-0000-0000-0000B3340000}"/>
    <cellStyle name="Entrada 4 2 13 6" xfId="36792" xr:uid="{00000000-0005-0000-0000-0000B4340000}"/>
    <cellStyle name="Entrada 4 2 13 7" xfId="39518" xr:uid="{00000000-0005-0000-0000-0000B5340000}"/>
    <cellStyle name="Entrada 4 2 14" xfId="9508" xr:uid="{00000000-0005-0000-0000-0000B6340000}"/>
    <cellStyle name="Entrada 4 2 15" xfId="17944" xr:uid="{00000000-0005-0000-0000-0000B7340000}"/>
    <cellStyle name="Entrada 4 2 16" xfId="29304" xr:uid="{00000000-0005-0000-0000-0000B8340000}"/>
    <cellStyle name="Entrada 4 2 17" xfId="24360" xr:uid="{00000000-0005-0000-0000-0000B9340000}"/>
    <cellStyle name="Entrada 4 2 18" xfId="31725" xr:uid="{00000000-0005-0000-0000-0000BA340000}"/>
    <cellStyle name="Entrada 4 2 19" xfId="35405" xr:uid="{00000000-0005-0000-0000-0000BB340000}"/>
    <cellStyle name="Entrada 4 2 2" xfId="351" xr:uid="{00000000-0005-0000-0000-0000BC340000}"/>
    <cellStyle name="Entrada 4 2 2 10" xfId="3755" xr:uid="{00000000-0005-0000-0000-0000BD340000}"/>
    <cellStyle name="Entrada 4 2 2 10 2" xfId="6077" xr:uid="{00000000-0005-0000-0000-0000BE340000}"/>
    <cellStyle name="Entrada 4 2 2 10 2 2" xfId="15231" xr:uid="{00000000-0005-0000-0000-0000BF340000}"/>
    <cellStyle name="Entrada 4 2 2 10 2 3" xfId="22227" xr:uid="{00000000-0005-0000-0000-0000C0340000}"/>
    <cellStyle name="Entrada 4 2 2 10 2 4" xfId="17563" xr:uid="{00000000-0005-0000-0000-0000C1340000}"/>
    <cellStyle name="Entrada 4 2 2 10 2 5" xfId="33122" xr:uid="{00000000-0005-0000-0000-0000C2340000}"/>
    <cellStyle name="Entrada 4 2 2 10 2 6" xfId="36797" xr:uid="{00000000-0005-0000-0000-0000C3340000}"/>
    <cellStyle name="Entrada 4 2 2 10 2 7" xfId="39523" xr:uid="{00000000-0005-0000-0000-0000C4340000}"/>
    <cellStyle name="Entrada 4 2 2 10 3" xfId="12909" xr:uid="{00000000-0005-0000-0000-0000C5340000}"/>
    <cellStyle name="Entrada 4 2 2 10 4" xfId="19908" xr:uid="{00000000-0005-0000-0000-0000C6340000}"/>
    <cellStyle name="Entrada 4 2 2 10 5" xfId="17741" xr:uid="{00000000-0005-0000-0000-0000C7340000}"/>
    <cellStyle name="Entrada 4 2 2 10 6" xfId="29186" xr:uid="{00000000-0005-0000-0000-0000C8340000}"/>
    <cellStyle name="Entrada 4 2 2 10 7" xfId="23267" xr:uid="{00000000-0005-0000-0000-0000C9340000}"/>
    <cellStyle name="Entrada 4 2 2 10 8" xfId="33529" xr:uid="{00000000-0005-0000-0000-0000CA340000}"/>
    <cellStyle name="Entrada 4 2 2 10 9" xfId="37197" xr:uid="{00000000-0005-0000-0000-0000CB340000}"/>
    <cellStyle name="Entrada 4 2 2 11" xfId="3796" xr:uid="{00000000-0005-0000-0000-0000CC340000}"/>
    <cellStyle name="Entrada 4 2 2 11 2" xfId="6078" xr:uid="{00000000-0005-0000-0000-0000CD340000}"/>
    <cellStyle name="Entrada 4 2 2 11 2 2" xfId="15232" xr:uid="{00000000-0005-0000-0000-0000CE340000}"/>
    <cellStyle name="Entrada 4 2 2 11 2 3" xfId="22228" xr:uid="{00000000-0005-0000-0000-0000CF340000}"/>
    <cellStyle name="Entrada 4 2 2 11 2 4" xfId="27220" xr:uid="{00000000-0005-0000-0000-0000D0340000}"/>
    <cellStyle name="Entrada 4 2 2 11 2 5" xfId="33123" xr:uid="{00000000-0005-0000-0000-0000D1340000}"/>
    <cellStyle name="Entrada 4 2 2 11 2 6" xfId="36798" xr:uid="{00000000-0005-0000-0000-0000D2340000}"/>
    <cellStyle name="Entrada 4 2 2 11 2 7" xfId="39524" xr:uid="{00000000-0005-0000-0000-0000D3340000}"/>
    <cellStyle name="Entrada 4 2 2 11 3" xfId="12950" xr:uid="{00000000-0005-0000-0000-0000D4340000}"/>
    <cellStyle name="Entrada 4 2 2 11 4" xfId="19949" xr:uid="{00000000-0005-0000-0000-0000D5340000}"/>
    <cellStyle name="Entrada 4 2 2 11 5" xfId="27932" xr:uid="{00000000-0005-0000-0000-0000D6340000}"/>
    <cellStyle name="Entrada 4 2 2 11 6" xfId="21212" xr:uid="{00000000-0005-0000-0000-0000D7340000}"/>
    <cellStyle name="Entrada 4 2 2 11 7" xfId="25627" xr:uid="{00000000-0005-0000-0000-0000D8340000}"/>
    <cellStyle name="Entrada 4 2 2 11 8" xfId="29065" xr:uid="{00000000-0005-0000-0000-0000D9340000}"/>
    <cellStyle name="Entrada 4 2 2 11 9" xfId="31402" xr:uid="{00000000-0005-0000-0000-0000DA340000}"/>
    <cellStyle name="Entrada 4 2 2 12" xfId="6076" xr:uid="{00000000-0005-0000-0000-0000DB340000}"/>
    <cellStyle name="Entrada 4 2 2 12 2" xfId="15230" xr:uid="{00000000-0005-0000-0000-0000DC340000}"/>
    <cellStyle name="Entrada 4 2 2 12 3" xfId="22226" xr:uid="{00000000-0005-0000-0000-0000DD340000}"/>
    <cellStyle name="Entrada 4 2 2 12 4" xfId="27219" xr:uid="{00000000-0005-0000-0000-0000DE340000}"/>
    <cellStyle name="Entrada 4 2 2 12 5" xfId="33121" xr:uid="{00000000-0005-0000-0000-0000DF340000}"/>
    <cellStyle name="Entrada 4 2 2 12 6" xfId="36796" xr:uid="{00000000-0005-0000-0000-0000E0340000}"/>
    <cellStyle name="Entrada 4 2 2 12 7" xfId="39522" xr:uid="{00000000-0005-0000-0000-0000E1340000}"/>
    <cellStyle name="Entrada 4 2 2 13" xfId="9509" xr:uid="{00000000-0005-0000-0000-0000E2340000}"/>
    <cellStyle name="Entrada 4 2 2 14" xfId="17943" xr:uid="{00000000-0005-0000-0000-0000E3340000}"/>
    <cellStyle name="Entrada 4 2 2 15" xfId="29311" xr:uid="{00000000-0005-0000-0000-0000E4340000}"/>
    <cellStyle name="Entrada 4 2 2 16" xfId="17290" xr:uid="{00000000-0005-0000-0000-0000E5340000}"/>
    <cellStyle name="Entrada 4 2 2 17" xfId="31732" xr:uid="{00000000-0005-0000-0000-0000E6340000}"/>
    <cellStyle name="Entrada 4 2 2 18" xfId="35412" xr:uid="{00000000-0005-0000-0000-0000E7340000}"/>
    <cellStyle name="Entrada 4 2 2 19" xfId="38447" xr:uid="{00000000-0005-0000-0000-0000E8340000}"/>
    <cellStyle name="Entrada 4 2 2 2" xfId="1833" xr:uid="{00000000-0005-0000-0000-0000E9340000}"/>
    <cellStyle name="Entrada 4 2 2 2 10" xfId="24206" xr:uid="{00000000-0005-0000-0000-0000EA340000}"/>
    <cellStyle name="Entrada 4 2 2 2 11" xfId="26012" xr:uid="{00000000-0005-0000-0000-0000EB340000}"/>
    <cellStyle name="Entrada 4 2 2 2 12" xfId="30918" xr:uid="{00000000-0005-0000-0000-0000EC340000}"/>
    <cellStyle name="Entrada 4 2 2 2 13" xfId="31401" xr:uid="{00000000-0005-0000-0000-0000ED340000}"/>
    <cellStyle name="Entrada 4 2 2 2 14" xfId="35145" xr:uid="{00000000-0005-0000-0000-0000EE340000}"/>
    <cellStyle name="Entrada 4 2 2 2 2" xfId="2558" xr:uid="{00000000-0005-0000-0000-0000EF340000}"/>
    <cellStyle name="Entrada 4 2 2 2 2 2" xfId="6080" xr:uid="{00000000-0005-0000-0000-0000F0340000}"/>
    <cellStyle name="Entrada 4 2 2 2 2 2 2" xfId="15234" xr:uid="{00000000-0005-0000-0000-0000F1340000}"/>
    <cellStyle name="Entrada 4 2 2 2 2 2 3" xfId="22230" xr:uid="{00000000-0005-0000-0000-0000F2340000}"/>
    <cellStyle name="Entrada 4 2 2 2 2 2 4" xfId="17446" xr:uid="{00000000-0005-0000-0000-0000F3340000}"/>
    <cellStyle name="Entrada 4 2 2 2 2 2 5" xfId="33125" xr:uid="{00000000-0005-0000-0000-0000F4340000}"/>
    <cellStyle name="Entrada 4 2 2 2 2 2 6" xfId="36800" xr:uid="{00000000-0005-0000-0000-0000F5340000}"/>
    <cellStyle name="Entrada 4 2 2 2 2 2 7" xfId="39526" xr:uid="{00000000-0005-0000-0000-0000F6340000}"/>
    <cellStyle name="Entrada 4 2 2 2 2 3" xfId="11712" xr:uid="{00000000-0005-0000-0000-0000F7340000}"/>
    <cellStyle name="Entrada 4 2 2 2 2 4" xfId="18715" xr:uid="{00000000-0005-0000-0000-0000F8340000}"/>
    <cellStyle name="Entrada 4 2 2 2 2 5" xfId="18166" xr:uid="{00000000-0005-0000-0000-0000F9340000}"/>
    <cellStyle name="Entrada 4 2 2 2 2 6" xfId="26248" xr:uid="{00000000-0005-0000-0000-0000FA340000}"/>
    <cellStyle name="Entrada 4 2 2 2 2 7" xfId="24528" xr:uid="{00000000-0005-0000-0000-0000FB340000}"/>
    <cellStyle name="Entrada 4 2 2 2 2 8" xfId="34030" xr:uid="{00000000-0005-0000-0000-0000FC340000}"/>
    <cellStyle name="Entrada 4 2 2 2 2 9" xfId="37592" xr:uid="{00000000-0005-0000-0000-0000FD340000}"/>
    <cellStyle name="Entrada 4 2 2 2 3" xfId="3740" xr:uid="{00000000-0005-0000-0000-0000FE340000}"/>
    <cellStyle name="Entrada 4 2 2 2 3 2" xfId="6081" xr:uid="{00000000-0005-0000-0000-0000FF340000}"/>
    <cellStyle name="Entrada 4 2 2 2 3 2 2" xfId="15235" xr:uid="{00000000-0005-0000-0000-000000350000}"/>
    <cellStyle name="Entrada 4 2 2 2 3 2 3" xfId="22231" xr:uid="{00000000-0005-0000-0000-000001350000}"/>
    <cellStyle name="Entrada 4 2 2 2 3 2 4" xfId="29329" xr:uid="{00000000-0005-0000-0000-000002350000}"/>
    <cellStyle name="Entrada 4 2 2 2 3 2 5" xfId="33126" xr:uid="{00000000-0005-0000-0000-000003350000}"/>
    <cellStyle name="Entrada 4 2 2 2 3 2 6" xfId="36801" xr:uid="{00000000-0005-0000-0000-000004350000}"/>
    <cellStyle name="Entrada 4 2 2 2 3 2 7" xfId="39527" xr:uid="{00000000-0005-0000-0000-000005350000}"/>
    <cellStyle name="Entrada 4 2 2 2 3 3" xfId="12894" xr:uid="{00000000-0005-0000-0000-000006350000}"/>
    <cellStyle name="Entrada 4 2 2 2 3 4" xfId="19893" xr:uid="{00000000-0005-0000-0000-000007350000}"/>
    <cellStyle name="Entrada 4 2 2 2 3 5" xfId="24389" xr:uid="{00000000-0005-0000-0000-000008350000}"/>
    <cellStyle name="Entrada 4 2 2 2 3 6" xfId="23122" xr:uid="{00000000-0005-0000-0000-000009350000}"/>
    <cellStyle name="Entrada 4 2 2 2 3 7" xfId="21220" xr:uid="{00000000-0005-0000-0000-00000A350000}"/>
    <cellStyle name="Entrada 4 2 2 2 3 8" xfId="33528" xr:uid="{00000000-0005-0000-0000-00000B350000}"/>
    <cellStyle name="Entrada 4 2 2 2 3 9" xfId="37196" xr:uid="{00000000-0005-0000-0000-00000C350000}"/>
    <cellStyle name="Entrada 4 2 2 2 4" xfId="4239" xr:uid="{00000000-0005-0000-0000-00000D350000}"/>
    <cellStyle name="Entrada 4 2 2 2 4 2" xfId="6082" xr:uid="{00000000-0005-0000-0000-00000E350000}"/>
    <cellStyle name="Entrada 4 2 2 2 4 2 2" xfId="15236" xr:uid="{00000000-0005-0000-0000-00000F350000}"/>
    <cellStyle name="Entrada 4 2 2 2 4 2 3" xfId="22232" xr:uid="{00000000-0005-0000-0000-000010350000}"/>
    <cellStyle name="Entrada 4 2 2 2 4 2 4" xfId="25218" xr:uid="{00000000-0005-0000-0000-000011350000}"/>
    <cellStyle name="Entrada 4 2 2 2 4 2 5" xfId="33127" xr:uid="{00000000-0005-0000-0000-000012350000}"/>
    <cellStyle name="Entrada 4 2 2 2 4 2 6" xfId="36802" xr:uid="{00000000-0005-0000-0000-000013350000}"/>
    <cellStyle name="Entrada 4 2 2 2 4 2 7" xfId="39528" xr:uid="{00000000-0005-0000-0000-000014350000}"/>
    <cellStyle name="Entrada 4 2 2 2 4 3" xfId="13393" xr:uid="{00000000-0005-0000-0000-000015350000}"/>
    <cellStyle name="Entrada 4 2 2 2 4 4" xfId="20391" xr:uid="{00000000-0005-0000-0000-000016350000}"/>
    <cellStyle name="Entrada 4 2 2 2 4 5" xfId="21214" xr:uid="{00000000-0005-0000-0000-000017350000}"/>
    <cellStyle name="Entrada 4 2 2 2 4 6" xfId="25045" xr:uid="{00000000-0005-0000-0000-000018350000}"/>
    <cellStyle name="Entrada 4 2 2 2 4 7" xfId="23308" xr:uid="{00000000-0005-0000-0000-000019350000}"/>
    <cellStyle name="Entrada 4 2 2 2 4 8" xfId="33350" xr:uid="{00000000-0005-0000-0000-00001A350000}"/>
    <cellStyle name="Entrada 4 2 2 2 4 9" xfId="37025" xr:uid="{00000000-0005-0000-0000-00001B350000}"/>
    <cellStyle name="Entrada 4 2 2 2 5" xfId="3131" xr:uid="{00000000-0005-0000-0000-00001C350000}"/>
    <cellStyle name="Entrada 4 2 2 2 5 2" xfId="6083" xr:uid="{00000000-0005-0000-0000-00001D350000}"/>
    <cellStyle name="Entrada 4 2 2 2 5 2 2" xfId="15237" xr:uid="{00000000-0005-0000-0000-00001E350000}"/>
    <cellStyle name="Entrada 4 2 2 2 5 2 3" xfId="22233" xr:uid="{00000000-0005-0000-0000-00001F350000}"/>
    <cellStyle name="Entrada 4 2 2 2 5 2 4" xfId="24439" xr:uid="{00000000-0005-0000-0000-000020350000}"/>
    <cellStyle name="Entrada 4 2 2 2 5 2 5" xfId="33128" xr:uid="{00000000-0005-0000-0000-000021350000}"/>
    <cellStyle name="Entrada 4 2 2 2 5 2 6" xfId="36803" xr:uid="{00000000-0005-0000-0000-000022350000}"/>
    <cellStyle name="Entrada 4 2 2 2 5 2 7" xfId="39529" xr:uid="{00000000-0005-0000-0000-000023350000}"/>
    <cellStyle name="Entrada 4 2 2 2 5 3" xfId="12285" xr:uid="{00000000-0005-0000-0000-000024350000}"/>
    <cellStyle name="Entrada 4 2 2 2 5 4" xfId="19288" xr:uid="{00000000-0005-0000-0000-000025350000}"/>
    <cellStyle name="Entrada 4 2 2 2 5 5" xfId="22744" xr:uid="{00000000-0005-0000-0000-000026350000}"/>
    <cellStyle name="Entrada 4 2 2 2 5 6" xfId="24546" xr:uid="{00000000-0005-0000-0000-000027350000}"/>
    <cellStyle name="Entrada 4 2 2 2 5 7" xfId="29767" xr:uid="{00000000-0005-0000-0000-000028350000}"/>
    <cellStyle name="Entrada 4 2 2 2 5 8" xfId="31581" xr:uid="{00000000-0005-0000-0000-000029350000}"/>
    <cellStyle name="Entrada 4 2 2 2 5 9" xfId="35285" xr:uid="{00000000-0005-0000-0000-00002A350000}"/>
    <cellStyle name="Entrada 4 2 2 2 6" xfId="3744" xr:uid="{00000000-0005-0000-0000-00002B350000}"/>
    <cellStyle name="Entrada 4 2 2 2 6 2" xfId="6084" xr:uid="{00000000-0005-0000-0000-00002C350000}"/>
    <cellStyle name="Entrada 4 2 2 2 6 2 2" xfId="15238" xr:uid="{00000000-0005-0000-0000-00002D350000}"/>
    <cellStyle name="Entrada 4 2 2 2 6 2 3" xfId="22234" xr:uid="{00000000-0005-0000-0000-00002E350000}"/>
    <cellStyle name="Entrada 4 2 2 2 6 2 4" xfId="24440" xr:uid="{00000000-0005-0000-0000-00002F350000}"/>
    <cellStyle name="Entrada 4 2 2 2 6 2 5" xfId="33129" xr:uid="{00000000-0005-0000-0000-000030350000}"/>
    <cellStyle name="Entrada 4 2 2 2 6 2 6" xfId="36804" xr:uid="{00000000-0005-0000-0000-000031350000}"/>
    <cellStyle name="Entrada 4 2 2 2 6 2 7" xfId="39530" xr:uid="{00000000-0005-0000-0000-000032350000}"/>
    <cellStyle name="Entrada 4 2 2 2 6 3" xfId="12898" xr:uid="{00000000-0005-0000-0000-000033350000}"/>
    <cellStyle name="Entrada 4 2 2 2 6 4" xfId="19897" xr:uid="{00000000-0005-0000-0000-000034350000}"/>
    <cellStyle name="Entrada 4 2 2 2 6 5" xfId="17678" xr:uid="{00000000-0005-0000-0000-000035350000}"/>
    <cellStyle name="Entrada 4 2 2 2 6 6" xfId="28125" xr:uid="{00000000-0005-0000-0000-000036350000}"/>
    <cellStyle name="Entrada 4 2 2 2 6 7" xfId="26018" xr:uid="{00000000-0005-0000-0000-000037350000}"/>
    <cellStyle name="Entrada 4 2 2 2 6 8" xfId="31887" xr:uid="{00000000-0005-0000-0000-000038350000}"/>
    <cellStyle name="Entrada 4 2 2 2 6 9" xfId="31214" xr:uid="{00000000-0005-0000-0000-000039350000}"/>
    <cellStyle name="Entrada 4 2 2 2 7" xfId="6079" xr:uid="{00000000-0005-0000-0000-00003A350000}"/>
    <cellStyle name="Entrada 4 2 2 2 7 2" xfId="15233" xr:uid="{00000000-0005-0000-0000-00003B350000}"/>
    <cellStyle name="Entrada 4 2 2 2 7 3" xfId="22229" xr:uid="{00000000-0005-0000-0000-00003C350000}"/>
    <cellStyle name="Entrada 4 2 2 2 7 4" xfId="29327" xr:uid="{00000000-0005-0000-0000-00003D350000}"/>
    <cellStyle name="Entrada 4 2 2 2 7 5" xfId="33124" xr:uid="{00000000-0005-0000-0000-00003E350000}"/>
    <cellStyle name="Entrada 4 2 2 2 7 6" xfId="36799" xr:uid="{00000000-0005-0000-0000-00003F350000}"/>
    <cellStyle name="Entrada 4 2 2 2 7 7" xfId="39525" xr:uid="{00000000-0005-0000-0000-000040350000}"/>
    <cellStyle name="Entrada 4 2 2 2 8" xfId="10987" xr:uid="{00000000-0005-0000-0000-000041350000}"/>
    <cellStyle name="Entrada 4 2 2 2 9" xfId="15532" xr:uid="{00000000-0005-0000-0000-000042350000}"/>
    <cellStyle name="Entrada 4 2 2 3" xfId="2265" xr:uid="{00000000-0005-0000-0000-000043350000}"/>
    <cellStyle name="Entrada 4 2 2 3 10" xfId="17121" xr:uid="{00000000-0005-0000-0000-000044350000}"/>
    <cellStyle name="Entrada 4 2 2 3 11" xfId="25205" xr:uid="{00000000-0005-0000-0000-000045350000}"/>
    <cellStyle name="Entrada 4 2 2 3 12" xfId="30197" xr:uid="{00000000-0005-0000-0000-000046350000}"/>
    <cellStyle name="Entrada 4 2 2 3 13" xfId="34173" xr:uid="{00000000-0005-0000-0000-000047350000}"/>
    <cellStyle name="Entrada 4 2 2 3 14" xfId="37735" xr:uid="{00000000-0005-0000-0000-000048350000}"/>
    <cellStyle name="Entrada 4 2 2 3 2" xfId="2665" xr:uid="{00000000-0005-0000-0000-000049350000}"/>
    <cellStyle name="Entrada 4 2 2 3 2 2" xfId="6086" xr:uid="{00000000-0005-0000-0000-00004A350000}"/>
    <cellStyle name="Entrada 4 2 2 3 2 2 2" xfId="15240" xr:uid="{00000000-0005-0000-0000-00004B350000}"/>
    <cellStyle name="Entrada 4 2 2 3 2 2 3" xfId="22236" xr:uid="{00000000-0005-0000-0000-00004C350000}"/>
    <cellStyle name="Entrada 4 2 2 3 2 2 4" xfId="9624" xr:uid="{00000000-0005-0000-0000-00004D350000}"/>
    <cellStyle name="Entrada 4 2 2 3 2 2 5" xfId="33131" xr:uid="{00000000-0005-0000-0000-00004E350000}"/>
    <cellStyle name="Entrada 4 2 2 3 2 2 6" xfId="36806" xr:uid="{00000000-0005-0000-0000-00004F350000}"/>
    <cellStyle name="Entrada 4 2 2 3 2 2 7" xfId="39532" xr:uid="{00000000-0005-0000-0000-000050350000}"/>
    <cellStyle name="Entrada 4 2 2 3 2 3" xfId="11819" xr:uid="{00000000-0005-0000-0000-000051350000}"/>
    <cellStyle name="Entrada 4 2 2 3 2 4" xfId="18822" xr:uid="{00000000-0005-0000-0000-000052350000}"/>
    <cellStyle name="Entrada 4 2 2 3 2 5" xfId="24617" xr:uid="{00000000-0005-0000-0000-000053350000}"/>
    <cellStyle name="Entrada 4 2 2 3 2 6" xfId="17123" xr:uid="{00000000-0005-0000-0000-000054350000}"/>
    <cellStyle name="Entrada 4 2 2 3 2 7" xfId="30000" xr:uid="{00000000-0005-0000-0000-000055350000}"/>
    <cellStyle name="Entrada 4 2 2 3 2 8" xfId="33977" xr:uid="{00000000-0005-0000-0000-000056350000}"/>
    <cellStyle name="Entrada 4 2 2 3 2 9" xfId="37539" xr:uid="{00000000-0005-0000-0000-000057350000}"/>
    <cellStyle name="Entrada 4 2 2 3 3" xfId="3947" xr:uid="{00000000-0005-0000-0000-000058350000}"/>
    <cellStyle name="Entrada 4 2 2 3 3 2" xfId="6087" xr:uid="{00000000-0005-0000-0000-000059350000}"/>
    <cellStyle name="Entrada 4 2 2 3 3 2 2" xfId="15241" xr:uid="{00000000-0005-0000-0000-00005A350000}"/>
    <cellStyle name="Entrada 4 2 2 3 3 2 3" xfId="22237" xr:uid="{00000000-0005-0000-0000-00005B350000}"/>
    <cellStyle name="Entrada 4 2 2 3 3 2 4" xfId="17373" xr:uid="{00000000-0005-0000-0000-00005C350000}"/>
    <cellStyle name="Entrada 4 2 2 3 3 2 5" xfId="33132" xr:uid="{00000000-0005-0000-0000-00005D350000}"/>
    <cellStyle name="Entrada 4 2 2 3 3 2 6" xfId="36807" xr:uid="{00000000-0005-0000-0000-00005E350000}"/>
    <cellStyle name="Entrada 4 2 2 3 3 2 7" xfId="39533" xr:uid="{00000000-0005-0000-0000-00005F350000}"/>
    <cellStyle name="Entrada 4 2 2 3 3 3" xfId="13101" xr:uid="{00000000-0005-0000-0000-000060350000}"/>
    <cellStyle name="Entrada 4 2 2 3 3 4" xfId="20099" xr:uid="{00000000-0005-0000-0000-000061350000}"/>
    <cellStyle name="Entrada 4 2 2 3 3 5" xfId="17677" xr:uid="{00000000-0005-0000-0000-000062350000}"/>
    <cellStyle name="Entrada 4 2 2 3 3 6" xfId="29200" xr:uid="{00000000-0005-0000-0000-000063350000}"/>
    <cellStyle name="Entrada 4 2 2 3 3 7" xfId="25125" xr:uid="{00000000-0005-0000-0000-000064350000}"/>
    <cellStyle name="Entrada 4 2 2 3 3 8" xfId="33450" xr:uid="{00000000-0005-0000-0000-000065350000}"/>
    <cellStyle name="Entrada 4 2 2 3 3 9" xfId="37124" xr:uid="{00000000-0005-0000-0000-000066350000}"/>
    <cellStyle name="Entrada 4 2 2 3 4" xfId="4385" xr:uid="{00000000-0005-0000-0000-000067350000}"/>
    <cellStyle name="Entrada 4 2 2 3 4 2" xfId="6088" xr:uid="{00000000-0005-0000-0000-000068350000}"/>
    <cellStyle name="Entrada 4 2 2 3 4 2 2" xfId="15242" xr:uid="{00000000-0005-0000-0000-000069350000}"/>
    <cellStyle name="Entrada 4 2 2 3 4 2 3" xfId="22238" xr:uid="{00000000-0005-0000-0000-00006A350000}"/>
    <cellStyle name="Entrada 4 2 2 3 4 2 4" xfId="29333" xr:uid="{00000000-0005-0000-0000-00006B350000}"/>
    <cellStyle name="Entrada 4 2 2 3 4 2 5" xfId="33133" xr:uid="{00000000-0005-0000-0000-00006C350000}"/>
    <cellStyle name="Entrada 4 2 2 3 4 2 6" xfId="36808" xr:uid="{00000000-0005-0000-0000-00006D350000}"/>
    <cellStyle name="Entrada 4 2 2 3 4 2 7" xfId="39534" xr:uid="{00000000-0005-0000-0000-00006E350000}"/>
    <cellStyle name="Entrada 4 2 2 3 4 3" xfId="13539" xr:uid="{00000000-0005-0000-0000-00006F350000}"/>
    <cellStyle name="Entrada 4 2 2 3 4 4" xfId="20537" xr:uid="{00000000-0005-0000-0000-000070350000}"/>
    <cellStyle name="Entrada 4 2 2 3 4 5" xfId="27642" xr:uid="{00000000-0005-0000-0000-000071350000}"/>
    <cellStyle name="Entrada 4 2 2 3 4 6" xfId="17444" xr:uid="{00000000-0005-0000-0000-000072350000}"/>
    <cellStyle name="Entrada 4 2 2 3 4 7" xfId="9411" xr:uid="{00000000-0005-0000-0000-000073350000}"/>
    <cellStyle name="Entrada 4 2 2 3 4 8" xfId="31737" xr:uid="{00000000-0005-0000-0000-000074350000}"/>
    <cellStyle name="Entrada 4 2 2 3 4 9" xfId="35417" xr:uid="{00000000-0005-0000-0000-000075350000}"/>
    <cellStyle name="Entrada 4 2 2 3 5" xfId="4639" xr:uid="{00000000-0005-0000-0000-000076350000}"/>
    <cellStyle name="Entrada 4 2 2 3 5 2" xfId="6089" xr:uid="{00000000-0005-0000-0000-000077350000}"/>
    <cellStyle name="Entrada 4 2 2 3 5 2 2" xfId="15243" xr:uid="{00000000-0005-0000-0000-000078350000}"/>
    <cellStyle name="Entrada 4 2 2 3 5 2 3" xfId="22239" xr:uid="{00000000-0005-0000-0000-000079350000}"/>
    <cellStyle name="Entrada 4 2 2 3 5 2 4" xfId="29331" xr:uid="{00000000-0005-0000-0000-00007A350000}"/>
    <cellStyle name="Entrada 4 2 2 3 5 2 5" xfId="33134" xr:uid="{00000000-0005-0000-0000-00007B350000}"/>
    <cellStyle name="Entrada 4 2 2 3 5 2 6" xfId="36809" xr:uid="{00000000-0005-0000-0000-00007C350000}"/>
    <cellStyle name="Entrada 4 2 2 3 5 2 7" xfId="39535" xr:uid="{00000000-0005-0000-0000-00007D350000}"/>
    <cellStyle name="Entrada 4 2 2 3 5 3" xfId="13793" xr:uid="{00000000-0005-0000-0000-00007E350000}"/>
    <cellStyle name="Entrada 4 2 2 3 5 4" xfId="20791" xr:uid="{00000000-0005-0000-0000-00007F350000}"/>
    <cellStyle name="Entrada 4 2 2 3 5 5" xfId="24251" xr:uid="{00000000-0005-0000-0000-000080350000}"/>
    <cellStyle name="Entrada 4 2 2 3 5 6" xfId="29445" xr:uid="{00000000-0005-0000-0000-000081350000}"/>
    <cellStyle name="Entrada 4 2 2 3 5 7" xfId="25875" xr:uid="{00000000-0005-0000-0000-000082350000}"/>
    <cellStyle name="Entrada 4 2 2 3 5 8" xfId="32198" xr:uid="{00000000-0005-0000-0000-000083350000}"/>
    <cellStyle name="Entrada 4 2 2 3 5 9" xfId="35873" xr:uid="{00000000-0005-0000-0000-000084350000}"/>
    <cellStyle name="Entrada 4 2 2 3 6" xfId="4885" xr:uid="{00000000-0005-0000-0000-000085350000}"/>
    <cellStyle name="Entrada 4 2 2 3 6 2" xfId="6090" xr:uid="{00000000-0005-0000-0000-000086350000}"/>
    <cellStyle name="Entrada 4 2 2 3 6 2 2" xfId="15244" xr:uid="{00000000-0005-0000-0000-000087350000}"/>
    <cellStyle name="Entrada 4 2 2 3 6 2 3" xfId="22240" xr:uid="{00000000-0005-0000-0000-000088350000}"/>
    <cellStyle name="Entrada 4 2 2 3 6 2 4" xfId="24416" xr:uid="{00000000-0005-0000-0000-000089350000}"/>
    <cellStyle name="Entrada 4 2 2 3 6 2 5" xfId="33135" xr:uid="{00000000-0005-0000-0000-00008A350000}"/>
    <cellStyle name="Entrada 4 2 2 3 6 2 6" xfId="36810" xr:uid="{00000000-0005-0000-0000-00008B350000}"/>
    <cellStyle name="Entrada 4 2 2 3 6 2 7" xfId="39536" xr:uid="{00000000-0005-0000-0000-00008C350000}"/>
    <cellStyle name="Entrada 4 2 2 3 6 3" xfId="14039" xr:uid="{00000000-0005-0000-0000-00008D350000}"/>
    <cellStyle name="Entrada 4 2 2 3 6 4" xfId="21037" xr:uid="{00000000-0005-0000-0000-00008E350000}"/>
    <cellStyle name="Entrada 4 2 2 3 6 5" xfId="22782" xr:uid="{00000000-0005-0000-0000-00008F350000}"/>
    <cellStyle name="Entrada 4 2 2 3 6 6" xfId="29453" xr:uid="{00000000-0005-0000-0000-000090350000}"/>
    <cellStyle name="Entrada 4 2 2 3 6 7" xfId="31931" xr:uid="{00000000-0005-0000-0000-000091350000}"/>
    <cellStyle name="Entrada 4 2 2 3 6 8" xfId="35609" xr:uid="{00000000-0005-0000-0000-000092350000}"/>
    <cellStyle name="Entrada 4 2 2 3 6 9" xfId="38520" xr:uid="{00000000-0005-0000-0000-000093350000}"/>
    <cellStyle name="Entrada 4 2 2 3 7" xfId="6085" xr:uid="{00000000-0005-0000-0000-000094350000}"/>
    <cellStyle name="Entrada 4 2 2 3 7 2" xfId="15239" xr:uid="{00000000-0005-0000-0000-000095350000}"/>
    <cellStyle name="Entrada 4 2 2 3 7 3" xfId="22235" xr:uid="{00000000-0005-0000-0000-000096350000}"/>
    <cellStyle name="Entrada 4 2 2 3 7 4" xfId="29332" xr:uid="{00000000-0005-0000-0000-000097350000}"/>
    <cellStyle name="Entrada 4 2 2 3 7 5" xfId="33130" xr:uid="{00000000-0005-0000-0000-000098350000}"/>
    <cellStyle name="Entrada 4 2 2 3 7 6" xfId="36805" xr:uid="{00000000-0005-0000-0000-000099350000}"/>
    <cellStyle name="Entrada 4 2 2 3 7 7" xfId="39531" xr:uid="{00000000-0005-0000-0000-00009A350000}"/>
    <cellStyle name="Entrada 4 2 2 3 8" xfId="11419" xr:uid="{00000000-0005-0000-0000-00009B350000}"/>
    <cellStyle name="Entrada 4 2 2 3 9" xfId="18422" xr:uid="{00000000-0005-0000-0000-00009C350000}"/>
    <cellStyle name="Entrada 4 2 2 4" xfId="1776" xr:uid="{00000000-0005-0000-0000-00009D350000}"/>
    <cellStyle name="Entrada 4 2 2 4 10" xfId="23475" xr:uid="{00000000-0005-0000-0000-00009E350000}"/>
    <cellStyle name="Entrada 4 2 2 4 11" xfId="25998" xr:uid="{00000000-0005-0000-0000-00009F350000}"/>
    <cellStyle name="Entrada 4 2 2 4 12" xfId="26532" xr:uid="{00000000-0005-0000-0000-0000A0350000}"/>
    <cellStyle name="Entrada 4 2 2 4 13" xfId="31389" xr:uid="{00000000-0005-0000-0000-0000A1350000}"/>
    <cellStyle name="Entrada 4 2 2 4 14" xfId="35140" xr:uid="{00000000-0005-0000-0000-0000A2350000}"/>
    <cellStyle name="Entrada 4 2 2 4 2" xfId="2540" xr:uid="{00000000-0005-0000-0000-0000A3350000}"/>
    <cellStyle name="Entrada 4 2 2 4 2 2" xfId="6092" xr:uid="{00000000-0005-0000-0000-0000A4350000}"/>
    <cellStyle name="Entrada 4 2 2 4 2 2 2" xfId="15246" xr:uid="{00000000-0005-0000-0000-0000A5350000}"/>
    <cellStyle name="Entrada 4 2 2 4 2 2 3" xfId="22242" xr:uid="{00000000-0005-0000-0000-0000A6350000}"/>
    <cellStyle name="Entrada 4 2 2 4 2 2 4" xfId="24437" xr:uid="{00000000-0005-0000-0000-0000A7350000}"/>
    <cellStyle name="Entrada 4 2 2 4 2 2 5" xfId="33137" xr:uid="{00000000-0005-0000-0000-0000A8350000}"/>
    <cellStyle name="Entrada 4 2 2 4 2 2 6" xfId="36812" xr:uid="{00000000-0005-0000-0000-0000A9350000}"/>
    <cellStyle name="Entrada 4 2 2 4 2 2 7" xfId="39538" xr:uid="{00000000-0005-0000-0000-0000AA350000}"/>
    <cellStyle name="Entrada 4 2 2 4 2 3" xfId="11694" xr:uid="{00000000-0005-0000-0000-0000AB350000}"/>
    <cellStyle name="Entrada 4 2 2 4 2 4" xfId="18697" xr:uid="{00000000-0005-0000-0000-0000AC350000}"/>
    <cellStyle name="Entrada 4 2 2 4 2 5" xfId="22594" xr:uid="{00000000-0005-0000-0000-0000AD350000}"/>
    <cellStyle name="Entrada 4 2 2 4 2 6" xfId="23240" xr:uid="{00000000-0005-0000-0000-0000AE350000}"/>
    <cellStyle name="Entrada 4 2 2 4 2 7" xfId="30062" xr:uid="{00000000-0005-0000-0000-0000AF350000}"/>
    <cellStyle name="Entrada 4 2 2 4 2 8" xfId="34039" xr:uid="{00000000-0005-0000-0000-0000B0350000}"/>
    <cellStyle name="Entrada 4 2 2 4 2 9" xfId="37601" xr:uid="{00000000-0005-0000-0000-0000B1350000}"/>
    <cellStyle name="Entrada 4 2 2 4 3" xfId="3702" xr:uid="{00000000-0005-0000-0000-0000B2350000}"/>
    <cellStyle name="Entrada 4 2 2 4 3 2" xfId="6093" xr:uid="{00000000-0005-0000-0000-0000B3350000}"/>
    <cellStyle name="Entrada 4 2 2 4 3 2 2" xfId="15247" xr:uid="{00000000-0005-0000-0000-0000B4350000}"/>
    <cellStyle name="Entrada 4 2 2 4 3 2 3" xfId="22243" xr:uid="{00000000-0005-0000-0000-0000B5350000}"/>
    <cellStyle name="Entrada 4 2 2 4 3 2 4" xfId="24417" xr:uid="{00000000-0005-0000-0000-0000B6350000}"/>
    <cellStyle name="Entrada 4 2 2 4 3 2 5" xfId="33138" xr:uid="{00000000-0005-0000-0000-0000B7350000}"/>
    <cellStyle name="Entrada 4 2 2 4 3 2 6" xfId="36813" xr:uid="{00000000-0005-0000-0000-0000B8350000}"/>
    <cellStyle name="Entrada 4 2 2 4 3 2 7" xfId="39539" xr:uid="{00000000-0005-0000-0000-0000B9350000}"/>
    <cellStyle name="Entrada 4 2 2 4 3 3" xfId="12856" xr:uid="{00000000-0005-0000-0000-0000BA350000}"/>
    <cellStyle name="Entrada 4 2 2 4 3 4" xfId="19855" xr:uid="{00000000-0005-0000-0000-0000BB350000}"/>
    <cellStyle name="Entrada 4 2 2 4 3 5" xfId="22569" xr:uid="{00000000-0005-0000-0000-0000BC350000}"/>
    <cellStyle name="Entrada 4 2 2 4 3 6" xfId="29183" xr:uid="{00000000-0005-0000-0000-0000BD350000}"/>
    <cellStyle name="Entrada 4 2 2 4 3 7" xfId="29542" xr:uid="{00000000-0005-0000-0000-0000BE350000}"/>
    <cellStyle name="Entrada 4 2 2 4 3 8" xfId="33563" xr:uid="{00000000-0005-0000-0000-0000BF350000}"/>
    <cellStyle name="Entrada 4 2 2 4 3 9" xfId="37231" xr:uid="{00000000-0005-0000-0000-0000C0350000}"/>
    <cellStyle name="Entrada 4 2 2 4 4" xfId="4212" xr:uid="{00000000-0005-0000-0000-0000C1350000}"/>
    <cellStyle name="Entrada 4 2 2 4 4 2" xfId="6094" xr:uid="{00000000-0005-0000-0000-0000C2350000}"/>
    <cellStyle name="Entrada 4 2 2 4 4 2 2" xfId="15248" xr:uid="{00000000-0005-0000-0000-0000C3350000}"/>
    <cellStyle name="Entrada 4 2 2 4 4 2 3" xfId="22244" xr:uid="{00000000-0005-0000-0000-0000C4350000}"/>
    <cellStyle name="Entrada 4 2 2 4 4 2 4" xfId="24438" xr:uid="{00000000-0005-0000-0000-0000C5350000}"/>
    <cellStyle name="Entrada 4 2 2 4 4 2 5" xfId="33139" xr:uid="{00000000-0005-0000-0000-0000C6350000}"/>
    <cellStyle name="Entrada 4 2 2 4 4 2 6" xfId="36814" xr:uid="{00000000-0005-0000-0000-0000C7350000}"/>
    <cellStyle name="Entrada 4 2 2 4 4 2 7" xfId="39540" xr:uid="{00000000-0005-0000-0000-0000C8350000}"/>
    <cellStyle name="Entrada 4 2 2 4 4 3" xfId="13366" xr:uid="{00000000-0005-0000-0000-0000C9350000}"/>
    <cellStyle name="Entrada 4 2 2 4 4 4" xfId="20364" xr:uid="{00000000-0005-0000-0000-0000CA350000}"/>
    <cellStyle name="Entrada 4 2 2 4 4 5" xfId="9357" xr:uid="{00000000-0005-0000-0000-0000CB350000}"/>
    <cellStyle name="Entrada 4 2 2 4 4 6" xfId="25049" xr:uid="{00000000-0005-0000-0000-0000CC350000}"/>
    <cellStyle name="Entrada 4 2 2 4 4 7" xfId="27265" xr:uid="{00000000-0005-0000-0000-0000CD350000}"/>
    <cellStyle name="Entrada 4 2 2 4 4 8" xfId="17904" xr:uid="{00000000-0005-0000-0000-0000CE350000}"/>
    <cellStyle name="Entrada 4 2 2 4 4 9" xfId="31037" xr:uid="{00000000-0005-0000-0000-0000CF350000}"/>
    <cellStyle name="Entrada 4 2 2 4 5" xfId="3122" xr:uid="{00000000-0005-0000-0000-0000D0350000}"/>
    <cellStyle name="Entrada 4 2 2 4 5 2" xfId="6095" xr:uid="{00000000-0005-0000-0000-0000D1350000}"/>
    <cellStyle name="Entrada 4 2 2 4 5 2 2" xfId="15249" xr:uid="{00000000-0005-0000-0000-0000D2350000}"/>
    <cellStyle name="Entrada 4 2 2 4 5 2 3" xfId="22245" xr:uid="{00000000-0005-0000-0000-0000D3350000}"/>
    <cellStyle name="Entrada 4 2 2 4 5 2 4" xfId="17370" xr:uid="{00000000-0005-0000-0000-0000D4350000}"/>
    <cellStyle name="Entrada 4 2 2 4 5 2 5" xfId="33140" xr:uid="{00000000-0005-0000-0000-0000D5350000}"/>
    <cellStyle name="Entrada 4 2 2 4 5 2 6" xfId="36815" xr:uid="{00000000-0005-0000-0000-0000D6350000}"/>
    <cellStyle name="Entrada 4 2 2 4 5 2 7" xfId="39541" xr:uid="{00000000-0005-0000-0000-0000D7350000}"/>
    <cellStyle name="Entrada 4 2 2 4 5 3" xfId="12276" xr:uid="{00000000-0005-0000-0000-0000D8350000}"/>
    <cellStyle name="Entrada 4 2 2 4 5 4" xfId="19279" xr:uid="{00000000-0005-0000-0000-0000D9350000}"/>
    <cellStyle name="Entrada 4 2 2 4 5 5" xfId="28262" xr:uid="{00000000-0005-0000-0000-0000DA350000}"/>
    <cellStyle name="Entrada 4 2 2 4 5 6" xfId="21353" xr:uid="{00000000-0005-0000-0000-0000DB350000}"/>
    <cellStyle name="Entrada 4 2 2 4 5 7" xfId="28039" xr:uid="{00000000-0005-0000-0000-0000DC350000}"/>
    <cellStyle name="Entrada 4 2 2 4 5 8" xfId="25108" xr:uid="{00000000-0005-0000-0000-0000DD350000}"/>
    <cellStyle name="Entrada 4 2 2 4 5 9" xfId="28647" xr:uid="{00000000-0005-0000-0000-0000DE350000}"/>
    <cellStyle name="Entrada 4 2 2 4 6" xfId="4310" xr:uid="{00000000-0005-0000-0000-0000DF350000}"/>
    <cellStyle name="Entrada 4 2 2 4 6 2" xfId="6096" xr:uid="{00000000-0005-0000-0000-0000E0350000}"/>
    <cellStyle name="Entrada 4 2 2 4 6 2 2" xfId="15250" xr:uid="{00000000-0005-0000-0000-0000E1350000}"/>
    <cellStyle name="Entrada 4 2 2 4 6 2 3" xfId="22246" xr:uid="{00000000-0005-0000-0000-0000E2350000}"/>
    <cellStyle name="Entrada 4 2 2 4 6 2 4" xfId="9957" xr:uid="{00000000-0005-0000-0000-0000E3350000}"/>
    <cellStyle name="Entrada 4 2 2 4 6 2 5" xfId="33141" xr:uid="{00000000-0005-0000-0000-0000E4350000}"/>
    <cellStyle name="Entrada 4 2 2 4 6 2 6" xfId="36816" xr:uid="{00000000-0005-0000-0000-0000E5350000}"/>
    <cellStyle name="Entrada 4 2 2 4 6 2 7" xfId="39542" xr:uid="{00000000-0005-0000-0000-0000E6350000}"/>
    <cellStyle name="Entrada 4 2 2 4 6 3" xfId="13464" xr:uid="{00000000-0005-0000-0000-0000E7350000}"/>
    <cellStyle name="Entrada 4 2 2 4 6 4" xfId="20462" xr:uid="{00000000-0005-0000-0000-0000E8350000}"/>
    <cellStyle name="Entrada 4 2 2 4 6 5" xfId="27677" xr:uid="{00000000-0005-0000-0000-0000E9350000}"/>
    <cellStyle name="Entrada 4 2 2 4 6 6" xfId="28843" xr:uid="{00000000-0005-0000-0000-0000EA350000}"/>
    <cellStyle name="Entrada 4 2 2 4 6 7" xfId="25592" xr:uid="{00000000-0005-0000-0000-0000EB350000}"/>
    <cellStyle name="Entrada 4 2 2 4 6 8" xfId="29699" xr:uid="{00000000-0005-0000-0000-0000EC350000}"/>
    <cellStyle name="Entrada 4 2 2 4 6 9" xfId="33674" xr:uid="{00000000-0005-0000-0000-0000ED350000}"/>
    <cellStyle name="Entrada 4 2 2 4 7" xfId="6091" xr:uid="{00000000-0005-0000-0000-0000EE350000}"/>
    <cellStyle name="Entrada 4 2 2 4 7 2" xfId="15245" xr:uid="{00000000-0005-0000-0000-0000EF350000}"/>
    <cellStyle name="Entrada 4 2 2 4 7 3" xfId="22241" xr:uid="{00000000-0005-0000-0000-0000F0350000}"/>
    <cellStyle name="Entrada 4 2 2 4 7 4" xfId="10720" xr:uid="{00000000-0005-0000-0000-0000F1350000}"/>
    <cellStyle name="Entrada 4 2 2 4 7 5" xfId="33136" xr:uid="{00000000-0005-0000-0000-0000F2350000}"/>
    <cellStyle name="Entrada 4 2 2 4 7 6" xfId="36811" xr:uid="{00000000-0005-0000-0000-0000F3350000}"/>
    <cellStyle name="Entrada 4 2 2 4 7 7" xfId="39537" xr:uid="{00000000-0005-0000-0000-0000F4350000}"/>
    <cellStyle name="Entrada 4 2 2 4 8" xfId="10930" xr:uid="{00000000-0005-0000-0000-0000F5350000}"/>
    <cellStyle name="Entrada 4 2 2 4 9" xfId="9237" xr:uid="{00000000-0005-0000-0000-0000F6350000}"/>
    <cellStyle name="Entrada 4 2 2 5" xfId="2342" xr:uid="{00000000-0005-0000-0000-0000F7350000}"/>
    <cellStyle name="Entrada 4 2 2 5 10" xfId="22512" xr:uid="{00000000-0005-0000-0000-0000F8350000}"/>
    <cellStyle name="Entrada 4 2 2 5 11" xfId="20035" xr:uid="{00000000-0005-0000-0000-0000F9350000}"/>
    <cellStyle name="Entrada 4 2 2 5 12" xfId="30159" xr:uid="{00000000-0005-0000-0000-0000FA350000}"/>
    <cellStyle name="Entrada 4 2 2 5 13" xfId="31072" xr:uid="{00000000-0005-0000-0000-0000FB350000}"/>
    <cellStyle name="Entrada 4 2 2 5 14" xfId="34959" xr:uid="{00000000-0005-0000-0000-0000FC350000}"/>
    <cellStyle name="Entrada 4 2 2 5 2" xfId="2742" xr:uid="{00000000-0005-0000-0000-0000FD350000}"/>
    <cellStyle name="Entrada 4 2 2 5 2 2" xfId="6098" xr:uid="{00000000-0005-0000-0000-0000FE350000}"/>
    <cellStyle name="Entrada 4 2 2 5 2 2 2" xfId="15252" xr:uid="{00000000-0005-0000-0000-0000FF350000}"/>
    <cellStyle name="Entrada 4 2 2 5 2 2 3" xfId="22248" xr:uid="{00000000-0005-0000-0000-000000360000}"/>
    <cellStyle name="Entrada 4 2 2 5 2 2 4" xfId="17758" xr:uid="{00000000-0005-0000-0000-000001360000}"/>
    <cellStyle name="Entrada 4 2 2 5 2 2 5" xfId="33143" xr:uid="{00000000-0005-0000-0000-000002360000}"/>
    <cellStyle name="Entrada 4 2 2 5 2 2 6" xfId="36818" xr:uid="{00000000-0005-0000-0000-000003360000}"/>
    <cellStyle name="Entrada 4 2 2 5 2 2 7" xfId="39544" xr:uid="{00000000-0005-0000-0000-000004360000}"/>
    <cellStyle name="Entrada 4 2 2 5 2 3" xfId="11896" xr:uid="{00000000-0005-0000-0000-000005360000}"/>
    <cellStyle name="Entrada 4 2 2 5 2 4" xfId="18899" xr:uid="{00000000-0005-0000-0000-000006360000}"/>
    <cellStyle name="Entrada 4 2 2 5 2 5" xfId="23349" xr:uid="{00000000-0005-0000-0000-000007360000}"/>
    <cellStyle name="Entrada 4 2 2 5 2 6" xfId="26330" xr:uid="{00000000-0005-0000-0000-000008360000}"/>
    <cellStyle name="Entrada 4 2 2 5 2 7" xfId="17392" xr:uid="{00000000-0005-0000-0000-000009360000}"/>
    <cellStyle name="Entrada 4 2 2 5 2 8" xfId="31529" xr:uid="{00000000-0005-0000-0000-00000A360000}"/>
    <cellStyle name="Entrada 4 2 2 5 2 9" xfId="35239" xr:uid="{00000000-0005-0000-0000-00000B360000}"/>
    <cellStyle name="Entrada 4 2 2 5 3" xfId="4024" xr:uid="{00000000-0005-0000-0000-00000C360000}"/>
    <cellStyle name="Entrada 4 2 2 5 3 2" xfId="6099" xr:uid="{00000000-0005-0000-0000-00000D360000}"/>
    <cellStyle name="Entrada 4 2 2 5 3 2 2" xfId="15253" xr:uid="{00000000-0005-0000-0000-00000E360000}"/>
    <cellStyle name="Entrada 4 2 2 5 3 2 3" xfId="22249" xr:uid="{00000000-0005-0000-0000-00000F360000}"/>
    <cellStyle name="Entrada 4 2 2 5 3 2 4" xfId="29339" xr:uid="{00000000-0005-0000-0000-000010360000}"/>
    <cellStyle name="Entrada 4 2 2 5 3 2 5" xfId="33144" xr:uid="{00000000-0005-0000-0000-000011360000}"/>
    <cellStyle name="Entrada 4 2 2 5 3 2 6" xfId="36819" xr:uid="{00000000-0005-0000-0000-000012360000}"/>
    <cellStyle name="Entrada 4 2 2 5 3 2 7" xfId="39545" xr:uid="{00000000-0005-0000-0000-000013360000}"/>
    <cellStyle name="Entrada 4 2 2 5 3 3" xfId="13178" xr:uid="{00000000-0005-0000-0000-000014360000}"/>
    <cellStyle name="Entrada 4 2 2 5 3 4" xfId="20176" xr:uid="{00000000-0005-0000-0000-000015360000}"/>
    <cellStyle name="Entrada 4 2 2 5 3 5" xfId="24388" xr:uid="{00000000-0005-0000-0000-000016360000}"/>
    <cellStyle name="Entrada 4 2 2 5 3 6" xfId="18248" xr:uid="{00000000-0005-0000-0000-000017360000}"/>
    <cellStyle name="Entrada 4 2 2 5 3 7" xfId="22873" xr:uid="{00000000-0005-0000-0000-000018360000}"/>
    <cellStyle name="Entrada 4 2 2 5 3 8" xfId="31679" xr:uid="{00000000-0005-0000-0000-000019360000}"/>
    <cellStyle name="Entrada 4 2 2 5 3 9" xfId="35359" xr:uid="{00000000-0005-0000-0000-00001A360000}"/>
    <cellStyle name="Entrada 4 2 2 5 4" xfId="4462" xr:uid="{00000000-0005-0000-0000-00001B360000}"/>
    <cellStyle name="Entrada 4 2 2 5 4 2" xfId="6100" xr:uid="{00000000-0005-0000-0000-00001C360000}"/>
    <cellStyle name="Entrada 4 2 2 5 4 2 2" xfId="15254" xr:uid="{00000000-0005-0000-0000-00001D360000}"/>
    <cellStyle name="Entrada 4 2 2 5 4 2 3" xfId="22250" xr:uid="{00000000-0005-0000-0000-00001E360000}"/>
    <cellStyle name="Entrada 4 2 2 5 4 2 4" xfId="24185" xr:uid="{00000000-0005-0000-0000-00001F360000}"/>
    <cellStyle name="Entrada 4 2 2 5 4 2 5" xfId="33145" xr:uid="{00000000-0005-0000-0000-000020360000}"/>
    <cellStyle name="Entrada 4 2 2 5 4 2 6" xfId="36820" xr:uid="{00000000-0005-0000-0000-000021360000}"/>
    <cellStyle name="Entrada 4 2 2 5 4 2 7" xfId="39546" xr:uid="{00000000-0005-0000-0000-000022360000}"/>
    <cellStyle name="Entrada 4 2 2 5 4 3" xfId="13616" xr:uid="{00000000-0005-0000-0000-000023360000}"/>
    <cellStyle name="Entrada 4 2 2 5 4 4" xfId="20614" xr:uid="{00000000-0005-0000-0000-000024360000}"/>
    <cellStyle name="Entrada 4 2 2 5 4 5" xfId="27604" xr:uid="{00000000-0005-0000-0000-000025360000}"/>
    <cellStyle name="Entrada 4 2 2 5 4 6" xfId="28852" xr:uid="{00000000-0005-0000-0000-000026360000}"/>
    <cellStyle name="Entrada 4 2 2 5 4 7" xfId="28008" xr:uid="{00000000-0005-0000-0000-000027360000}"/>
    <cellStyle name="Entrada 4 2 2 5 4 8" xfId="29042" xr:uid="{00000000-0005-0000-0000-000028360000}"/>
    <cellStyle name="Entrada 4 2 2 5 4 9" xfId="25754" xr:uid="{00000000-0005-0000-0000-000029360000}"/>
    <cellStyle name="Entrada 4 2 2 5 5" xfId="4716" xr:uid="{00000000-0005-0000-0000-00002A360000}"/>
    <cellStyle name="Entrada 4 2 2 5 5 2" xfId="6101" xr:uid="{00000000-0005-0000-0000-00002B360000}"/>
    <cellStyle name="Entrada 4 2 2 5 5 2 2" xfId="15255" xr:uid="{00000000-0005-0000-0000-00002C360000}"/>
    <cellStyle name="Entrada 4 2 2 5 5 2 3" xfId="22251" xr:uid="{00000000-0005-0000-0000-00002D360000}"/>
    <cellStyle name="Entrada 4 2 2 5 5 2 4" xfId="17074" xr:uid="{00000000-0005-0000-0000-00002E360000}"/>
    <cellStyle name="Entrada 4 2 2 5 5 2 5" xfId="33146" xr:uid="{00000000-0005-0000-0000-00002F360000}"/>
    <cellStyle name="Entrada 4 2 2 5 5 2 6" xfId="36821" xr:uid="{00000000-0005-0000-0000-000030360000}"/>
    <cellStyle name="Entrada 4 2 2 5 5 2 7" xfId="39547" xr:uid="{00000000-0005-0000-0000-000031360000}"/>
    <cellStyle name="Entrada 4 2 2 5 5 3" xfId="13870" xr:uid="{00000000-0005-0000-0000-000032360000}"/>
    <cellStyle name="Entrada 4 2 2 5 5 4" xfId="20868" xr:uid="{00000000-0005-0000-0000-000033360000}"/>
    <cellStyle name="Entrada 4 2 2 5 5 5" xfId="27479" xr:uid="{00000000-0005-0000-0000-000034360000}"/>
    <cellStyle name="Entrada 4 2 2 5 5 6" xfId="24093" xr:uid="{00000000-0005-0000-0000-000035360000}"/>
    <cellStyle name="Entrada 4 2 2 5 5 7" xfId="28214" xr:uid="{00000000-0005-0000-0000-000036360000}"/>
    <cellStyle name="Entrada 4 2 2 5 5 8" xfId="15513" xr:uid="{00000000-0005-0000-0000-000037360000}"/>
    <cellStyle name="Entrada 4 2 2 5 5 9" xfId="31245" xr:uid="{00000000-0005-0000-0000-000038360000}"/>
    <cellStyle name="Entrada 4 2 2 5 6" xfId="4962" xr:uid="{00000000-0005-0000-0000-000039360000}"/>
    <cellStyle name="Entrada 4 2 2 5 6 2" xfId="6102" xr:uid="{00000000-0005-0000-0000-00003A360000}"/>
    <cellStyle name="Entrada 4 2 2 5 6 2 2" xfId="15256" xr:uid="{00000000-0005-0000-0000-00003B360000}"/>
    <cellStyle name="Entrada 4 2 2 5 6 2 3" xfId="22252" xr:uid="{00000000-0005-0000-0000-00003C360000}"/>
    <cellStyle name="Entrada 4 2 2 5 6 2 4" xfId="28928" xr:uid="{00000000-0005-0000-0000-00003D360000}"/>
    <cellStyle name="Entrada 4 2 2 5 6 2 5" xfId="33147" xr:uid="{00000000-0005-0000-0000-00003E360000}"/>
    <cellStyle name="Entrada 4 2 2 5 6 2 6" xfId="36822" xr:uid="{00000000-0005-0000-0000-00003F360000}"/>
    <cellStyle name="Entrada 4 2 2 5 6 2 7" xfId="39548" xr:uid="{00000000-0005-0000-0000-000040360000}"/>
    <cellStyle name="Entrada 4 2 2 5 6 3" xfId="14116" xr:uid="{00000000-0005-0000-0000-000041360000}"/>
    <cellStyle name="Entrada 4 2 2 5 6 4" xfId="21114" xr:uid="{00000000-0005-0000-0000-000042360000}"/>
    <cellStyle name="Entrada 4 2 2 5 6 5" xfId="27358" xr:uid="{00000000-0005-0000-0000-000043360000}"/>
    <cellStyle name="Entrada 4 2 2 5 6 6" xfId="28621" xr:uid="{00000000-0005-0000-0000-000044360000}"/>
    <cellStyle name="Entrada 4 2 2 5 6 7" xfId="32008" xr:uid="{00000000-0005-0000-0000-000045360000}"/>
    <cellStyle name="Entrada 4 2 2 5 6 8" xfId="35686" xr:uid="{00000000-0005-0000-0000-000046360000}"/>
    <cellStyle name="Entrada 4 2 2 5 6 9" xfId="38597" xr:uid="{00000000-0005-0000-0000-000047360000}"/>
    <cellStyle name="Entrada 4 2 2 5 7" xfId="6097" xr:uid="{00000000-0005-0000-0000-000048360000}"/>
    <cellStyle name="Entrada 4 2 2 5 7 2" xfId="15251" xr:uid="{00000000-0005-0000-0000-000049360000}"/>
    <cellStyle name="Entrada 4 2 2 5 7 3" xfId="22247" xr:uid="{00000000-0005-0000-0000-00004A360000}"/>
    <cellStyle name="Entrada 4 2 2 5 7 4" xfId="29338" xr:uid="{00000000-0005-0000-0000-00004B360000}"/>
    <cellStyle name="Entrada 4 2 2 5 7 5" xfId="33142" xr:uid="{00000000-0005-0000-0000-00004C360000}"/>
    <cellStyle name="Entrada 4 2 2 5 7 6" xfId="36817" xr:uid="{00000000-0005-0000-0000-00004D360000}"/>
    <cellStyle name="Entrada 4 2 2 5 7 7" xfId="39543" xr:uid="{00000000-0005-0000-0000-00004E360000}"/>
    <cellStyle name="Entrada 4 2 2 5 8" xfId="11496" xr:uid="{00000000-0005-0000-0000-00004F360000}"/>
    <cellStyle name="Entrada 4 2 2 5 9" xfId="18499" xr:uid="{00000000-0005-0000-0000-000050360000}"/>
    <cellStyle name="Entrada 4 2 2 6" xfId="1636" xr:uid="{00000000-0005-0000-0000-000051360000}"/>
    <cellStyle name="Entrada 4 2 2 6 10" xfId="15474" xr:uid="{00000000-0005-0000-0000-000052360000}"/>
    <cellStyle name="Entrada 4 2 2 6 11" xfId="25740" xr:uid="{00000000-0005-0000-0000-000053360000}"/>
    <cellStyle name="Entrada 4 2 2 6 12" xfId="9633" xr:uid="{00000000-0005-0000-0000-000054360000}"/>
    <cellStyle name="Entrada 4 2 2 6 13" xfId="34941" xr:uid="{00000000-0005-0000-0000-000055360000}"/>
    <cellStyle name="Entrada 4 2 2 6 2" xfId="3292" xr:uid="{00000000-0005-0000-0000-000056360000}"/>
    <cellStyle name="Entrada 4 2 2 6 2 2" xfId="6104" xr:uid="{00000000-0005-0000-0000-000057360000}"/>
    <cellStyle name="Entrada 4 2 2 6 2 2 2" xfId="15258" xr:uid="{00000000-0005-0000-0000-000058360000}"/>
    <cellStyle name="Entrada 4 2 2 6 2 2 3" xfId="22254" xr:uid="{00000000-0005-0000-0000-000059360000}"/>
    <cellStyle name="Entrada 4 2 2 6 2 2 4" xfId="29340" xr:uid="{00000000-0005-0000-0000-00005A360000}"/>
    <cellStyle name="Entrada 4 2 2 6 2 2 5" xfId="33149" xr:uid="{00000000-0005-0000-0000-00005B360000}"/>
    <cellStyle name="Entrada 4 2 2 6 2 2 6" xfId="36824" xr:uid="{00000000-0005-0000-0000-00005C360000}"/>
    <cellStyle name="Entrada 4 2 2 6 2 2 7" xfId="39550" xr:uid="{00000000-0005-0000-0000-00005D360000}"/>
    <cellStyle name="Entrada 4 2 2 6 2 3" xfId="12446" xr:uid="{00000000-0005-0000-0000-00005E360000}"/>
    <cellStyle name="Entrada 4 2 2 6 2 4" xfId="19448" xr:uid="{00000000-0005-0000-0000-00005F360000}"/>
    <cellStyle name="Entrada 4 2 2 6 2 5" xfId="28181" xr:uid="{00000000-0005-0000-0000-000060360000}"/>
    <cellStyle name="Entrada 4 2 2 6 2 6" xfId="17874" xr:uid="{00000000-0005-0000-0000-000061360000}"/>
    <cellStyle name="Entrada 4 2 2 6 2 7" xfId="29703" xr:uid="{00000000-0005-0000-0000-000062360000}"/>
    <cellStyle name="Entrada 4 2 2 6 2 8" xfId="33681" xr:uid="{00000000-0005-0000-0000-000063360000}"/>
    <cellStyle name="Entrada 4 2 2 6 2 9" xfId="37269" xr:uid="{00000000-0005-0000-0000-000064360000}"/>
    <cellStyle name="Entrada 4 2 2 6 3" xfId="2897" xr:uid="{00000000-0005-0000-0000-000065360000}"/>
    <cellStyle name="Entrada 4 2 2 6 3 2" xfId="6105" xr:uid="{00000000-0005-0000-0000-000066360000}"/>
    <cellStyle name="Entrada 4 2 2 6 3 2 2" xfId="15259" xr:uid="{00000000-0005-0000-0000-000067360000}"/>
    <cellStyle name="Entrada 4 2 2 6 3 2 3" xfId="22255" xr:uid="{00000000-0005-0000-0000-000068360000}"/>
    <cellStyle name="Entrada 4 2 2 6 3 2 4" xfId="29337" xr:uid="{00000000-0005-0000-0000-000069360000}"/>
    <cellStyle name="Entrada 4 2 2 6 3 2 5" xfId="33150" xr:uid="{00000000-0005-0000-0000-00006A360000}"/>
    <cellStyle name="Entrada 4 2 2 6 3 2 6" xfId="36825" xr:uid="{00000000-0005-0000-0000-00006B360000}"/>
    <cellStyle name="Entrada 4 2 2 6 3 2 7" xfId="39551" xr:uid="{00000000-0005-0000-0000-00006C360000}"/>
    <cellStyle name="Entrada 4 2 2 6 3 3" xfId="12051" xr:uid="{00000000-0005-0000-0000-00006D360000}"/>
    <cellStyle name="Entrada 4 2 2 6 3 4" xfId="19054" xr:uid="{00000000-0005-0000-0000-00006E360000}"/>
    <cellStyle name="Entrada 4 2 2 6 3 5" xfId="28340" xr:uid="{00000000-0005-0000-0000-00006F360000}"/>
    <cellStyle name="Entrada 4 2 2 6 3 6" xfId="24011" xr:uid="{00000000-0005-0000-0000-000070360000}"/>
    <cellStyle name="Entrada 4 2 2 6 3 7" xfId="29885" xr:uid="{00000000-0005-0000-0000-000071360000}"/>
    <cellStyle name="Entrada 4 2 2 6 3 8" xfId="33862" xr:uid="{00000000-0005-0000-0000-000072360000}"/>
    <cellStyle name="Entrada 4 2 2 6 3 9" xfId="37424" xr:uid="{00000000-0005-0000-0000-000073360000}"/>
    <cellStyle name="Entrada 4 2 2 6 4" xfId="4247" xr:uid="{00000000-0005-0000-0000-000074360000}"/>
    <cellStyle name="Entrada 4 2 2 6 4 2" xfId="6106" xr:uid="{00000000-0005-0000-0000-000075360000}"/>
    <cellStyle name="Entrada 4 2 2 6 4 2 2" xfId="15260" xr:uid="{00000000-0005-0000-0000-000076360000}"/>
    <cellStyle name="Entrada 4 2 2 6 4 2 3" xfId="22256" xr:uid="{00000000-0005-0000-0000-000077360000}"/>
    <cellStyle name="Entrada 4 2 2 6 4 2 4" xfId="22693" xr:uid="{00000000-0005-0000-0000-000078360000}"/>
    <cellStyle name="Entrada 4 2 2 6 4 2 5" xfId="33151" xr:uid="{00000000-0005-0000-0000-000079360000}"/>
    <cellStyle name="Entrada 4 2 2 6 4 2 6" xfId="36826" xr:uid="{00000000-0005-0000-0000-00007A360000}"/>
    <cellStyle name="Entrada 4 2 2 6 4 2 7" xfId="39552" xr:uid="{00000000-0005-0000-0000-00007B360000}"/>
    <cellStyle name="Entrada 4 2 2 6 4 3" xfId="13401" xr:uid="{00000000-0005-0000-0000-00007C360000}"/>
    <cellStyle name="Entrada 4 2 2 6 4 4" xfId="20399" xr:uid="{00000000-0005-0000-0000-00007D360000}"/>
    <cellStyle name="Entrada 4 2 2 6 4 5" xfId="17620" xr:uid="{00000000-0005-0000-0000-00007E360000}"/>
    <cellStyle name="Entrada 4 2 2 6 4 6" xfId="9518" xr:uid="{00000000-0005-0000-0000-00007F360000}"/>
    <cellStyle name="Entrada 4 2 2 6 4 7" xfId="24607" xr:uid="{00000000-0005-0000-0000-000080360000}"/>
    <cellStyle name="Entrada 4 2 2 6 4 8" xfId="31231" xr:uid="{00000000-0005-0000-0000-000081360000}"/>
    <cellStyle name="Entrada 4 2 2 6 4 9" xfId="31269" xr:uid="{00000000-0005-0000-0000-000082360000}"/>
    <cellStyle name="Entrada 4 2 2 6 5" xfId="2963" xr:uid="{00000000-0005-0000-0000-000083360000}"/>
    <cellStyle name="Entrada 4 2 2 6 5 2" xfId="6107" xr:uid="{00000000-0005-0000-0000-000084360000}"/>
    <cellStyle name="Entrada 4 2 2 6 5 2 2" xfId="15261" xr:uid="{00000000-0005-0000-0000-000085360000}"/>
    <cellStyle name="Entrada 4 2 2 6 5 2 3" xfId="22257" xr:uid="{00000000-0005-0000-0000-000086360000}"/>
    <cellStyle name="Entrada 4 2 2 6 5 2 4" xfId="23391" xr:uid="{00000000-0005-0000-0000-000087360000}"/>
    <cellStyle name="Entrada 4 2 2 6 5 2 5" xfId="33152" xr:uid="{00000000-0005-0000-0000-000088360000}"/>
    <cellStyle name="Entrada 4 2 2 6 5 2 6" xfId="36827" xr:uid="{00000000-0005-0000-0000-000089360000}"/>
    <cellStyle name="Entrada 4 2 2 6 5 2 7" xfId="39553" xr:uid="{00000000-0005-0000-0000-00008A360000}"/>
    <cellStyle name="Entrada 4 2 2 6 5 3" xfId="12117" xr:uid="{00000000-0005-0000-0000-00008B360000}"/>
    <cellStyle name="Entrada 4 2 2 6 5 4" xfId="19120" xr:uid="{00000000-0005-0000-0000-00008C360000}"/>
    <cellStyle name="Entrada 4 2 2 6 5 5" xfId="24675" xr:uid="{00000000-0005-0000-0000-00008D360000}"/>
    <cellStyle name="Entrada 4 2 2 6 5 6" xfId="22947" xr:uid="{00000000-0005-0000-0000-00008E360000}"/>
    <cellStyle name="Entrada 4 2 2 6 5 7" xfId="26495" xr:uid="{00000000-0005-0000-0000-00008F360000}"/>
    <cellStyle name="Entrada 4 2 2 6 5 8" xfId="29653" xr:uid="{00000000-0005-0000-0000-000090360000}"/>
    <cellStyle name="Entrada 4 2 2 6 5 9" xfId="32100" xr:uid="{00000000-0005-0000-0000-000091360000}"/>
    <cellStyle name="Entrada 4 2 2 6 6" xfId="6103" xr:uid="{00000000-0005-0000-0000-000092360000}"/>
    <cellStyle name="Entrada 4 2 2 6 6 2" xfId="15257" xr:uid="{00000000-0005-0000-0000-000093360000}"/>
    <cellStyle name="Entrada 4 2 2 6 6 3" xfId="22253" xr:uid="{00000000-0005-0000-0000-000094360000}"/>
    <cellStyle name="Entrada 4 2 2 6 6 4" xfId="29469" xr:uid="{00000000-0005-0000-0000-000095360000}"/>
    <cellStyle name="Entrada 4 2 2 6 6 5" xfId="33148" xr:uid="{00000000-0005-0000-0000-000096360000}"/>
    <cellStyle name="Entrada 4 2 2 6 6 6" xfId="36823" xr:uid="{00000000-0005-0000-0000-000097360000}"/>
    <cellStyle name="Entrada 4 2 2 6 6 7" xfId="39549" xr:uid="{00000000-0005-0000-0000-000098360000}"/>
    <cellStyle name="Entrada 4 2 2 6 7" xfId="10790" xr:uid="{00000000-0005-0000-0000-000099360000}"/>
    <cellStyle name="Entrada 4 2 2 6 8" xfId="9869" xr:uid="{00000000-0005-0000-0000-00009A360000}"/>
    <cellStyle name="Entrada 4 2 2 6 9" xfId="28684" xr:uid="{00000000-0005-0000-0000-00009B360000}"/>
    <cellStyle name="Entrada 4 2 2 7" xfId="2464" xr:uid="{00000000-0005-0000-0000-00009C360000}"/>
    <cellStyle name="Entrada 4 2 2 7 2" xfId="6108" xr:uid="{00000000-0005-0000-0000-00009D360000}"/>
    <cellStyle name="Entrada 4 2 2 7 2 2" xfId="15262" xr:uid="{00000000-0005-0000-0000-00009E360000}"/>
    <cellStyle name="Entrada 4 2 2 7 2 3" xfId="22258" xr:uid="{00000000-0005-0000-0000-00009F360000}"/>
    <cellStyle name="Entrada 4 2 2 7 2 4" xfId="29341" xr:uid="{00000000-0005-0000-0000-0000A0360000}"/>
    <cellStyle name="Entrada 4 2 2 7 2 5" xfId="33153" xr:uid="{00000000-0005-0000-0000-0000A1360000}"/>
    <cellStyle name="Entrada 4 2 2 7 2 6" xfId="36828" xr:uid="{00000000-0005-0000-0000-0000A2360000}"/>
    <cellStyle name="Entrada 4 2 2 7 2 7" xfId="39554" xr:uid="{00000000-0005-0000-0000-0000A3360000}"/>
    <cellStyle name="Entrada 4 2 2 7 3" xfId="11618" xr:uid="{00000000-0005-0000-0000-0000A4360000}"/>
    <cellStyle name="Entrada 4 2 2 7 4" xfId="18621" xr:uid="{00000000-0005-0000-0000-0000A5360000}"/>
    <cellStyle name="Entrada 4 2 2 7 5" xfId="19563" xr:uid="{00000000-0005-0000-0000-0000A6360000}"/>
    <cellStyle name="Entrada 4 2 2 7 6" xfId="26202" xr:uid="{00000000-0005-0000-0000-0000A7360000}"/>
    <cellStyle name="Entrada 4 2 2 7 7" xfId="23214" xr:uid="{00000000-0005-0000-0000-0000A8360000}"/>
    <cellStyle name="Entrada 4 2 2 7 8" xfId="34076" xr:uid="{00000000-0005-0000-0000-0000A9360000}"/>
    <cellStyle name="Entrada 4 2 2 7 9" xfId="37638" xr:uid="{00000000-0005-0000-0000-0000AA360000}"/>
    <cellStyle name="Entrada 4 2 2 8" xfId="2943" xr:uid="{00000000-0005-0000-0000-0000AB360000}"/>
    <cellStyle name="Entrada 4 2 2 8 2" xfId="6109" xr:uid="{00000000-0005-0000-0000-0000AC360000}"/>
    <cellStyle name="Entrada 4 2 2 8 2 2" xfId="15263" xr:uid="{00000000-0005-0000-0000-0000AD360000}"/>
    <cellStyle name="Entrada 4 2 2 8 2 3" xfId="22259" xr:uid="{00000000-0005-0000-0000-0000AE360000}"/>
    <cellStyle name="Entrada 4 2 2 8 2 4" xfId="29470" xr:uid="{00000000-0005-0000-0000-0000AF360000}"/>
    <cellStyle name="Entrada 4 2 2 8 2 5" xfId="33154" xr:uid="{00000000-0005-0000-0000-0000B0360000}"/>
    <cellStyle name="Entrada 4 2 2 8 2 6" xfId="36829" xr:uid="{00000000-0005-0000-0000-0000B1360000}"/>
    <cellStyle name="Entrada 4 2 2 8 2 7" xfId="39555" xr:uid="{00000000-0005-0000-0000-0000B2360000}"/>
    <cellStyle name="Entrada 4 2 2 8 3" xfId="12097" xr:uid="{00000000-0005-0000-0000-0000B3360000}"/>
    <cellStyle name="Entrada 4 2 2 8 4" xfId="19100" xr:uid="{00000000-0005-0000-0000-0000B4360000}"/>
    <cellStyle name="Entrada 4 2 2 8 5" xfId="17435" xr:uid="{00000000-0005-0000-0000-0000B5360000}"/>
    <cellStyle name="Entrada 4 2 2 8 6" xfId="23239" xr:uid="{00000000-0005-0000-0000-0000B6360000}"/>
    <cellStyle name="Entrada 4 2 2 8 7" xfId="29855" xr:uid="{00000000-0005-0000-0000-0000B7360000}"/>
    <cellStyle name="Entrada 4 2 2 8 8" xfId="31556" xr:uid="{00000000-0005-0000-0000-0000B8360000}"/>
    <cellStyle name="Entrada 4 2 2 8 9" xfId="35265" xr:uid="{00000000-0005-0000-0000-0000B9360000}"/>
    <cellStyle name="Entrada 4 2 2 9" xfId="2866" xr:uid="{00000000-0005-0000-0000-0000BA360000}"/>
    <cellStyle name="Entrada 4 2 2 9 2" xfId="6110" xr:uid="{00000000-0005-0000-0000-0000BB360000}"/>
    <cellStyle name="Entrada 4 2 2 9 2 2" xfId="15264" xr:uid="{00000000-0005-0000-0000-0000BC360000}"/>
    <cellStyle name="Entrada 4 2 2 9 2 3" xfId="22260" xr:uid="{00000000-0005-0000-0000-0000BD360000}"/>
    <cellStyle name="Entrada 4 2 2 9 2 4" xfId="17757" xr:uid="{00000000-0005-0000-0000-0000BE360000}"/>
    <cellStyle name="Entrada 4 2 2 9 2 5" xfId="33155" xr:uid="{00000000-0005-0000-0000-0000BF360000}"/>
    <cellStyle name="Entrada 4 2 2 9 2 6" xfId="36830" xr:uid="{00000000-0005-0000-0000-0000C0360000}"/>
    <cellStyle name="Entrada 4 2 2 9 2 7" xfId="39556" xr:uid="{00000000-0005-0000-0000-0000C1360000}"/>
    <cellStyle name="Entrada 4 2 2 9 3" xfId="12020" xr:uid="{00000000-0005-0000-0000-0000C2360000}"/>
    <cellStyle name="Entrada 4 2 2 9 4" xfId="19023" xr:uid="{00000000-0005-0000-0000-0000C3360000}"/>
    <cellStyle name="Entrada 4 2 2 9 5" xfId="9490" xr:uid="{00000000-0005-0000-0000-0000C4360000}"/>
    <cellStyle name="Entrada 4 2 2 9 6" xfId="26365" xr:uid="{00000000-0005-0000-0000-0000C5360000}"/>
    <cellStyle name="Entrada 4 2 2 9 7" xfId="23211" xr:uid="{00000000-0005-0000-0000-0000C6360000}"/>
    <cellStyle name="Entrada 4 2 2 9 8" xfId="9531" xr:uid="{00000000-0005-0000-0000-0000C7360000}"/>
    <cellStyle name="Entrada 4 2 2 9 9" xfId="31810" xr:uid="{00000000-0005-0000-0000-0000C8360000}"/>
    <cellStyle name="Entrada 4 2 20" xfId="38445" xr:uid="{00000000-0005-0000-0000-0000C9360000}"/>
    <cellStyle name="Entrada 4 2 3" xfId="1834" xr:uid="{00000000-0005-0000-0000-0000CA360000}"/>
    <cellStyle name="Entrada 4 2 3 10" xfId="28585" xr:uid="{00000000-0005-0000-0000-0000CB360000}"/>
    <cellStyle name="Entrada 4 2 3 11" xfId="28468" xr:uid="{00000000-0005-0000-0000-0000CC360000}"/>
    <cellStyle name="Entrada 4 2 3 12" xfId="28539" xr:uid="{00000000-0005-0000-0000-0000CD360000}"/>
    <cellStyle name="Entrada 4 2 3 13" xfId="29384" xr:uid="{00000000-0005-0000-0000-0000CE360000}"/>
    <cellStyle name="Entrada 4 2 3 14" xfId="31240" xr:uid="{00000000-0005-0000-0000-0000CF360000}"/>
    <cellStyle name="Entrada 4 2 3 2" xfId="2559" xr:uid="{00000000-0005-0000-0000-0000D0360000}"/>
    <cellStyle name="Entrada 4 2 3 2 2" xfId="6112" xr:uid="{00000000-0005-0000-0000-0000D1360000}"/>
    <cellStyle name="Entrada 4 2 3 2 2 2" xfId="15266" xr:uid="{00000000-0005-0000-0000-0000D2360000}"/>
    <cellStyle name="Entrada 4 2 3 2 2 3" xfId="22262" xr:uid="{00000000-0005-0000-0000-0000D3360000}"/>
    <cellStyle name="Entrada 4 2 3 2 2 4" xfId="17451" xr:uid="{00000000-0005-0000-0000-0000D4360000}"/>
    <cellStyle name="Entrada 4 2 3 2 2 5" xfId="33157" xr:uid="{00000000-0005-0000-0000-0000D5360000}"/>
    <cellStyle name="Entrada 4 2 3 2 2 6" xfId="36832" xr:uid="{00000000-0005-0000-0000-0000D6360000}"/>
    <cellStyle name="Entrada 4 2 3 2 2 7" xfId="39558" xr:uid="{00000000-0005-0000-0000-0000D7360000}"/>
    <cellStyle name="Entrada 4 2 3 2 3" xfId="11713" xr:uid="{00000000-0005-0000-0000-0000D8360000}"/>
    <cellStyle name="Entrada 4 2 3 2 4" xfId="18716" xr:uid="{00000000-0005-0000-0000-0000D9360000}"/>
    <cellStyle name="Entrada 4 2 3 2 5" xfId="17122" xr:uid="{00000000-0005-0000-0000-0000DA360000}"/>
    <cellStyle name="Entrada 4 2 3 2 6" xfId="10702" xr:uid="{00000000-0005-0000-0000-0000DB360000}"/>
    <cellStyle name="Entrada 4 2 3 2 7" xfId="30053" xr:uid="{00000000-0005-0000-0000-0000DC360000}"/>
    <cellStyle name="Entrada 4 2 3 2 8" xfId="25780" xr:uid="{00000000-0005-0000-0000-0000DD360000}"/>
    <cellStyle name="Entrada 4 2 3 2 9" xfId="34972" xr:uid="{00000000-0005-0000-0000-0000DE360000}"/>
    <cellStyle name="Entrada 4 2 3 3" xfId="3741" xr:uid="{00000000-0005-0000-0000-0000DF360000}"/>
    <cellStyle name="Entrada 4 2 3 3 2" xfId="6113" xr:uid="{00000000-0005-0000-0000-0000E0360000}"/>
    <cellStyle name="Entrada 4 2 3 3 2 2" xfId="15267" xr:uid="{00000000-0005-0000-0000-0000E1360000}"/>
    <cellStyle name="Entrada 4 2 3 3 2 3" xfId="22263" xr:uid="{00000000-0005-0000-0000-0000E2360000}"/>
    <cellStyle name="Entrada 4 2 3 3 2 4" xfId="24178" xr:uid="{00000000-0005-0000-0000-0000E3360000}"/>
    <cellStyle name="Entrada 4 2 3 3 2 5" xfId="33158" xr:uid="{00000000-0005-0000-0000-0000E4360000}"/>
    <cellStyle name="Entrada 4 2 3 3 2 6" xfId="36833" xr:uid="{00000000-0005-0000-0000-0000E5360000}"/>
    <cellStyle name="Entrada 4 2 3 3 2 7" xfId="39559" xr:uid="{00000000-0005-0000-0000-0000E6360000}"/>
    <cellStyle name="Entrada 4 2 3 3 3" xfId="12895" xr:uid="{00000000-0005-0000-0000-0000E7360000}"/>
    <cellStyle name="Entrada 4 2 3 3 4" xfId="19894" xr:uid="{00000000-0005-0000-0000-0000E8360000}"/>
    <cellStyle name="Entrada 4 2 3 3 5" xfId="27959" xr:uid="{00000000-0005-0000-0000-0000E9360000}"/>
    <cellStyle name="Entrada 4 2 3 3 6" xfId="26575" xr:uid="{00000000-0005-0000-0000-0000EA360000}"/>
    <cellStyle name="Entrada 4 2 3 3 7" xfId="24829" xr:uid="{00000000-0005-0000-0000-0000EB360000}"/>
    <cellStyle name="Entrada 4 2 3 3 8" xfId="33543" xr:uid="{00000000-0005-0000-0000-0000EC360000}"/>
    <cellStyle name="Entrada 4 2 3 3 9" xfId="37211" xr:uid="{00000000-0005-0000-0000-0000ED360000}"/>
    <cellStyle name="Entrada 4 2 3 4" xfId="4240" xr:uid="{00000000-0005-0000-0000-0000EE360000}"/>
    <cellStyle name="Entrada 4 2 3 4 2" xfId="6114" xr:uid="{00000000-0005-0000-0000-0000EF360000}"/>
    <cellStyle name="Entrada 4 2 3 4 2 2" xfId="15268" xr:uid="{00000000-0005-0000-0000-0000F0360000}"/>
    <cellStyle name="Entrada 4 2 3 4 2 3" xfId="22264" xr:uid="{00000000-0005-0000-0000-0000F1360000}"/>
    <cellStyle name="Entrada 4 2 3 4 2 4" xfId="29343" xr:uid="{00000000-0005-0000-0000-0000F2360000}"/>
    <cellStyle name="Entrada 4 2 3 4 2 5" xfId="33159" xr:uid="{00000000-0005-0000-0000-0000F3360000}"/>
    <cellStyle name="Entrada 4 2 3 4 2 6" xfId="36834" xr:uid="{00000000-0005-0000-0000-0000F4360000}"/>
    <cellStyle name="Entrada 4 2 3 4 2 7" xfId="39560" xr:uid="{00000000-0005-0000-0000-0000F5360000}"/>
    <cellStyle name="Entrada 4 2 3 4 3" xfId="13394" xr:uid="{00000000-0005-0000-0000-0000F6360000}"/>
    <cellStyle name="Entrada 4 2 3 4 4" xfId="20392" xr:uid="{00000000-0005-0000-0000-0000F7360000}"/>
    <cellStyle name="Entrada 4 2 3 4 5" xfId="27712" xr:uid="{00000000-0005-0000-0000-0000F8360000}"/>
    <cellStyle name="Entrada 4 2 3 4 6" xfId="17120" xr:uid="{00000000-0005-0000-0000-0000F9360000}"/>
    <cellStyle name="Entrada 4 2 3 4 7" xfId="17845" xr:uid="{00000000-0005-0000-0000-0000FA360000}"/>
    <cellStyle name="Entrada 4 2 3 4 8" xfId="25068" xr:uid="{00000000-0005-0000-0000-0000FB360000}"/>
    <cellStyle name="Entrada 4 2 3 4 9" xfId="26485" xr:uid="{00000000-0005-0000-0000-0000FC360000}"/>
    <cellStyle name="Entrada 4 2 3 5" xfId="2960" xr:uid="{00000000-0005-0000-0000-0000FD360000}"/>
    <cellStyle name="Entrada 4 2 3 5 2" xfId="6115" xr:uid="{00000000-0005-0000-0000-0000FE360000}"/>
    <cellStyle name="Entrada 4 2 3 5 2 2" xfId="15269" xr:uid="{00000000-0005-0000-0000-0000FF360000}"/>
    <cellStyle name="Entrada 4 2 3 5 2 3" xfId="22265" xr:uid="{00000000-0005-0000-0000-000000370000}"/>
    <cellStyle name="Entrada 4 2 3 5 2 4" xfId="29336" xr:uid="{00000000-0005-0000-0000-000001370000}"/>
    <cellStyle name="Entrada 4 2 3 5 2 5" xfId="33160" xr:uid="{00000000-0005-0000-0000-000002370000}"/>
    <cellStyle name="Entrada 4 2 3 5 2 6" xfId="36835" xr:uid="{00000000-0005-0000-0000-000003370000}"/>
    <cellStyle name="Entrada 4 2 3 5 2 7" xfId="39561" xr:uid="{00000000-0005-0000-0000-000004370000}"/>
    <cellStyle name="Entrada 4 2 3 5 3" xfId="12114" xr:uid="{00000000-0005-0000-0000-000005370000}"/>
    <cellStyle name="Entrada 4 2 3 5 4" xfId="19117" xr:uid="{00000000-0005-0000-0000-000006370000}"/>
    <cellStyle name="Entrada 4 2 3 5 5" xfId="24672" xr:uid="{00000000-0005-0000-0000-000007370000}"/>
    <cellStyle name="Entrada 4 2 3 5 6" xfId="17575" xr:uid="{00000000-0005-0000-0000-000008370000}"/>
    <cellStyle name="Entrada 4 2 3 5 7" xfId="29854" xr:uid="{00000000-0005-0000-0000-000009370000}"/>
    <cellStyle name="Entrada 4 2 3 5 8" xfId="33831" xr:uid="{00000000-0005-0000-0000-00000A370000}"/>
    <cellStyle name="Entrada 4 2 3 5 9" xfId="37393" xr:uid="{00000000-0005-0000-0000-00000B370000}"/>
    <cellStyle name="Entrada 4 2 3 6" xfId="4245" xr:uid="{00000000-0005-0000-0000-00000C370000}"/>
    <cellStyle name="Entrada 4 2 3 6 2" xfId="6116" xr:uid="{00000000-0005-0000-0000-00000D370000}"/>
    <cellStyle name="Entrada 4 2 3 6 2 2" xfId="15270" xr:uid="{00000000-0005-0000-0000-00000E370000}"/>
    <cellStyle name="Entrada 4 2 3 6 2 3" xfId="22266" xr:uid="{00000000-0005-0000-0000-00000F370000}"/>
    <cellStyle name="Entrada 4 2 3 6 2 4" xfId="18079" xr:uid="{00000000-0005-0000-0000-000010370000}"/>
    <cellStyle name="Entrada 4 2 3 6 2 5" xfId="33161" xr:uid="{00000000-0005-0000-0000-000011370000}"/>
    <cellStyle name="Entrada 4 2 3 6 2 6" xfId="36836" xr:uid="{00000000-0005-0000-0000-000012370000}"/>
    <cellStyle name="Entrada 4 2 3 6 2 7" xfId="39562" xr:uid="{00000000-0005-0000-0000-000013370000}"/>
    <cellStyle name="Entrada 4 2 3 6 3" xfId="13399" xr:uid="{00000000-0005-0000-0000-000014370000}"/>
    <cellStyle name="Entrada 4 2 3 6 4" xfId="20397" xr:uid="{00000000-0005-0000-0000-000015370000}"/>
    <cellStyle name="Entrada 4 2 3 6 5" xfId="9224" xr:uid="{00000000-0005-0000-0000-000016370000}"/>
    <cellStyle name="Entrada 4 2 3 6 6" xfId="17107" xr:uid="{00000000-0005-0000-0000-000017370000}"/>
    <cellStyle name="Entrada 4 2 3 6 7" xfId="27263" xr:uid="{00000000-0005-0000-0000-000018370000}"/>
    <cellStyle name="Entrada 4 2 3 6 8" xfId="35534" xr:uid="{00000000-0005-0000-0000-000019370000}"/>
    <cellStyle name="Entrada 4 2 3 6 9" xfId="38459" xr:uid="{00000000-0005-0000-0000-00001A370000}"/>
    <cellStyle name="Entrada 4 2 3 7" xfId="6111" xr:uid="{00000000-0005-0000-0000-00001B370000}"/>
    <cellStyle name="Entrada 4 2 3 7 2" xfId="15265" xr:uid="{00000000-0005-0000-0000-00001C370000}"/>
    <cellStyle name="Entrada 4 2 3 7 3" xfId="22261" xr:uid="{00000000-0005-0000-0000-00001D370000}"/>
    <cellStyle name="Entrada 4 2 3 7 4" xfId="29342" xr:uid="{00000000-0005-0000-0000-00001E370000}"/>
    <cellStyle name="Entrada 4 2 3 7 5" xfId="33156" xr:uid="{00000000-0005-0000-0000-00001F370000}"/>
    <cellStyle name="Entrada 4 2 3 7 6" xfId="36831" xr:uid="{00000000-0005-0000-0000-000020370000}"/>
    <cellStyle name="Entrada 4 2 3 7 7" xfId="39557" xr:uid="{00000000-0005-0000-0000-000021370000}"/>
    <cellStyle name="Entrada 4 2 3 8" xfId="10988" xr:uid="{00000000-0005-0000-0000-000022370000}"/>
    <cellStyle name="Entrada 4 2 3 9" xfId="15534" xr:uid="{00000000-0005-0000-0000-000023370000}"/>
    <cellStyle name="Entrada 4 2 4" xfId="2266" xr:uid="{00000000-0005-0000-0000-000024370000}"/>
    <cellStyle name="Entrada 4 2 4 10" xfId="9209" xr:uid="{00000000-0005-0000-0000-000025370000}"/>
    <cellStyle name="Entrada 4 2 4 11" xfId="26107" xr:uid="{00000000-0005-0000-0000-000026370000}"/>
    <cellStyle name="Entrada 4 2 4 12" xfId="28097" xr:uid="{00000000-0005-0000-0000-000027370000}"/>
    <cellStyle name="Entrada 4 2 4 13" xfId="30863" xr:uid="{00000000-0005-0000-0000-000028370000}"/>
    <cellStyle name="Entrada 4 2 4 14" xfId="35562" xr:uid="{00000000-0005-0000-0000-000029370000}"/>
    <cellStyle name="Entrada 4 2 4 2" xfId="2666" xr:uid="{00000000-0005-0000-0000-00002A370000}"/>
    <cellStyle name="Entrada 4 2 4 2 2" xfId="6118" xr:uid="{00000000-0005-0000-0000-00002B370000}"/>
    <cellStyle name="Entrada 4 2 4 2 2 2" xfId="15272" xr:uid="{00000000-0005-0000-0000-00002C370000}"/>
    <cellStyle name="Entrada 4 2 4 2 2 3" xfId="22268" xr:uid="{00000000-0005-0000-0000-00002D370000}"/>
    <cellStyle name="Entrada 4 2 4 2 2 4" xfId="23390" xr:uid="{00000000-0005-0000-0000-00002E370000}"/>
    <cellStyle name="Entrada 4 2 4 2 2 5" xfId="33163" xr:uid="{00000000-0005-0000-0000-00002F370000}"/>
    <cellStyle name="Entrada 4 2 4 2 2 6" xfId="36838" xr:uid="{00000000-0005-0000-0000-000030370000}"/>
    <cellStyle name="Entrada 4 2 4 2 2 7" xfId="39564" xr:uid="{00000000-0005-0000-0000-000031370000}"/>
    <cellStyle name="Entrada 4 2 4 2 3" xfId="11820" xr:uid="{00000000-0005-0000-0000-000032370000}"/>
    <cellStyle name="Entrada 4 2 4 2 4" xfId="18823" xr:uid="{00000000-0005-0000-0000-000033370000}"/>
    <cellStyle name="Entrada 4 2 4 2 5" xfId="24618" xr:uid="{00000000-0005-0000-0000-000034370000}"/>
    <cellStyle name="Entrada 4 2 4 2 6" xfId="26296" xr:uid="{00000000-0005-0000-0000-000035370000}"/>
    <cellStyle name="Entrada 4 2 4 2 7" xfId="24377" xr:uid="{00000000-0005-0000-0000-000036370000}"/>
    <cellStyle name="Entrada 4 2 4 2 8" xfId="31091" xr:uid="{00000000-0005-0000-0000-000037370000}"/>
    <cellStyle name="Entrada 4 2 4 2 9" xfId="34979" xr:uid="{00000000-0005-0000-0000-000038370000}"/>
    <cellStyle name="Entrada 4 2 4 3" xfId="3948" xr:uid="{00000000-0005-0000-0000-000039370000}"/>
    <cellStyle name="Entrada 4 2 4 3 2" xfId="6119" xr:uid="{00000000-0005-0000-0000-00003A370000}"/>
    <cellStyle name="Entrada 4 2 4 3 2 2" xfId="15273" xr:uid="{00000000-0005-0000-0000-00003B370000}"/>
    <cellStyle name="Entrada 4 2 4 3 2 3" xfId="22269" xr:uid="{00000000-0005-0000-0000-00003C370000}"/>
    <cellStyle name="Entrada 4 2 4 3 2 4" xfId="29345" xr:uid="{00000000-0005-0000-0000-00003D370000}"/>
    <cellStyle name="Entrada 4 2 4 3 2 5" xfId="33164" xr:uid="{00000000-0005-0000-0000-00003E370000}"/>
    <cellStyle name="Entrada 4 2 4 3 2 6" xfId="36839" xr:uid="{00000000-0005-0000-0000-00003F370000}"/>
    <cellStyle name="Entrada 4 2 4 3 2 7" xfId="39565" xr:uid="{00000000-0005-0000-0000-000040370000}"/>
    <cellStyle name="Entrada 4 2 4 3 3" xfId="13102" xr:uid="{00000000-0005-0000-0000-000041370000}"/>
    <cellStyle name="Entrada 4 2 4 3 4" xfId="20100" xr:uid="{00000000-0005-0000-0000-000042370000}"/>
    <cellStyle name="Entrada 4 2 4 3 5" xfId="27856" xr:uid="{00000000-0005-0000-0000-000043370000}"/>
    <cellStyle name="Entrada 4 2 4 3 6" xfId="29479" xr:uid="{00000000-0005-0000-0000-000044370000}"/>
    <cellStyle name="Entrada 4 2 4 3 7" xfId="17857" xr:uid="{00000000-0005-0000-0000-000045370000}"/>
    <cellStyle name="Entrada 4 2 4 3 8" xfId="33453" xr:uid="{00000000-0005-0000-0000-000046370000}"/>
    <cellStyle name="Entrada 4 2 4 3 9" xfId="37127" xr:uid="{00000000-0005-0000-0000-000047370000}"/>
    <cellStyle name="Entrada 4 2 4 4" xfId="4386" xr:uid="{00000000-0005-0000-0000-000048370000}"/>
    <cellStyle name="Entrada 4 2 4 4 2" xfId="6120" xr:uid="{00000000-0005-0000-0000-000049370000}"/>
    <cellStyle name="Entrada 4 2 4 4 2 2" xfId="15274" xr:uid="{00000000-0005-0000-0000-00004A370000}"/>
    <cellStyle name="Entrada 4 2 4 4 2 3" xfId="22270" xr:uid="{00000000-0005-0000-0000-00004B370000}"/>
    <cellStyle name="Entrada 4 2 4 4 2 4" xfId="29468" xr:uid="{00000000-0005-0000-0000-00004C370000}"/>
    <cellStyle name="Entrada 4 2 4 4 2 5" xfId="33165" xr:uid="{00000000-0005-0000-0000-00004D370000}"/>
    <cellStyle name="Entrada 4 2 4 4 2 6" xfId="36840" xr:uid="{00000000-0005-0000-0000-00004E370000}"/>
    <cellStyle name="Entrada 4 2 4 4 2 7" xfId="39566" xr:uid="{00000000-0005-0000-0000-00004F370000}"/>
    <cellStyle name="Entrada 4 2 4 4 3" xfId="13540" xr:uid="{00000000-0005-0000-0000-000050370000}"/>
    <cellStyle name="Entrada 4 2 4 4 4" xfId="20538" xr:uid="{00000000-0005-0000-0000-000051370000}"/>
    <cellStyle name="Entrada 4 2 4 4 5" xfId="22578" xr:uid="{00000000-0005-0000-0000-000052370000}"/>
    <cellStyle name="Entrada 4 2 4 4 6" xfId="9319" xr:uid="{00000000-0005-0000-0000-000053370000}"/>
    <cellStyle name="Entrada 4 2 4 4 7" xfId="31901" xr:uid="{00000000-0005-0000-0000-000054370000}"/>
    <cellStyle name="Entrada 4 2 4 4 8" xfId="9596" xr:uid="{00000000-0005-0000-0000-000055370000}"/>
    <cellStyle name="Entrada 4 2 4 4 9" xfId="29579" xr:uid="{00000000-0005-0000-0000-000056370000}"/>
    <cellStyle name="Entrada 4 2 4 5" xfId="4640" xr:uid="{00000000-0005-0000-0000-000057370000}"/>
    <cellStyle name="Entrada 4 2 4 5 2" xfId="6121" xr:uid="{00000000-0005-0000-0000-000058370000}"/>
    <cellStyle name="Entrada 4 2 4 5 2 2" xfId="15275" xr:uid="{00000000-0005-0000-0000-000059370000}"/>
    <cellStyle name="Entrada 4 2 4 5 2 3" xfId="22271" xr:uid="{00000000-0005-0000-0000-00005A370000}"/>
    <cellStyle name="Entrada 4 2 4 5 2 4" xfId="22690" xr:uid="{00000000-0005-0000-0000-00005B370000}"/>
    <cellStyle name="Entrada 4 2 4 5 2 5" xfId="33166" xr:uid="{00000000-0005-0000-0000-00005C370000}"/>
    <cellStyle name="Entrada 4 2 4 5 2 6" xfId="36841" xr:uid="{00000000-0005-0000-0000-00005D370000}"/>
    <cellStyle name="Entrada 4 2 4 5 2 7" xfId="39567" xr:uid="{00000000-0005-0000-0000-00005E370000}"/>
    <cellStyle name="Entrada 4 2 4 5 3" xfId="13794" xr:uid="{00000000-0005-0000-0000-00005F370000}"/>
    <cellStyle name="Entrada 4 2 4 5 4" xfId="20792" xr:uid="{00000000-0005-0000-0000-000060370000}"/>
    <cellStyle name="Entrada 4 2 4 5 5" xfId="27517" xr:uid="{00000000-0005-0000-0000-000061370000}"/>
    <cellStyle name="Entrada 4 2 4 5 6" xfId="29260" xr:uid="{00000000-0005-0000-0000-000062370000}"/>
    <cellStyle name="Entrada 4 2 4 5 7" xfId="26822" xr:uid="{00000000-0005-0000-0000-000063370000}"/>
    <cellStyle name="Entrada 4 2 4 5 8" xfId="32201" xr:uid="{00000000-0005-0000-0000-000064370000}"/>
    <cellStyle name="Entrada 4 2 4 5 9" xfId="35876" xr:uid="{00000000-0005-0000-0000-000065370000}"/>
    <cellStyle name="Entrada 4 2 4 6" xfId="4886" xr:uid="{00000000-0005-0000-0000-000066370000}"/>
    <cellStyle name="Entrada 4 2 4 6 2" xfId="6122" xr:uid="{00000000-0005-0000-0000-000067370000}"/>
    <cellStyle name="Entrada 4 2 4 6 2 2" xfId="15276" xr:uid="{00000000-0005-0000-0000-000068370000}"/>
    <cellStyle name="Entrada 4 2 4 6 2 3" xfId="22272" xr:uid="{00000000-0005-0000-0000-000069370000}"/>
    <cellStyle name="Entrada 4 2 4 6 2 4" xfId="29346" xr:uid="{00000000-0005-0000-0000-00006A370000}"/>
    <cellStyle name="Entrada 4 2 4 6 2 5" xfId="33167" xr:uid="{00000000-0005-0000-0000-00006B370000}"/>
    <cellStyle name="Entrada 4 2 4 6 2 6" xfId="36842" xr:uid="{00000000-0005-0000-0000-00006C370000}"/>
    <cellStyle name="Entrada 4 2 4 6 2 7" xfId="39568" xr:uid="{00000000-0005-0000-0000-00006D370000}"/>
    <cellStyle name="Entrada 4 2 4 6 3" xfId="14040" xr:uid="{00000000-0005-0000-0000-00006E370000}"/>
    <cellStyle name="Entrada 4 2 4 6 4" xfId="21038" xr:uid="{00000000-0005-0000-0000-00006F370000}"/>
    <cellStyle name="Entrada 4 2 4 6 5" xfId="27396" xr:uid="{00000000-0005-0000-0000-000070370000}"/>
    <cellStyle name="Entrada 4 2 4 6 6" xfId="29281" xr:uid="{00000000-0005-0000-0000-000071370000}"/>
    <cellStyle name="Entrada 4 2 4 6 7" xfId="31932" xr:uid="{00000000-0005-0000-0000-000072370000}"/>
    <cellStyle name="Entrada 4 2 4 6 8" xfId="35610" xr:uid="{00000000-0005-0000-0000-000073370000}"/>
    <cellStyle name="Entrada 4 2 4 6 9" xfId="38521" xr:uid="{00000000-0005-0000-0000-000074370000}"/>
    <cellStyle name="Entrada 4 2 4 7" xfId="6117" xr:uid="{00000000-0005-0000-0000-000075370000}"/>
    <cellStyle name="Entrada 4 2 4 7 2" xfId="15271" xr:uid="{00000000-0005-0000-0000-000076370000}"/>
    <cellStyle name="Entrada 4 2 4 7 3" xfId="22267" xr:uid="{00000000-0005-0000-0000-000077370000}"/>
    <cellStyle name="Entrada 4 2 4 7 4" xfId="29471" xr:uid="{00000000-0005-0000-0000-000078370000}"/>
    <cellStyle name="Entrada 4 2 4 7 5" xfId="33162" xr:uid="{00000000-0005-0000-0000-000079370000}"/>
    <cellStyle name="Entrada 4 2 4 7 6" xfId="36837" xr:uid="{00000000-0005-0000-0000-00007A370000}"/>
    <cellStyle name="Entrada 4 2 4 7 7" xfId="39563" xr:uid="{00000000-0005-0000-0000-00007B370000}"/>
    <cellStyle name="Entrada 4 2 4 8" xfId="11420" xr:uid="{00000000-0005-0000-0000-00007C370000}"/>
    <cellStyle name="Entrada 4 2 4 9" xfId="18423" xr:uid="{00000000-0005-0000-0000-00007D370000}"/>
    <cellStyle name="Entrada 4 2 5" xfId="2092" xr:uid="{00000000-0005-0000-0000-00007E370000}"/>
    <cellStyle name="Entrada 4 2 5 10" xfId="24587" xr:uid="{00000000-0005-0000-0000-00007F370000}"/>
    <cellStyle name="Entrada 4 2 5 11" xfId="24569" xr:uid="{00000000-0005-0000-0000-000080370000}"/>
    <cellStyle name="Entrada 4 2 5 12" xfId="30839" xr:uid="{00000000-0005-0000-0000-000081370000}"/>
    <cellStyle name="Entrada 4 2 5 13" xfId="31442" xr:uid="{00000000-0005-0000-0000-000082370000}"/>
    <cellStyle name="Entrada 4 2 5 14" xfId="35151" xr:uid="{00000000-0005-0000-0000-000083370000}"/>
    <cellStyle name="Entrada 4 2 5 2" xfId="2592" xr:uid="{00000000-0005-0000-0000-000084370000}"/>
    <cellStyle name="Entrada 4 2 5 2 2" xfId="6124" xr:uid="{00000000-0005-0000-0000-000085370000}"/>
    <cellStyle name="Entrada 4 2 5 2 2 2" xfId="15278" xr:uid="{00000000-0005-0000-0000-000086370000}"/>
    <cellStyle name="Entrada 4 2 5 2 2 3" xfId="22274" xr:uid="{00000000-0005-0000-0000-000087370000}"/>
    <cellStyle name="Entrada 4 2 5 2 2 4" xfId="17570" xr:uid="{00000000-0005-0000-0000-000088370000}"/>
    <cellStyle name="Entrada 4 2 5 2 2 5" xfId="33169" xr:uid="{00000000-0005-0000-0000-000089370000}"/>
    <cellStyle name="Entrada 4 2 5 2 2 6" xfId="36844" xr:uid="{00000000-0005-0000-0000-00008A370000}"/>
    <cellStyle name="Entrada 4 2 5 2 2 7" xfId="39570" xr:uid="{00000000-0005-0000-0000-00008B370000}"/>
    <cellStyle name="Entrada 4 2 5 2 3" xfId="11746" xr:uid="{00000000-0005-0000-0000-00008C370000}"/>
    <cellStyle name="Entrada 4 2 5 2 4" xfId="18749" xr:uid="{00000000-0005-0000-0000-00008D370000}"/>
    <cellStyle name="Entrada 4 2 5 2 5" xfId="23362" xr:uid="{00000000-0005-0000-0000-00008E370000}"/>
    <cellStyle name="Entrada 4 2 5 2 6" xfId="21230" xr:uid="{00000000-0005-0000-0000-00008F370000}"/>
    <cellStyle name="Entrada 4 2 5 2 7" xfId="30037" xr:uid="{00000000-0005-0000-0000-000090370000}"/>
    <cellStyle name="Entrada 4 2 5 2 8" xfId="28450" xr:uid="{00000000-0005-0000-0000-000091370000}"/>
    <cellStyle name="Entrada 4 2 5 2 9" xfId="33625" xr:uid="{00000000-0005-0000-0000-000092370000}"/>
    <cellStyle name="Entrada 4 2 5 3" xfId="3839" xr:uid="{00000000-0005-0000-0000-000093370000}"/>
    <cellStyle name="Entrada 4 2 5 3 2" xfId="6125" xr:uid="{00000000-0005-0000-0000-000094370000}"/>
    <cellStyle name="Entrada 4 2 5 3 2 2" xfId="15279" xr:uid="{00000000-0005-0000-0000-000095370000}"/>
    <cellStyle name="Entrada 4 2 5 3 2 3" xfId="22275" xr:uid="{00000000-0005-0000-0000-000096370000}"/>
    <cellStyle name="Entrada 4 2 5 3 2 4" xfId="10135" xr:uid="{00000000-0005-0000-0000-000097370000}"/>
    <cellStyle name="Entrada 4 2 5 3 2 5" xfId="33170" xr:uid="{00000000-0005-0000-0000-000098370000}"/>
    <cellStyle name="Entrada 4 2 5 3 2 6" xfId="36845" xr:uid="{00000000-0005-0000-0000-000099370000}"/>
    <cellStyle name="Entrada 4 2 5 3 2 7" xfId="39571" xr:uid="{00000000-0005-0000-0000-00009A370000}"/>
    <cellStyle name="Entrada 4 2 5 3 3" xfId="12993" xr:uid="{00000000-0005-0000-0000-00009B370000}"/>
    <cellStyle name="Entrada 4 2 5 3 4" xfId="19992" xr:uid="{00000000-0005-0000-0000-00009C370000}"/>
    <cellStyle name="Entrada 4 2 5 3 5" xfId="25290" xr:uid="{00000000-0005-0000-0000-00009D370000}"/>
    <cellStyle name="Entrada 4 2 5 3 6" xfId="18224" xr:uid="{00000000-0005-0000-0000-00009E370000}"/>
    <cellStyle name="Entrada 4 2 5 3 7" xfId="21223" xr:uid="{00000000-0005-0000-0000-00009F370000}"/>
    <cellStyle name="Entrada 4 2 5 3 8" xfId="33498" xr:uid="{00000000-0005-0000-0000-0000A0370000}"/>
    <cellStyle name="Entrada 4 2 5 3 9" xfId="37166" xr:uid="{00000000-0005-0000-0000-0000A1370000}"/>
    <cellStyle name="Entrada 4 2 5 4" xfId="4303" xr:uid="{00000000-0005-0000-0000-0000A2370000}"/>
    <cellStyle name="Entrada 4 2 5 4 2" xfId="6126" xr:uid="{00000000-0005-0000-0000-0000A3370000}"/>
    <cellStyle name="Entrada 4 2 5 4 2 2" xfId="15280" xr:uid="{00000000-0005-0000-0000-0000A4370000}"/>
    <cellStyle name="Entrada 4 2 5 4 2 3" xfId="22276" xr:uid="{00000000-0005-0000-0000-0000A5370000}"/>
    <cellStyle name="Entrada 4 2 5 4 2 4" xfId="28875" xr:uid="{00000000-0005-0000-0000-0000A6370000}"/>
    <cellStyle name="Entrada 4 2 5 4 2 5" xfId="33171" xr:uid="{00000000-0005-0000-0000-0000A7370000}"/>
    <cellStyle name="Entrada 4 2 5 4 2 6" xfId="36846" xr:uid="{00000000-0005-0000-0000-0000A8370000}"/>
    <cellStyle name="Entrada 4 2 5 4 2 7" xfId="39572" xr:uid="{00000000-0005-0000-0000-0000A9370000}"/>
    <cellStyle name="Entrada 4 2 5 4 3" xfId="13457" xr:uid="{00000000-0005-0000-0000-0000AA370000}"/>
    <cellStyle name="Entrada 4 2 5 4 4" xfId="20455" xr:uid="{00000000-0005-0000-0000-0000AB370000}"/>
    <cellStyle name="Entrada 4 2 5 4 5" xfId="22974" xr:uid="{00000000-0005-0000-0000-0000AC370000}"/>
    <cellStyle name="Entrada 4 2 5 4 6" xfId="18272" xr:uid="{00000000-0005-0000-0000-0000AD370000}"/>
    <cellStyle name="Entrada 4 2 5 4 7" xfId="23307" xr:uid="{00000000-0005-0000-0000-0000AE370000}"/>
    <cellStyle name="Entrada 4 2 5 4 8" xfId="17898" xr:uid="{00000000-0005-0000-0000-0000AF370000}"/>
    <cellStyle name="Entrada 4 2 5 4 9" xfId="19615" xr:uid="{00000000-0005-0000-0000-0000B0370000}"/>
    <cellStyle name="Entrada 4 2 5 5" xfId="4574" xr:uid="{00000000-0005-0000-0000-0000B1370000}"/>
    <cellStyle name="Entrada 4 2 5 5 2" xfId="6127" xr:uid="{00000000-0005-0000-0000-0000B2370000}"/>
    <cellStyle name="Entrada 4 2 5 5 2 2" xfId="15281" xr:uid="{00000000-0005-0000-0000-0000B3370000}"/>
    <cellStyle name="Entrada 4 2 5 5 2 3" xfId="22277" xr:uid="{00000000-0005-0000-0000-0000B4370000}"/>
    <cellStyle name="Entrada 4 2 5 5 2 4" xfId="22575" xr:uid="{00000000-0005-0000-0000-0000B5370000}"/>
    <cellStyle name="Entrada 4 2 5 5 2 5" xfId="33172" xr:uid="{00000000-0005-0000-0000-0000B6370000}"/>
    <cellStyle name="Entrada 4 2 5 5 2 6" xfId="36847" xr:uid="{00000000-0005-0000-0000-0000B7370000}"/>
    <cellStyle name="Entrada 4 2 5 5 2 7" xfId="39573" xr:uid="{00000000-0005-0000-0000-0000B8370000}"/>
    <cellStyle name="Entrada 4 2 5 5 3" xfId="13728" xr:uid="{00000000-0005-0000-0000-0000B9370000}"/>
    <cellStyle name="Entrada 4 2 5 5 4" xfId="20726" xr:uid="{00000000-0005-0000-0000-0000BA370000}"/>
    <cellStyle name="Entrada 4 2 5 5 5" xfId="27550" xr:uid="{00000000-0005-0000-0000-0000BB370000}"/>
    <cellStyle name="Entrada 4 2 5 5 6" xfId="26722" xr:uid="{00000000-0005-0000-0000-0000BC370000}"/>
    <cellStyle name="Entrada 4 2 5 5 7" xfId="26838" xr:uid="{00000000-0005-0000-0000-0000BD370000}"/>
    <cellStyle name="Entrada 4 2 5 5 8" xfId="32231" xr:uid="{00000000-0005-0000-0000-0000BE370000}"/>
    <cellStyle name="Entrada 4 2 5 5 9" xfId="35906" xr:uid="{00000000-0005-0000-0000-0000BF370000}"/>
    <cellStyle name="Entrada 4 2 5 6" xfId="4824" xr:uid="{00000000-0005-0000-0000-0000C0370000}"/>
    <cellStyle name="Entrada 4 2 5 6 2" xfId="6128" xr:uid="{00000000-0005-0000-0000-0000C1370000}"/>
    <cellStyle name="Entrada 4 2 5 6 2 2" xfId="15282" xr:uid="{00000000-0005-0000-0000-0000C2370000}"/>
    <cellStyle name="Entrada 4 2 5 6 2 3" xfId="22278" xr:uid="{00000000-0005-0000-0000-0000C3370000}"/>
    <cellStyle name="Entrada 4 2 5 6 2 4" xfId="28185" xr:uid="{00000000-0005-0000-0000-0000C4370000}"/>
    <cellStyle name="Entrada 4 2 5 6 2 5" xfId="33173" xr:uid="{00000000-0005-0000-0000-0000C5370000}"/>
    <cellStyle name="Entrada 4 2 5 6 2 6" xfId="36848" xr:uid="{00000000-0005-0000-0000-0000C6370000}"/>
    <cellStyle name="Entrada 4 2 5 6 2 7" xfId="39574" xr:uid="{00000000-0005-0000-0000-0000C7370000}"/>
    <cellStyle name="Entrada 4 2 5 6 3" xfId="13978" xr:uid="{00000000-0005-0000-0000-0000C8370000}"/>
    <cellStyle name="Entrada 4 2 5 6 4" xfId="20976" xr:uid="{00000000-0005-0000-0000-0000C9370000}"/>
    <cellStyle name="Entrada 4 2 5 6 5" xfId="27425" xr:uid="{00000000-0005-0000-0000-0000CA370000}"/>
    <cellStyle name="Entrada 4 2 5 6 6" xfId="29276" xr:uid="{00000000-0005-0000-0000-0000CB370000}"/>
    <cellStyle name="Entrada 4 2 5 6 7" xfId="23121" xr:uid="{00000000-0005-0000-0000-0000CC370000}"/>
    <cellStyle name="Entrada 4 2 5 6 8" xfId="32116" xr:uid="{00000000-0005-0000-0000-0000CD370000}"/>
    <cellStyle name="Entrada 4 2 5 6 9" xfId="35791" xr:uid="{00000000-0005-0000-0000-0000CE370000}"/>
    <cellStyle name="Entrada 4 2 5 7" xfId="6123" xr:uid="{00000000-0005-0000-0000-0000CF370000}"/>
    <cellStyle name="Entrada 4 2 5 7 2" xfId="15277" xr:uid="{00000000-0005-0000-0000-0000D0370000}"/>
    <cellStyle name="Entrada 4 2 5 7 3" xfId="22273" xr:uid="{00000000-0005-0000-0000-0000D1370000}"/>
    <cellStyle name="Entrada 4 2 5 7 4" xfId="23377" xr:uid="{00000000-0005-0000-0000-0000D2370000}"/>
    <cellStyle name="Entrada 4 2 5 7 5" xfId="33168" xr:uid="{00000000-0005-0000-0000-0000D3370000}"/>
    <cellStyle name="Entrada 4 2 5 7 6" xfId="36843" xr:uid="{00000000-0005-0000-0000-0000D4370000}"/>
    <cellStyle name="Entrada 4 2 5 7 7" xfId="39569" xr:uid="{00000000-0005-0000-0000-0000D5370000}"/>
    <cellStyle name="Entrada 4 2 5 8" xfId="11246" xr:uid="{00000000-0005-0000-0000-0000D6370000}"/>
    <cellStyle name="Entrada 4 2 5 9" xfId="9445" xr:uid="{00000000-0005-0000-0000-0000D7370000}"/>
    <cellStyle name="Entrada 4 2 6" xfId="2241" xr:uid="{00000000-0005-0000-0000-0000D8370000}"/>
    <cellStyle name="Entrada 4 2 6 10" xfId="19519" xr:uid="{00000000-0005-0000-0000-0000D9370000}"/>
    <cellStyle name="Entrada 4 2 6 11" xfId="18293" xr:uid="{00000000-0005-0000-0000-0000DA370000}"/>
    <cellStyle name="Entrada 4 2 6 12" xfId="10034" xr:uid="{00000000-0005-0000-0000-0000DB370000}"/>
    <cellStyle name="Entrada 4 2 6 13" xfId="29621" xr:uid="{00000000-0005-0000-0000-0000DC370000}"/>
    <cellStyle name="Entrada 4 2 6 14" xfId="33606" xr:uid="{00000000-0005-0000-0000-0000DD370000}"/>
    <cellStyle name="Entrada 4 2 6 2" xfId="2641" xr:uid="{00000000-0005-0000-0000-0000DE370000}"/>
    <cellStyle name="Entrada 4 2 6 2 2" xfId="6130" xr:uid="{00000000-0005-0000-0000-0000DF370000}"/>
    <cellStyle name="Entrada 4 2 6 2 2 2" xfId="15284" xr:uid="{00000000-0005-0000-0000-0000E0370000}"/>
    <cellStyle name="Entrada 4 2 6 2 2 3" xfId="22280" xr:uid="{00000000-0005-0000-0000-0000E1370000}"/>
    <cellStyle name="Entrada 4 2 6 2 2 4" xfId="22551" xr:uid="{00000000-0005-0000-0000-0000E2370000}"/>
    <cellStyle name="Entrada 4 2 6 2 2 5" xfId="33175" xr:uid="{00000000-0005-0000-0000-0000E3370000}"/>
    <cellStyle name="Entrada 4 2 6 2 2 6" xfId="36850" xr:uid="{00000000-0005-0000-0000-0000E4370000}"/>
    <cellStyle name="Entrada 4 2 6 2 2 7" xfId="39576" xr:uid="{00000000-0005-0000-0000-0000E5370000}"/>
    <cellStyle name="Entrada 4 2 6 2 3" xfId="11795" xr:uid="{00000000-0005-0000-0000-0000E6370000}"/>
    <cellStyle name="Entrada 4 2 6 2 4" xfId="18798" xr:uid="{00000000-0005-0000-0000-0000E7370000}"/>
    <cellStyle name="Entrada 4 2 6 2 5" xfId="23188" xr:uid="{00000000-0005-0000-0000-0000E8370000}"/>
    <cellStyle name="Entrada 4 2 6 2 6" xfId="17777" xr:uid="{00000000-0005-0000-0000-0000E9370000}"/>
    <cellStyle name="Entrada 4 2 6 2 7" xfId="30012" xr:uid="{00000000-0005-0000-0000-0000EA370000}"/>
    <cellStyle name="Entrada 4 2 6 2 8" xfId="33989" xr:uid="{00000000-0005-0000-0000-0000EB370000}"/>
    <cellStyle name="Entrada 4 2 6 2 9" xfId="37551" xr:uid="{00000000-0005-0000-0000-0000EC370000}"/>
    <cellStyle name="Entrada 4 2 6 3" xfId="3923" xr:uid="{00000000-0005-0000-0000-0000ED370000}"/>
    <cellStyle name="Entrada 4 2 6 3 2" xfId="6131" xr:uid="{00000000-0005-0000-0000-0000EE370000}"/>
    <cellStyle name="Entrada 4 2 6 3 2 2" xfId="15285" xr:uid="{00000000-0005-0000-0000-0000EF370000}"/>
    <cellStyle name="Entrada 4 2 6 3 2 3" xfId="22281" xr:uid="{00000000-0005-0000-0000-0000F0370000}"/>
    <cellStyle name="Entrada 4 2 6 3 2 4" xfId="24187" xr:uid="{00000000-0005-0000-0000-0000F1370000}"/>
    <cellStyle name="Entrada 4 2 6 3 2 5" xfId="33176" xr:uid="{00000000-0005-0000-0000-0000F2370000}"/>
    <cellStyle name="Entrada 4 2 6 3 2 6" xfId="36851" xr:uid="{00000000-0005-0000-0000-0000F3370000}"/>
    <cellStyle name="Entrada 4 2 6 3 2 7" xfId="39577" xr:uid="{00000000-0005-0000-0000-0000F4370000}"/>
    <cellStyle name="Entrada 4 2 6 3 3" xfId="13077" xr:uid="{00000000-0005-0000-0000-0000F5370000}"/>
    <cellStyle name="Entrada 4 2 6 3 4" xfId="20075" xr:uid="{00000000-0005-0000-0000-0000F6370000}"/>
    <cellStyle name="Entrada 4 2 6 3 5" xfId="17607" xr:uid="{00000000-0005-0000-0000-0000F7370000}"/>
    <cellStyle name="Entrada 4 2 6 3 6" xfId="19513" xr:uid="{00000000-0005-0000-0000-0000F8370000}"/>
    <cellStyle name="Entrada 4 2 6 3 7" xfId="23385" xr:uid="{00000000-0005-0000-0000-0000F9370000}"/>
    <cellStyle name="Entrada 4 2 6 3 8" xfId="22854" xr:uid="{00000000-0005-0000-0000-0000FA370000}"/>
    <cellStyle name="Entrada 4 2 6 3 9" xfId="31262" xr:uid="{00000000-0005-0000-0000-0000FB370000}"/>
    <cellStyle name="Entrada 4 2 6 4" xfId="4361" xr:uid="{00000000-0005-0000-0000-0000FC370000}"/>
    <cellStyle name="Entrada 4 2 6 4 2" xfId="6132" xr:uid="{00000000-0005-0000-0000-0000FD370000}"/>
    <cellStyle name="Entrada 4 2 6 4 2 2" xfId="15286" xr:uid="{00000000-0005-0000-0000-0000FE370000}"/>
    <cellStyle name="Entrada 4 2 6 4 2 3" xfId="22282" xr:uid="{00000000-0005-0000-0000-0000FF370000}"/>
    <cellStyle name="Entrada 4 2 6 4 2 4" xfId="22684" xr:uid="{00000000-0005-0000-0000-000000380000}"/>
    <cellStyle name="Entrada 4 2 6 4 2 5" xfId="33177" xr:uid="{00000000-0005-0000-0000-000001380000}"/>
    <cellStyle name="Entrada 4 2 6 4 2 6" xfId="36852" xr:uid="{00000000-0005-0000-0000-000002380000}"/>
    <cellStyle name="Entrada 4 2 6 4 2 7" xfId="39578" xr:uid="{00000000-0005-0000-0000-000003380000}"/>
    <cellStyle name="Entrada 4 2 6 4 3" xfId="13515" xr:uid="{00000000-0005-0000-0000-000004380000}"/>
    <cellStyle name="Entrada 4 2 6 4 4" xfId="20513" xr:uid="{00000000-0005-0000-0000-000005380000}"/>
    <cellStyle name="Entrada 4 2 6 4 5" xfId="27647" xr:uid="{00000000-0005-0000-0000-000006380000}"/>
    <cellStyle name="Entrada 4 2 6 4 6" xfId="20057" xr:uid="{00000000-0005-0000-0000-000007380000}"/>
    <cellStyle name="Entrada 4 2 6 4 7" xfId="9641" xr:uid="{00000000-0005-0000-0000-000008380000}"/>
    <cellStyle name="Entrada 4 2 6 4 8" xfId="25958" xr:uid="{00000000-0005-0000-0000-000009380000}"/>
    <cellStyle name="Entrada 4 2 6 4 9" xfId="25757" xr:uid="{00000000-0005-0000-0000-00000A380000}"/>
    <cellStyle name="Entrada 4 2 6 5" xfId="4615" xr:uid="{00000000-0005-0000-0000-00000B380000}"/>
    <cellStyle name="Entrada 4 2 6 5 2" xfId="6133" xr:uid="{00000000-0005-0000-0000-00000C380000}"/>
    <cellStyle name="Entrada 4 2 6 5 2 2" xfId="15287" xr:uid="{00000000-0005-0000-0000-00000D380000}"/>
    <cellStyle name="Entrada 4 2 6 5 2 3" xfId="22283" xr:uid="{00000000-0005-0000-0000-00000E380000}"/>
    <cellStyle name="Entrada 4 2 6 5 2 4" xfId="27223" xr:uid="{00000000-0005-0000-0000-00000F380000}"/>
    <cellStyle name="Entrada 4 2 6 5 2 5" xfId="33178" xr:uid="{00000000-0005-0000-0000-000010380000}"/>
    <cellStyle name="Entrada 4 2 6 5 2 6" xfId="36853" xr:uid="{00000000-0005-0000-0000-000011380000}"/>
    <cellStyle name="Entrada 4 2 6 5 2 7" xfId="39579" xr:uid="{00000000-0005-0000-0000-000012380000}"/>
    <cellStyle name="Entrada 4 2 6 5 3" xfId="13769" xr:uid="{00000000-0005-0000-0000-000013380000}"/>
    <cellStyle name="Entrada 4 2 6 5 4" xfId="20767" xr:uid="{00000000-0005-0000-0000-000014380000}"/>
    <cellStyle name="Entrada 4 2 6 5 5" xfId="27529" xr:uid="{00000000-0005-0000-0000-000015380000}"/>
    <cellStyle name="Entrada 4 2 6 5 6" xfId="24197" xr:uid="{00000000-0005-0000-0000-000016380000}"/>
    <cellStyle name="Entrada 4 2 6 5 7" xfId="26828" xr:uid="{00000000-0005-0000-0000-000017380000}"/>
    <cellStyle name="Entrada 4 2 6 5 8" xfId="32212" xr:uid="{00000000-0005-0000-0000-000018380000}"/>
    <cellStyle name="Entrada 4 2 6 5 9" xfId="35887" xr:uid="{00000000-0005-0000-0000-000019380000}"/>
    <cellStyle name="Entrada 4 2 6 6" xfId="4861" xr:uid="{00000000-0005-0000-0000-00001A380000}"/>
    <cellStyle name="Entrada 4 2 6 6 2" xfId="6134" xr:uid="{00000000-0005-0000-0000-00001B380000}"/>
    <cellStyle name="Entrada 4 2 6 6 2 2" xfId="15288" xr:uid="{00000000-0005-0000-0000-00001C380000}"/>
    <cellStyle name="Entrada 4 2 6 6 2 3" xfId="22284" xr:uid="{00000000-0005-0000-0000-00001D380000}"/>
    <cellStyle name="Entrada 4 2 6 6 2 4" xfId="19491" xr:uid="{00000000-0005-0000-0000-00001E380000}"/>
    <cellStyle name="Entrada 4 2 6 6 2 5" xfId="33179" xr:uid="{00000000-0005-0000-0000-00001F380000}"/>
    <cellStyle name="Entrada 4 2 6 6 2 6" xfId="36854" xr:uid="{00000000-0005-0000-0000-000020380000}"/>
    <cellStyle name="Entrada 4 2 6 6 2 7" xfId="39580" xr:uid="{00000000-0005-0000-0000-000021380000}"/>
    <cellStyle name="Entrada 4 2 6 6 3" xfId="14015" xr:uid="{00000000-0005-0000-0000-000022380000}"/>
    <cellStyle name="Entrada 4 2 6 6 4" xfId="21013" xr:uid="{00000000-0005-0000-0000-000023380000}"/>
    <cellStyle name="Entrada 4 2 6 6 5" xfId="17418" xr:uid="{00000000-0005-0000-0000-000024380000}"/>
    <cellStyle name="Entrada 4 2 6 6 6" xfId="10046" xr:uid="{00000000-0005-0000-0000-000025380000}"/>
    <cellStyle name="Entrada 4 2 6 6 7" xfId="25301" xr:uid="{00000000-0005-0000-0000-000026380000}"/>
    <cellStyle name="Entrada 4 2 6 6 8" xfId="35585" xr:uid="{00000000-0005-0000-0000-000027380000}"/>
    <cellStyle name="Entrada 4 2 6 6 9" xfId="38496" xr:uid="{00000000-0005-0000-0000-000028380000}"/>
    <cellStyle name="Entrada 4 2 6 7" xfId="6129" xr:uid="{00000000-0005-0000-0000-000029380000}"/>
    <cellStyle name="Entrada 4 2 6 7 2" xfId="15283" xr:uid="{00000000-0005-0000-0000-00002A380000}"/>
    <cellStyle name="Entrada 4 2 6 7 3" xfId="22279" xr:uid="{00000000-0005-0000-0000-00002B380000}"/>
    <cellStyle name="Entrada 4 2 6 7 4" xfId="27222" xr:uid="{00000000-0005-0000-0000-00002C380000}"/>
    <cellStyle name="Entrada 4 2 6 7 5" xfId="33174" xr:uid="{00000000-0005-0000-0000-00002D380000}"/>
    <cellStyle name="Entrada 4 2 6 7 6" xfId="36849" xr:uid="{00000000-0005-0000-0000-00002E380000}"/>
    <cellStyle name="Entrada 4 2 6 7 7" xfId="39575" xr:uid="{00000000-0005-0000-0000-00002F380000}"/>
    <cellStyle name="Entrada 4 2 6 8" xfId="11395" xr:uid="{00000000-0005-0000-0000-000030380000}"/>
    <cellStyle name="Entrada 4 2 6 9" xfId="18398" xr:uid="{00000000-0005-0000-0000-000031380000}"/>
    <cellStyle name="Entrada 4 2 7" xfId="1635" xr:uid="{00000000-0005-0000-0000-000032380000}"/>
    <cellStyle name="Entrada 4 2 7 10" xfId="29054" xr:uid="{00000000-0005-0000-0000-000033380000}"/>
    <cellStyle name="Entrada 4 2 7 11" xfId="26048" xr:uid="{00000000-0005-0000-0000-000034380000}"/>
    <cellStyle name="Entrada 4 2 7 12" xfId="34927" xr:uid="{00000000-0005-0000-0000-000035380000}"/>
    <cellStyle name="Entrada 4 2 7 13" xfId="38390" xr:uid="{00000000-0005-0000-0000-000036380000}"/>
    <cellStyle name="Entrada 4 2 7 2" xfId="3291" xr:uid="{00000000-0005-0000-0000-000037380000}"/>
    <cellStyle name="Entrada 4 2 7 2 2" xfId="6136" xr:uid="{00000000-0005-0000-0000-000038380000}"/>
    <cellStyle name="Entrada 4 2 7 2 2 2" xfId="15290" xr:uid="{00000000-0005-0000-0000-000039380000}"/>
    <cellStyle name="Entrada 4 2 7 2 2 3" xfId="22286" xr:uid="{00000000-0005-0000-0000-00003A380000}"/>
    <cellStyle name="Entrada 4 2 7 2 2 4" xfId="23306" xr:uid="{00000000-0005-0000-0000-00003B380000}"/>
    <cellStyle name="Entrada 4 2 7 2 2 5" xfId="33181" xr:uid="{00000000-0005-0000-0000-00003C380000}"/>
    <cellStyle name="Entrada 4 2 7 2 2 6" xfId="36856" xr:uid="{00000000-0005-0000-0000-00003D380000}"/>
    <cellStyle name="Entrada 4 2 7 2 2 7" xfId="39582" xr:uid="{00000000-0005-0000-0000-00003E380000}"/>
    <cellStyle name="Entrada 4 2 7 2 3" xfId="12445" xr:uid="{00000000-0005-0000-0000-00003F380000}"/>
    <cellStyle name="Entrada 4 2 7 2 4" xfId="19447" xr:uid="{00000000-0005-0000-0000-000040380000}"/>
    <cellStyle name="Entrada 4 2 7 2 5" xfId="10254" xr:uid="{00000000-0005-0000-0000-000041380000}"/>
    <cellStyle name="Entrada 4 2 7 2 6" xfId="26469" xr:uid="{00000000-0005-0000-0000-000042380000}"/>
    <cellStyle name="Entrada 4 2 7 2 7" xfId="22898" xr:uid="{00000000-0005-0000-0000-000043380000}"/>
    <cellStyle name="Entrada 4 2 7 2 8" xfId="31127" xr:uid="{00000000-0005-0000-0000-000044380000}"/>
    <cellStyle name="Entrada 4 2 7 2 9" xfId="35008" xr:uid="{00000000-0005-0000-0000-000045380000}"/>
    <cellStyle name="Entrada 4 2 7 3" xfId="3189" xr:uid="{00000000-0005-0000-0000-000046380000}"/>
    <cellStyle name="Entrada 4 2 7 3 2" xfId="6137" xr:uid="{00000000-0005-0000-0000-000047380000}"/>
    <cellStyle name="Entrada 4 2 7 3 2 2" xfId="15291" xr:uid="{00000000-0005-0000-0000-000048380000}"/>
    <cellStyle name="Entrada 4 2 7 3 2 3" xfId="22287" xr:uid="{00000000-0005-0000-0000-000049380000}"/>
    <cellStyle name="Entrada 4 2 7 3 2 4" xfId="24146" xr:uid="{00000000-0005-0000-0000-00004A380000}"/>
    <cellStyle name="Entrada 4 2 7 3 2 5" xfId="33182" xr:uid="{00000000-0005-0000-0000-00004B380000}"/>
    <cellStyle name="Entrada 4 2 7 3 2 6" xfId="36857" xr:uid="{00000000-0005-0000-0000-00004C380000}"/>
    <cellStyle name="Entrada 4 2 7 3 2 7" xfId="39583" xr:uid="{00000000-0005-0000-0000-00004D380000}"/>
    <cellStyle name="Entrada 4 2 7 3 3" xfId="12343" xr:uid="{00000000-0005-0000-0000-00004E380000}"/>
    <cellStyle name="Entrada 4 2 7 3 4" xfId="19346" xr:uid="{00000000-0005-0000-0000-00004F380000}"/>
    <cellStyle name="Entrada 4 2 7 3 5" xfId="28232" xr:uid="{00000000-0005-0000-0000-000050380000}"/>
    <cellStyle name="Entrada 4 2 7 3 6" xfId="19603" xr:uid="{00000000-0005-0000-0000-000051380000}"/>
    <cellStyle name="Entrada 4 2 7 3 7" xfId="29746" xr:uid="{00000000-0005-0000-0000-000052380000}"/>
    <cellStyle name="Entrada 4 2 7 3 8" xfId="17900" xr:uid="{00000000-0005-0000-0000-000053380000}"/>
    <cellStyle name="Entrada 4 2 7 3 9" xfId="25798" xr:uid="{00000000-0005-0000-0000-000054380000}"/>
    <cellStyle name="Entrada 4 2 7 4" xfId="2916" xr:uid="{00000000-0005-0000-0000-000055380000}"/>
    <cellStyle name="Entrada 4 2 7 4 2" xfId="6138" xr:uid="{00000000-0005-0000-0000-000056380000}"/>
    <cellStyle name="Entrada 4 2 7 4 2 2" xfId="15292" xr:uid="{00000000-0005-0000-0000-000057380000}"/>
    <cellStyle name="Entrada 4 2 7 4 2 3" xfId="22288" xr:uid="{00000000-0005-0000-0000-000058380000}"/>
    <cellStyle name="Entrada 4 2 7 4 2 4" xfId="28626" xr:uid="{00000000-0005-0000-0000-000059380000}"/>
    <cellStyle name="Entrada 4 2 7 4 2 5" xfId="33183" xr:uid="{00000000-0005-0000-0000-00005A380000}"/>
    <cellStyle name="Entrada 4 2 7 4 2 6" xfId="36858" xr:uid="{00000000-0005-0000-0000-00005B380000}"/>
    <cellStyle name="Entrada 4 2 7 4 2 7" xfId="39584" xr:uid="{00000000-0005-0000-0000-00005C380000}"/>
    <cellStyle name="Entrada 4 2 7 4 3" xfId="12070" xr:uid="{00000000-0005-0000-0000-00005D380000}"/>
    <cellStyle name="Entrada 4 2 7 4 4" xfId="19073" xr:uid="{00000000-0005-0000-0000-00005E380000}"/>
    <cellStyle name="Entrada 4 2 7 4 5" xfId="28328" xr:uid="{00000000-0005-0000-0000-00005F380000}"/>
    <cellStyle name="Entrada 4 2 7 4 6" xfId="26378" xr:uid="{00000000-0005-0000-0000-000060380000}"/>
    <cellStyle name="Entrada 4 2 7 4 7" xfId="29876" xr:uid="{00000000-0005-0000-0000-000061380000}"/>
    <cellStyle name="Entrada 4 2 7 4 8" xfId="29660" xr:uid="{00000000-0005-0000-0000-000062380000}"/>
    <cellStyle name="Entrada 4 2 7 4 9" xfId="28803" xr:uid="{00000000-0005-0000-0000-000063380000}"/>
    <cellStyle name="Entrada 4 2 7 5" xfId="3063" xr:uid="{00000000-0005-0000-0000-000064380000}"/>
    <cellStyle name="Entrada 4 2 7 5 2" xfId="6139" xr:uid="{00000000-0005-0000-0000-000065380000}"/>
    <cellStyle name="Entrada 4 2 7 5 2 2" xfId="15293" xr:uid="{00000000-0005-0000-0000-000066380000}"/>
    <cellStyle name="Entrada 4 2 7 5 2 3" xfId="22289" xr:uid="{00000000-0005-0000-0000-000067380000}"/>
    <cellStyle name="Entrada 4 2 7 5 2 4" xfId="29347" xr:uid="{00000000-0005-0000-0000-000068380000}"/>
    <cellStyle name="Entrada 4 2 7 5 2 5" xfId="33184" xr:uid="{00000000-0005-0000-0000-000069380000}"/>
    <cellStyle name="Entrada 4 2 7 5 2 6" xfId="36859" xr:uid="{00000000-0005-0000-0000-00006A380000}"/>
    <cellStyle name="Entrada 4 2 7 5 2 7" xfId="39585" xr:uid="{00000000-0005-0000-0000-00006B380000}"/>
    <cellStyle name="Entrada 4 2 7 5 3" xfId="12217" xr:uid="{00000000-0005-0000-0000-00006C380000}"/>
    <cellStyle name="Entrada 4 2 7 5 4" xfId="19220" xr:uid="{00000000-0005-0000-0000-00006D380000}"/>
    <cellStyle name="Entrada 4 2 7 5 5" xfId="24173" xr:uid="{00000000-0005-0000-0000-00006E380000}"/>
    <cellStyle name="Entrada 4 2 7 5 6" xfId="17622" xr:uid="{00000000-0005-0000-0000-00006F380000}"/>
    <cellStyle name="Entrada 4 2 7 5 7" xfId="21226" xr:uid="{00000000-0005-0000-0000-000070380000}"/>
    <cellStyle name="Entrada 4 2 7 5 8" xfId="31571" xr:uid="{00000000-0005-0000-0000-000071380000}"/>
    <cellStyle name="Entrada 4 2 7 5 9" xfId="35281" xr:uid="{00000000-0005-0000-0000-000072380000}"/>
    <cellStyle name="Entrada 4 2 7 6" xfId="6135" xr:uid="{00000000-0005-0000-0000-000073380000}"/>
    <cellStyle name="Entrada 4 2 7 6 2" xfId="15289" xr:uid="{00000000-0005-0000-0000-000074380000}"/>
    <cellStyle name="Entrada 4 2 7 6 3" xfId="22285" xr:uid="{00000000-0005-0000-0000-000075380000}"/>
    <cellStyle name="Entrada 4 2 7 6 4" xfId="27221" xr:uid="{00000000-0005-0000-0000-000076380000}"/>
    <cellStyle name="Entrada 4 2 7 6 5" xfId="33180" xr:uid="{00000000-0005-0000-0000-000077380000}"/>
    <cellStyle name="Entrada 4 2 7 6 6" xfId="36855" xr:uid="{00000000-0005-0000-0000-000078380000}"/>
    <cellStyle name="Entrada 4 2 7 6 7" xfId="39581" xr:uid="{00000000-0005-0000-0000-000079380000}"/>
    <cellStyle name="Entrada 4 2 7 7" xfId="10789" xr:uid="{00000000-0005-0000-0000-00007A380000}"/>
    <cellStyle name="Entrada 4 2 7 8" xfId="9874" xr:uid="{00000000-0005-0000-0000-00007B380000}"/>
    <cellStyle name="Entrada 4 2 7 9" xfId="28683" xr:uid="{00000000-0005-0000-0000-00007C380000}"/>
    <cellStyle name="Entrada 4 2 8" xfId="2463" xr:uid="{00000000-0005-0000-0000-00007D380000}"/>
    <cellStyle name="Entrada 4 2 8 2" xfId="6140" xr:uid="{00000000-0005-0000-0000-00007E380000}"/>
    <cellStyle name="Entrada 4 2 8 2 2" xfId="15294" xr:uid="{00000000-0005-0000-0000-00007F380000}"/>
    <cellStyle name="Entrada 4 2 8 2 3" xfId="22290" xr:uid="{00000000-0005-0000-0000-000080380000}"/>
    <cellStyle name="Entrada 4 2 8 2 4" xfId="29344" xr:uid="{00000000-0005-0000-0000-000081380000}"/>
    <cellStyle name="Entrada 4 2 8 2 5" xfId="33185" xr:uid="{00000000-0005-0000-0000-000082380000}"/>
    <cellStyle name="Entrada 4 2 8 2 6" xfId="36860" xr:uid="{00000000-0005-0000-0000-000083380000}"/>
    <cellStyle name="Entrada 4 2 8 2 7" xfId="39586" xr:uid="{00000000-0005-0000-0000-000084380000}"/>
    <cellStyle name="Entrada 4 2 8 3" xfId="11617" xr:uid="{00000000-0005-0000-0000-000085380000}"/>
    <cellStyle name="Entrada 4 2 8 4" xfId="18620" xr:uid="{00000000-0005-0000-0000-000086380000}"/>
    <cellStyle name="Entrada 4 2 8 5" xfId="18335" xr:uid="{00000000-0005-0000-0000-000087380000}"/>
    <cellStyle name="Entrada 4 2 8 6" xfId="18127" xr:uid="{00000000-0005-0000-0000-000088380000}"/>
    <cellStyle name="Entrada 4 2 8 7" xfId="29098" xr:uid="{00000000-0005-0000-0000-000089380000}"/>
    <cellStyle name="Entrada 4 2 8 8" xfId="29632" xr:uid="{00000000-0005-0000-0000-00008A380000}"/>
    <cellStyle name="Entrada 4 2 8 9" xfId="33618" xr:uid="{00000000-0005-0000-0000-00008B380000}"/>
    <cellStyle name="Entrada 4 2 9" xfId="2942" xr:uid="{00000000-0005-0000-0000-00008C380000}"/>
    <cellStyle name="Entrada 4 2 9 2" xfId="6141" xr:uid="{00000000-0005-0000-0000-00008D380000}"/>
    <cellStyle name="Entrada 4 2 9 2 2" xfId="15295" xr:uid="{00000000-0005-0000-0000-00008E380000}"/>
    <cellStyle name="Entrada 4 2 9 2 3" xfId="22291" xr:uid="{00000000-0005-0000-0000-00008F380000}"/>
    <cellStyle name="Entrada 4 2 9 2 4" xfId="27226" xr:uid="{00000000-0005-0000-0000-000090380000}"/>
    <cellStyle name="Entrada 4 2 9 2 5" xfId="33186" xr:uid="{00000000-0005-0000-0000-000091380000}"/>
    <cellStyle name="Entrada 4 2 9 2 6" xfId="36861" xr:uid="{00000000-0005-0000-0000-000092380000}"/>
    <cellStyle name="Entrada 4 2 9 2 7" xfId="39587" xr:uid="{00000000-0005-0000-0000-000093380000}"/>
    <cellStyle name="Entrada 4 2 9 3" xfId="12096" xr:uid="{00000000-0005-0000-0000-000094380000}"/>
    <cellStyle name="Entrada 4 2 9 4" xfId="19099" xr:uid="{00000000-0005-0000-0000-000095380000}"/>
    <cellStyle name="Entrada 4 2 9 5" xfId="28318" xr:uid="{00000000-0005-0000-0000-000096380000}"/>
    <cellStyle name="Entrada 4 2 9 6" xfId="28080" xr:uid="{00000000-0005-0000-0000-000097380000}"/>
    <cellStyle name="Entrada 4 2 9 7" xfId="22856" xr:uid="{00000000-0005-0000-0000-000098380000}"/>
    <cellStyle name="Entrada 4 2 9 8" xfId="31555" xr:uid="{00000000-0005-0000-0000-000099380000}"/>
    <cellStyle name="Entrada 4 2 9 9" xfId="35264" xr:uid="{00000000-0005-0000-0000-00009A380000}"/>
    <cellStyle name="Entrada 4 20" xfId="21372" xr:uid="{00000000-0005-0000-0000-00009B380000}"/>
    <cellStyle name="Entrada 4 21" xfId="35572" xr:uid="{00000000-0005-0000-0000-00009C380000}"/>
    <cellStyle name="Entrada 4 3" xfId="352" xr:uid="{00000000-0005-0000-0000-00009D380000}"/>
    <cellStyle name="Entrada 4 3 10" xfId="3003" xr:uid="{00000000-0005-0000-0000-00009E380000}"/>
    <cellStyle name="Entrada 4 3 10 2" xfId="6143" xr:uid="{00000000-0005-0000-0000-00009F380000}"/>
    <cellStyle name="Entrada 4 3 10 2 2" xfId="15297" xr:uid="{00000000-0005-0000-0000-0000A0380000}"/>
    <cellStyle name="Entrada 4 3 10 2 3" xfId="22293" xr:uid="{00000000-0005-0000-0000-0000A1380000}"/>
    <cellStyle name="Entrada 4 3 10 2 4" xfId="28876" xr:uid="{00000000-0005-0000-0000-0000A2380000}"/>
    <cellStyle name="Entrada 4 3 10 2 5" xfId="33188" xr:uid="{00000000-0005-0000-0000-0000A3380000}"/>
    <cellStyle name="Entrada 4 3 10 2 6" xfId="36863" xr:uid="{00000000-0005-0000-0000-0000A4380000}"/>
    <cellStyle name="Entrada 4 3 10 2 7" xfId="39589" xr:uid="{00000000-0005-0000-0000-0000A5380000}"/>
    <cellStyle name="Entrada 4 3 10 3" xfId="12157" xr:uid="{00000000-0005-0000-0000-0000A6380000}"/>
    <cellStyle name="Entrada 4 3 10 4" xfId="19160" xr:uid="{00000000-0005-0000-0000-0000A7380000}"/>
    <cellStyle name="Entrada 4 3 10 5" xfId="24682" xr:uid="{00000000-0005-0000-0000-0000A8380000}"/>
    <cellStyle name="Entrada 4 3 10 6" xfId="26398" xr:uid="{00000000-0005-0000-0000-0000A9380000}"/>
    <cellStyle name="Entrada 4 3 10 7" xfId="29833" xr:uid="{00000000-0005-0000-0000-0000AA380000}"/>
    <cellStyle name="Entrada 4 3 10 8" xfId="33810" xr:uid="{00000000-0005-0000-0000-0000AB380000}"/>
    <cellStyle name="Entrada 4 3 10 9" xfId="37372" xr:uid="{00000000-0005-0000-0000-0000AC380000}"/>
    <cellStyle name="Entrada 4 3 11" xfId="4276" xr:uid="{00000000-0005-0000-0000-0000AD380000}"/>
    <cellStyle name="Entrada 4 3 11 2" xfId="6144" xr:uid="{00000000-0005-0000-0000-0000AE380000}"/>
    <cellStyle name="Entrada 4 3 11 2 2" xfId="15298" xr:uid="{00000000-0005-0000-0000-0000AF380000}"/>
    <cellStyle name="Entrada 4 3 11 2 3" xfId="22294" xr:uid="{00000000-0005-0000-0000-0000B0380000}"/>
    <cellStyle name="Entrada 4 3 11 2 4" xfId="27224" xr:uid="{00000000-0005-0000-0000-0000B1380000}"/>
    <cellStyle name="Entrada 4 3 11 2 5" xfId="33189" xr:uid="{00000000-0005-0000-0000-0000B2380000}"/>
    <cellStyle name="Entrada 4 3 11 2 6" xfId="36864" xr:uid="{00000000-0005-0000-0000-0000B3380000}"/>
    <cellStyle name="Entrada 4 3 11 2 7" xfId="39590" xr:uid="{00000000-0005-0000-0000-0000B4380000}"/>
    <cellStyle name="Entrada 4 3 11 3" xfId="13430" xr:uid="{00000000-0005-0000-0000-0000B5380000}"/>
    <cellStyle name="Entrada 4 3 11 4" xfId="20428" xr:uid="{00000000-0005-0000-0000-0000B6380000}"/>
    <cellStyle name="Entrada 4 3 11 5" xfId="9358" xr:uid="{00000000-0005-0000-0000-0000B7380000}"/>
    <cellStyle name="Entrada 4 3 11 6" xfId="26673" xr:uid="{00000000-0005-0000-0000-0000B8380000}"/>
    <cellStyle name="Entrada 4 3 11 7" xfId="22867" xr:uid="{00000000-0005-0000-0000-0000B9380000}"/>
    <cellStyle name="Entrada 4 3 11 8" xfId="31856" xr:uid="{00000000-0005-0000-0000-0000BA380000}"/>
    <cellStyle name="Entrada 4 3 11 9" xfId="35510" xr:uid="{00000000-0005-0000-0000-0000BB380000}"/>
    <cellStyle name="Entrada 4 3 12" xfId="6142" xr:uid="{00000000-0005-0000-0000-0000BC380000}"/>
    <cellStyle name="Entrada 4 3 12 2" xfId="15296" xr:uid="{00000000-0005-0000-0000-0000BD380000}"/>
    <cellStyle name="Entrada 4 3 12 3" xfId="22292" xr:uid="{00000000-0005-0000-0000-0000BE380000}"/>
    <cellStyle name="Entrada 4 3 12 4" xfId="27225" xr:uid="{00000000-0005-0000-0000-0000BF380000}"/>
    <cellStyle name="Entrada 4 3 12 5" xfId="33187" xr:uid="{00000000-0005-0000-0000-0000C0380000}"/>
    <cellStyle name="Entrada 4 3 12 6" xfId="36862" xr:uid="{00000000-0005-0000-0000-0000C1380000}"/>
    <cellStyle name="Entrada 4 3 12 7" xfId="39588" xr:uid="{00000000-0005-0000-0000-0000C2380000}"/>
    <cellStyle name="Entrada 4 3 13" xfId="9510" xr:uid="{00000000-0005-0000-0000-0000C3380000}"/>
    <cellStyle name="Entrada 4 3 14" xfId="17942" xr:uid="{00000000-0005-0000-0000-0000C4380000}"/>
    <cellStyle name="Entrada 4 3 15" xfId="24191" xr:uid="{00000000-0005-0000-0000-0000C5380000}"/>
    <cellStyle name="Entrada 4 3 16" xfId="28718" xr:uid="{00000000-0005-0000-0000-0000C6380000}"/>
    <cellStyle name="Entrada 4 3 17" xfId="29040" xr:uid="{00000000-0005-0000-0000-0000C7380000}"/>
    <cellStyle name="Entrada 4 3 18" xfId="31028" xr:uid="{00000000-0005-0000-0000-0000C8380000}"/>
    <cellStyle name="Entrada 4 3 19" xfId="31347" xr:uid="{00000000-0005-0000-0000-0000C9380000}"/>
    <cellStyle name="Entrada 4 3 2" xfId="1703" xr:uid="{00000000-0005-0000-0000-0000CA380000}"/>
    <cellStyle name="Entrada 4 3 2 10" xfId="28649" xr:uid="{00000000-0005-0000-0000-0000CB380000}"/>
    <cellStyle name="Entrada 4 3 2 11" xfId="18074" xr:uid="{00000000-0005-0000-0000-0000CC380000}"/>
    <cellStyle name="Entrada 4 3 2 12" xfId="30980" xr:uid="{00000000-0005-0000-0000-0000CD380000}"/>
    <cellStyle name="Entrada 4 3 2 13" xfId="34902" xr:uid="{00000000-0005-0000-0000-0000CE380000}"/>
    <cellStyle name="Entrada 4 3 2 14" xfId="38367" xr:uid="{00000000-0005-0000-0000-0000CF380000}"/>
    <cellStyle name="Entrada 4 3 2 2" xfId="2523" xr:uid="{00000000-0005-0000-0000-0000D0380000}"/>
    <cellStyle name="Entrada 4 3 2 2 2" xfId="6146" xr:uid="{00000000-0005-0000-0000-0000D1380000}"/>
    <cellStyle name="Entrada 4 3 2 2 2 2" xfId="15300" xr:uid="{00000000-0005-0000-0000-0000D2380000}"/>
    <cellStyle name="Entrada 4 3 2 2 2 3" xfId="22296" xr:uid="{00000000-0005-0000-0000-0000D3380000}"/>
    <cellStyle name="Entrada 4 3 2 2 2 4" xfId="19550" xr:uid="{00000000-0005-0000-0000-0000D4380000}"/>
    <cellStyle name="Entrada 4 3 2 2 2 5" xfId="33191" xr:uid="{00000000-0005-0000-0000-0000D5380000}"/>
    <cellStyle name="Entrada 4 3 2 2 2 6" xfId="36866" xr:uid="{00000000-0005-0000-0000-0000D6380000}"/>
    <cellStyle name="Entrada 4 3 2 2 2 7" xfId="39592" xr:uid="{00000000-0005-0000-0000-0000D7380000}"/>
    <cellStyle name="Entrada 4 3 2 2 3" xfId="11677" xr:uid="{00000000-0005-0000-0000-0000D8380000}"/>
    <cellStyle name="Entrada 4 3 2 2 4" xfId="18680" xr:uid="{00000000-0005-0000-0000-0000D9380000}"/>
    <cellStyle name="Entrada 4 3 2 2 5" xfId="19485" xr:uid="{00000000-0005-0000-0000-0000DA380000}"/>
    <cellStyle name="Entrada 4 3 2 2 6" xfId="26231" xr:uid="{00000000-0005-0000-0000-0000DB380000}"/>
    <cellStyle name="Entrada 4 3 2 2 7" xfId="30067" xr:uid="{00000000-0005-0000-0000-0000DC380000}"/>
    <cellStyle name="Entrada 4 3 2 2 8" xfId="26530" xr:uid="{00000000-0005-0000-0000-0000DD380000}"/>
    <cellStyle name="Entrada 4 3 2 2 9" xfId="9540" xr:uid="{00000000-0005-0000-0000-0000DE380000}"/>
    <cellStyle name="Entrada 4 3 2 3" xfId="3677" xr:uid="{00000000-0005-0000-0000-0000DF380000}"/>
    <cellStyle name="Entrada 4 3 2 3 2" xfId="6147" xr:uid="{00000000-0005-0000-0000-0000E0380000}"/>
    <cellStyle name="Entrada 4 3 2 3 2 2" xfId="15301" xr:uid="{00000000-0005-0000-0000-0000E1380000}"/>
    <cellStyle name="Entrada 4 3 2 3 2 3" xfId="22297" xr:uid="{00000000-0005-0000-0000-0000E2380000}"/>
    <cellStyle name="Entrada 4 3 2 3 2 4" xfId="23355" xr:uid="{00000000-0005-0000-0000-0000E3380000}"/>
    <cellStyle name="Entrada 4 3 2 3 2 5" xfId="33192" xr:uid="{00000000-0005-0000-0000-0000E4380000}"/>
    <cellStyle name="Entrada 4 3 2 3 2 6" xfId="36867" xr:uid="{00000000-0005-0000-0000-0000E5380000}"/>
    <cellStyle name="Entrada 4 3 2 3 2 7" xfId="39593" xr:uid="{00000000-0005-0000-0000-0000E6380000}"/>
    <cellStyle name="Entrada 4 3 2 3 3" xfId="12831" xr:uid="{00000000-0005-0000-0000-0000E7380000}"/>
    <cellStyle name="Entrada 4 3 2 3 4" xfId="19830" xr:uid="{00000000-0005-0000-0000-0000E8380000}"/>
    <cellStyle name="Entrada 4 3 2 3 5" xfId="25402" xr:uid="{00000000-0005-0000-0000-0000E9380000}"/>
    <cellStyle name="Entrada 4 3 2 3 6" xfId="26563" xr:uid="{00000000-0005-0000-0000-0000EA380000}"/>
    <cellStyle name="Entrada 4 3 2 3 7" xfId="19377" xr:uid="{00000000-0005-0000-0000-0000EB380000}"/>
    <cellStyle name="Entrada 4 3 2 3 8" xfId="31885" xr:uid="{00000000-0005-0000-0000-0000EC380000}"/>
    <cellStyle name="Entrada 4 3 2 3 9" xfId="26479" xr:uid="{00000000-0005-0000-0000-0000ED380000}"/>
    <cellStyle name="Entrada 4 3 2 4" xfId="4184" xr:uid="{00000000-0005-0000-0000-0000EE380000}"/>
    <cellStyle name="Entrada 4 3 2 4 2" xfId="6148" xr:uid="{00000000-0005-0000-0000-0000EF380000}"/>
    <cellStyle name="Entrada 4 3 2 4 2 2" xfId="15302" xr:uid="{00000000-0005-0000-0000-0000F0380000}"/>
    <cellStyle name="Entrada 4 3 2 4 2 3" xfId="22298" xr:uid="{00000000-0005-0000-0000-0000F1380000}"/>
    <cellStyle name="Entrada 4 3 2 4 2 4" xfId="23388" xr:uid="{00000000-0005-0000-0000-0000F2380000}"/>
    <cellStyle name="Entrada 4 3 2 4 2 5" xfId="33193" xr:uid="{00000000-0005-0000-0000-0000F3380000}"/>
    <cellStyle name="Entrada 4 3 2 4 2 6" xfId="36868" xr:uid="{00000000-0005-0000-0000-0000F4380000}"/>
    <cellStyle name="Entrada 4 3 2 4 2 7" xfId="39594" xr:uid="{00000000-0005-0000-0000-0000F5380000}"/>
    <cellStyle name="Entrada 4 3 2 4 3" xfId="13338" xr:uid="{00000000-0005-0000-0000-0000F6380000}"/>
    <cellStyle name="Entrada 4 3 2 4 4" xfId="20336" xr:uid="{00000000-0005-0000-0000-0000F7380000}"/>
    <cellStyle name="Entrada 4 3 2 4 5" xfId="27740" xr:uid="{00000000-0005-0000-0000-0000F8380000}"/>
    <cellStyle name="Entrada 4 3 2 4 6" xfId="23076" xr:uid="{00000000-0005-0000-0000-0000F9380000}"/>
    <cellStyle name="Entrada 4 3 2 4 7" xfId="29521" xr:uid="{00000000-0005-0000-0000-0000FA380000}"/>
    <cellStyle name="Entrada 4 3 2 4 8" xfId="31696" xr:uid="{00000000-0005-0000-0000-0000FB380000}"/>
    <cellStyle name="Entrada 4 3 2 4 9" xfId="35376" xr:uid="{00000000-0005-0000-0000-0000FC380000}"/>
    <cellStyle name="Entrada 4 3 2 5" xfId="3867" xr:uid="{00000000-0005-0000-0000-0000FD380000}"/>
    <cellStyle name="Entrada 4 3 2 5 2" xfId="6149" xr:uid="{00000000-0005-0000-0000-0000FE380000}"/>
    <cellStyle name="Entrada 4 3 2 5 2 2" xfId="15303" xr:uid="{00000000-0005-0000-0000-0000FF380000}"/>
    <cellStyle name="Entrada 4 3 2 5 2 3" xfId="22299" xr:uid="{00000000-0005-0000-0000-000000390000}"/>
    <cellStyle name="Entrada 4 3 2 5 2 4" xfId="29348" xr:uid="{00000000-0005-0000-0000-000001390000}"/>
    <cellStyle name="Entrada 4 3 2 5 2 5" xfId="33194" xr:uid="{00000000-0005-0000-0000-000002390000}"/>
    <cellStyle name="Entrada 4 3 2 5 2 6" xfId="36869" xr:uid="{00000000-0005-0000-0000-000003390000}"/>
    <cellStyle name="Entrada 4 3 2 5 2 7" xfId="39595" xr:uid="{00000000-0005-0000-0000-000004390000}"/>
    <cellStyle name="Entrada 4 3 2 5 3" xfId="13021" xr:uid="{00000000-0005-0000-0000-000005390000}"/>
    <cellStyle name="Entrada 4 3 2 5 4" xfId="20020" xr:uid="{00000000-0005-0000-0000-000006390000}"/>
    <cellStyle name="Entrada 4 3 2 5 5" xfId="17947" xr:uid="{00000000-0005-0000-0000-000007390000}"/>
    <cellStyle name="Entrada 4 3 2 5 6" xfId="17140" xr:uid="{00000000-0005-0000-0000-000008390000}"/>
    <cellStyle name="Entrada 4 3 2 5 7" xfId="22698" xr:uid="{00000000-0005-0000-0000-000009390000}"/>
    <cellStyle name="Entrada 4 3 2 5 8" xfId="33481" xr:uid="{00000000-0005-0000-0000-00000A390000}"/>
    <cellStyle name="Entrada 4 3 2 5 9" xfId="37150" xr:uid="{00000000-0005-0000-0000-00000B390000}"/>
    <cellStyle name="Entrada 4 3 2 6" xfId="4152" xr:uid="{00000000-0005-0000-0000-00000C390000}"/>
    <cellStyle name="Entrada 4 3 2 6 2" xfId="6150" xr:uid="{00000000-0005-0000-0000-00000D390000}"/>
    <cellStyle name="Entrada 4 3 2 6 2 2" xfId="15304" xr:uid="{00000000-0005-0000-0000-00000E390000}"/>
    <cellStyle name="Entrada 4 3 2 6 2 3" xfId="22300" xr:uid="{00000000-0005-0000-0000-00000F390000}"/>
    <cellStyle name="Entrada 4 3 2 6 2 4" xfId="29472" xr:uid="{00000000-0005-0000-0000-000010390000}"/>
    <cellStyle name="Entrada 4 3 2 6 2 5" xfId="33195" xr:uid="{00000000-0005-0000-0000-000011390000}"/>
    <cellStyle name="Entrada 4 3 2 6 2 6" xfId="36870" xr:uid="{00000000-0005-0000-0000-000012390000}"/>
    <cellStyle name="Entrada 4 3 2 6 2 7" xfId="39596" xr:uid="{00000000-0005-0000-0000-000013390000}"/>
    <cellStyle name="Entrada 4 3 2 6 3" xfId="13306" xr:uid="{00000000-0005-0000-0000-000014390000}"/>
    <cellStyle name="Entrada 4 3 2 6 4" xfId="20304" xr:uid="{00000000-0005-0000-0000-000015390000}"/>
    <cellStyle name="Entrada 4 3 2 6 5" xfId="23347" xr:uid="{00000000-0005-0000-0000-000016390000}"/>
    <cellStyle name="Entrada 4 3 2 6 6" xfId="25387" xr:uid="{00000000-0005-0000-0000-000017390000}"/>
    <cellStyle name="Entrada 4 3 2 6 7" xfId="17520" xr:uid="{00000000-0005-0000-0000-000018390000}"/>
    <cellStyle name="Entrada 4 3 2 6 8" xfId="30924" xr:uid="{00000000-0005-0000-0000-000019390000}"/>
    <cellStyle name="Entrada 4 3 2 6 9" xfId="31053" xr:uid="{00000000-0005-0000-0000-00001A390000}"/>
    <cellStyle name="Entrada 4 3 2 7" xfId="6145" xr:uid="{00000000-0005-0000-0000-00001B390000}"/>
    <cellStyle name="Entrada 4 3 2 7 2" xfId="15299" xr:uid="{00000000-0005-0000-0000-00001C390000}"/>
    <cellStyle name="Entrada 4 3 2 7 3" xfId="22295" xr:uid="{00000000-0005-0000-0000-00001D390000}"/>
    <cellStyle name="Entrada 4 3 2 7 4" xfId="23112" xr:uid="{00000000-0005-0000-0000-00001E390000}"/>
    <cellStyle name="Entrada 4 3 2 7 5" xfId="33190" xr:uid="{00000000-0005-0000-0000-00001F390000}"/>
    <cellStyle name="Entrada 4 3 2 7 6" xfId="36865" xr:uid="{00000000-0005-0000-0000-000020390000}"/>
    <cellStyle name="Entrada 4 3 2 7 7" xfId="39591" xr:uid="{00000000-0005-0000-0000-000021390000}"/>
    <cellStyle name="Entrada 4 3 2 8" xfId="10857" xr:uid="{00000000-0005-0000-0000-000022390000}"/>
    <cellStyle name="Entrada 4 3 2 9" xfId="9724" xr:uid="{00000000-0005-0000-0000-000023390000}"/>
    <cellStyle name="Entrada 4 3 3" xfId="2264" xr:uid="{00000000-0005-0000-0000-000024390000}"/>
    <cellStyle name="Entrada 4 3 3 10" xfId="17822" xr:uid="{00000000-0005-0000-0000-000025390000}"/>
    <cellStyle name="Entrada 4 3 3 11" xfId="29497" xr:uid="{00000000-0005-0000-0000-000026390000}"/>
    <cellStyle name="Entrada 4 3 3 12" xfId="23150" xr:uid="{00000000-0005-0000-0000-000027390000}"/>
    <cellStyle name="Entrada 4 3 3 13" xfId="29622" xr:uid="{00000000-0005-0000-0000-000028390000}"/>
    <cellStyle name="Entrada 4 3 3 14" xfId="25719" xr:uid="{00000000-0005-0000-0000-000029390000}"/>
    <cellStyle name="Entrada 4 3 3 2" xfId="2664" xr:uid="{00000000-0005-0000-0000-00002A390000}"/>
    <cellStyle name="Entrada 4 3 3 2 2" xfId="6152" xr:uid="{00000000-0005-0000-0000-00002B390000}"/>
    <cellStyle name="Entrada 4 3 3 2 2 2" xfId="15306" xr:uid="{00000000-0005-0000-0000-00002C390000}"/>
    <cellStyle name="Entrada 4 3 3 2 2 3" xfId="22302" xr:uid="{00000000-0005-0000-0000-00002D390000}"/>
    <cellStyle name="Entrada 4 3 3 2 2 4" xfId="24288" xr:uid="{00000000-0005-0000-0000-00002E390000}"/>
    <cellStyle name="Entrada 4 3 3 2 2 5" xfId="33197" xr:uid="{00000000-0005-0000-0000-00002F390000}"/>
    <cellStyle name="Entrada 4 3 3 2 2 6" xfId="36872" xr:uid="{00000000-0005-0000-0000-000030390000}"/>
    <cellStyle name="Entrada 4 3 3 2 2 7" xfId="39598" xr:uid="{00000000-0005-0000-0000-000031390000}"/>
    <cellStyle name="Entrada 4 3 3 2 3" xfId="11818" xr:uid="{00000000-0005-0000-0000-000032390000}"/>
    <cellStyle name="Entrada 4 3 3 2 4" xfId="18821" xr:uid="{00000000-0005-0000-0000-000033390000}"/>
    <cellStyle name="Entrada 4 3 3 2 5" xfId="24131" xr:uid="{00000000-0005-0000-0000-000034390000}"/>
    <cellStyle name="Entrada 4 3 3 2 6" xfId="17577" xr:uid="{00000000-0005-0000-0000-000035390000}"/>
    <cellStyle name="Entrada 4 3 3 2 7" xfId="29985" xr:uid="{00000000-0005-0000-0000-000036390000}"/>
    <cellStyle name="Entrada 4 3 3 2 8" xfId="33970" xr:uid="{00000000-0005-0000-0000-000037390000}"/>
    <cellStyle name="Entrada 4 3 3 2 9" xfId="37532" xr:uid="{00000000-0005-0000-0000-000038390000}"/>
    <cellStyle name="Entrada 4 3 3 3" xfId="3946" xr:uid="{00000000-0005-0000-0000-000039390000}"/>
    <cellStyle name="Entrada 4 3 3 3 2" xfId="6153" xr:uid="{00000000-0005-0000-0000-00003A390000}"/>
    <cellStyle name="Entrada 4 3 3 3 2 2" xfId="15307" xr:uid="{00000000-0005-0000-0000-00003B390000}"/>
    <cellStyle name="Entrada 4 3 3 3 2 3" xfId="22303" xr:uid="{00000000-0005-0000-0000-00003C390000}"/>
    <cellStyle name="Entrada 4 3 3 3 2 4" xfId="22893" xr:uid="{00000000-0005-0000-0000-00003D390000}"/>
    <cellStyle name="Entrada 4 3 3 3 2 5" xfId="33198" xr:uid="{00000000-0005-0000-0000-00003E390000}"/>
    <cellStyle name="Entrada 4 3 3 3 2 6" xfId="36873" xr:uid="{00000000-0005-0000-0000-00003F390000}"/>
    <cellStyle name="Entrada 4 3 3 3 2 7" xfId="39599" xr:uid="{00000000-0005-0000-0000-000040390000}"/>
    <cellStyle name="Entrada 4 3 3 3 3" xfId="13100" xr:uid="{00000000-0005-0000-0000-000041390000}"/>
    <cellStyle name="Entrada 4 3 3 3 4" xfId="20098" xr:uid="{00000000-0005-0000-0000-000042390000}"/>
    <cellStyle name="Entrada 4 3 3 3 5" xfId="27857" xr:uid="{00000000-0005-0000-0000-000043390000}"/>
    <cellStyle name="Entrada 4 3 3 3 6" xfId="23520" xr:uid="{00000000-0005-0000-0000-000044390000}"/>
    <cellStyle name="Entrada 4 3 3 3 7" xfId="26007" xr:uid="{00000000-0005-0000-0000-000045390000}"/>
    <cellStyle name="Entrada 4 3 3 3 8" xfId="30928" xr:uid="{00000000-0005-0000-0000-000046390000}"/>
    <cellStyle name="Entrada 4 3 3 3 9" xfId="34851" xr:uid="{00000000-0005-0000-0000-000047390000}"/>
    <cellStyle name="Entrada 4 3 3 4" xfId="4384" xr:uid="{00000000-0005-0000-0000-000048390000}"/>
    <cellStyle name="Entrada 4 3 3 4 2" xfId="6154" xr:uid="{00000000-0005-0000-0000-000049390000}"/>
    <cellStyle name="Entrada 4 3 3 4 2 2" xfId="15308" xr:uid="{00000000-0005-0000-0000-00004A390000}"/>
    <cellStyle name="Entrada 4 3 3 4 2 3" xfId="22304" xr:uid="{00000000-0005-0000-0000-00004B390000}"/>
    <cellStyle name="Entrada 4 3 3 4 2 4" xfId="27227" xr:uid="{00000000-0005-0000-0000-00004C390000}"/>
    <cellStyle name="Entrada 4 3 3 4 2 5" xfId="33199" xr:uid="{00000000-0005-0000-0000-00004D390000}"/>
    <cellStyle name="Entrada 4 3 3 4 2 6" xfId="36874" xr:uid="{00000000-0005-0000-0000-00004E390000}"/>
    <cellStyle name="Entrada 4 3 3 4 2 7" xfId="39600" xr:uid="{00000000-0005-0000-0000-00004F390000}"/>
    <cellStyle name="Entrada 4 3 3 4 3" xfId="13538" xr:uid="{00000000-0005-0000-0000-000050390000}"/>
    <cellStyle name="Entrada 4 3 3 4 4" xfId="20536" xr:uid="{00000000-0005-0000-0000-000051390000}"/>
    <cellStyle name="Entrada 4 3 3 4 5" xfId="17571" xr:uid="{00000000-0005-0000-0000-000052390000}"/>
    <cellStyle name="Entrada 4 3 3 4 6" xfId="18367" xr:uid="{00000000-0005-0000-0000-000053390000}"/>
    <cellStyle name="Entrada 4 3 3 4 7" xfId="18350" xr:uid="{00000000-0005-0000-0000-000054390000}"/>
    <cellStyle name="Entrada 4 3 3 4 8" xfId="31862" xr:uid="{00000000-0005-0000-0000-000055390000}"/>
    <cellStyle name="Entrada 4 3 3 4 9" xfId="35516" xr:uid="{00000000-0005-0000-0000-000056390000}"/>
    <cellStyle name="Entrada 4 3 3 5" xfId="4638" xr:uid="{00000000-0005-0000-0000-000057390000}"/>
    <cellStyle name="Entrada 4 3 3 5 2" xfId="6155" xr:uid="{00000000-0005-0000-0000-000058390000}"/>
    <cellStyle name="Entrada 4 3 3 5 2 2" xfId="15309" xr:uid="{00000000-0005-0000-0000-000059390000}"/>
    <cellStyle name="Entrada 4 3 3 5 2 3" xfId="22305" xr:uid="{00000000-0005-0000-0000-00005A390000}"/>
    <cellStyle name="Entrada 4 3 3 5 2 4" xfId="28192" xr:uid="{00000000-0005-0000-0000-00005B390000}"/>
    <cellStyle name="Entrada 4 3 3 5 2 5" xfId="33200" xr:uid="{00000000-0005-0000-0000-00005C390000}"/>
    <cellStyle name="Entrada 4 3 3 5 2 6" xfId="36875" xr:uid="{00000000-0005-0000-0000-00005D390000}"/>
    <cellStyle name="Entrada 4 3 3 5 2 7" xfId="39601" xr:uid="{00000000-0005-0000-0000-00005E390000}"/>
    <cellStyle name="Entrada 4 3 3 5 3" xfId="13792" xr:uid="{00000000-0005-0000-0000-00005F390000}"/>
    <cellStyle name="Entrada 4 3 3 5 4" xfId="20790" xr:uid="{00000000-0005-0000-0000-000060390000}"/>
    <cellStyle name="Entrada 4 3 3 5 5" xfId="27518" xr:uid="{00000000-0005-0000-0000-000061390000}"/>
    <cellStyle name="Entrada 4 3 3 5 6" xfId="22706" xr:uid="{00000000-0005-0000-0000-000062390000}"/>
    <cellStyle name="Entrada 4 3 3 5 7" xfId="26823" xr:uid="{00000000-0005-0000-0000-000063390000}"/>
    <cellStyle name="Entrada 4 3 3 5 8" xfId="31782" xr:uid="{00000000-0005-0000-0000-000064390000}"/>
    <cellStyle name="Entrada 4 3 3 5 9" xfId="35462" xr:uid="{00000000-0005-0000-0000-000065390000}"/>
    <cellStyle name="Entrada 4 3 3 6" xfId="4884" xr:uid="{00000000-0005-0000-0000-000066390000}"/>
    <cellStyle name="Entrada 4 3 3 6 2" xfId="6156" xr:uid="{00000000-0005-0000-0000-000067390000}"/>
    <cellStyle name="Entrada 4 3 3 6 2 2" xfId="15310" xr:uid="{00000000-0005-0000-0000-000068390000}"/>
    <cellStyle name="Entrada 4 3 3 6 2 3" xfId="22306" xr:uid="{00000000-0005-0000-0000-000069390000}"/>
    <cellStyle name="Entrada 4 3 3 6 2 4" xfId="27205" xr:uid="{00000000-0005-0000-0000-00006A390000}"/>
    <cellStyle name="Entrada 4 3 3 6 2 5" xfId="33201" xr:uid="{00000000-0005-0000-0000-00006B390000}"/>
    <cellStyle name="Entrada 4 3 3 6 2 6" xfId="36876" xr:uid="{00000000-0005-0000-0000-00006C390000}"/>
    <cellStyle name="Entrada 4 3 3 6 2 7" xfId="39602" xr:uid="{00000000-0005-0000-0000-00006D390000}"/>
    <cellStyle name="Entrada 4 3 3 6 3" xfId="14038" xr:uid="{00000000-0005-0000-0000-00006E390000}"/>
    <cellStyle name="Entrada 4 3 3 6 4" xfId="21036" xr:uid="{00000000-0005-0000-0000-00006F390000}"/>
    <cellStyle name="Entrada 4 3 3 6 5" xfId="27397" xr:uid="{00000000-0005-0000-0000-000070390000}"/>
    <cellStyle name="Entrada 4 3 3 6 6" xfId="24446" xr:uid="{00000000-0005-0000-0000-000071390000}"/>
    <cellStyle name="Entrada 4 3 3 6 7" xfId="31930" xr:uid="{00000000-0005-0000-0000-000072390000}"/>
    <cellStyle name="Entrada 4 3 3 6 8" xfId="35608" xr:uid="{00000000-0005-0000-0000-000073390000}"/>
    <cellStyle name="Entrada 4 3 3 6 9" xfId="38519" xr:uid="{00000000-0005-0000-0000-000074390000}"/>
    <cellStyle name="Entrada 4 3 3 7" xfId="6151" xr:uid="{00000000-0005-0000-0000-000075390000}"/>
    <cellStyle name="Entrada 4 3 3 7 2" xfId="15305" xr:uid="{00000000-0005-0000-0000-000076390000}"/>
    <cellStyle name="Entrada 4 3 3 7 3" xfId="22301" xr:uid="{00000000-0005-0000-0000-000077390000}"/>
    <cellStyle name="Entrada 4 3 3 7 4" xfId="24852" xr:uid="{00000000-0005-0000-0000-000078390000}"/>
    <cellStyle name="Entrada 4 3 3 7 5" xfId="33196" xr:uid="{00000000-0005-0000-0000-000079390000}"/>
    <cellStyle name="Entrada 4 3 3 7 6" xfId="36871" xr:uid="{00000000-0005-0000-0000-00007A390000}"/>
    <cellStyle name="Entrada 4 3 3 7 7" xfId="39597" xr:uid="{00000000-0005-0000-0000-00007B390000}"/>
    <cellStyle name="Entrada 4 3 3 8" xfId="11418" xr:uid="{00000000-0005-0000-0000-00007C390000}"/>
    <cellStyle name="Entrada 4 3 3 9" xfId="18421" xr:uid="{00000000-0005-0000-0000-00007D390000}"/>
    <cellStyle name="Entrada 4 3 4" xfId="1775" xr:uid="{00000000-0005-0000-0000-00007E390000}"/>
    <cellStyle name="Entrada 4 3 4 10" xfId="28615" xr:uid="{00000000-0005-0000-0000-00007F390000}"/>
    <cellStyle name="Entrada 4 3 4 11" xfId="23330" xr:uid="{00000000-0005-0000-0000-000080390000}"/>
    <cellStyle name="Entrada 4 3 4 12" xfId="30946" xr:uid="{00000000-0005-0000-0000-000081390000}"/>
    <cellStyle name="Entrada 4 3 4 13" xfId="29025" xr:uid="{00000000-0005-0000-0000-000082390000}"/>
    <cellStyle name="Entrada 4 3 4 14" xfId="29607" xr:uid="{00000000-0005-0000-0000-000083390000}"/>
    <cellStyle name="Entrada 4 3 4 2" xfId="2539" xr:uid="{00000000-0005-0000-0000-000084390000}"/>
    <cellStyle name="Entrada 4 3 4 2 2" xfId="6158" xr:uid="{00000000-0005-0000-0000-000085390000}"/>
    <cellStyle name="Entrada 4 3 4 2 2 2" xfId="15312" xr:uid="{00000000-0005-0000-0000-000086390000}"/>
    <cellStyle name="Entrada 4 3 4 2 2 3" xfId="22308" xr:uid="{00000000-0005-0000-0000-000087390000}"/>
    <cellStyle name="Entrada 4 3 4 2 2 4" xfId="17756" xr:uid="{00000000-0005-0000-0000-000088390000}"/>
    <cellStyle name="Entrada 4 3 4 2 2 5" xfId="33203" xr:uid="{00000000-0005-0000-0000-000089390000}"/>
    <cellStyle name="Entrada 4 3 4 2 2 6" xfId="36878" xr:uid="{00000000-0005-0000-0000-00008A390000}"/>
    <cellStyle name="Entrada 4 3 4 2 2 7" xfId="39604" xr:uid="{00000000-0005-0000-0000-00008B390000}"/>
    <cellStyle name="Entrada 4 3 4 2 3" xfId="11693" xr:uid="{00000000-0005-0000-0000-00008C390000}"/>
    <cellStyle name="Entrada 4 3 4 2 4" xfId="18696" xr:uid="{00000000-0005-0000-0000-00008D390000}"/>
    <cellStyle name="Entrada 4 3 4 2 5" xfId="9626" xr:uid="{00000000-0005-0000-0000-00008E390000}"/>
    <cellStyle name="Entrada 4 3 4 2 6" xfId="26239" xr:uid="{00000000-0005-0000-0000-00008F390000}"/>
    <cellStyle name="Entrada 4 3 4 2 7" xfId="30059" xr:uid="{00000000-0005-0000-0000-000090390000}"/>
    <cellStyle name="Entrada 4 3 4 2 8" xfId="34036" xr:uid="{00000000-0005-0000-0000-000091390000}"/>
    <cellStyle name="Entrada 4 3 4 2 9" xfId="37598" xr:uid="{00000000-0005-0000-0000-000092390000}"/>
    <cellStyle name="Entrada 4 3 4 3" xfId="3701" xr:uid="{00000000-0005-0000-0000-000093390000}"/>
    <cellStyle name="Entrada 4 3 4 3 2" xfId="6159" xr:uid="{00000000-0005-0000-0000-000094390000}"/>
    <cellStyle name="Entrada 4 3 4 3 2 2" xfId="15313" xr:uid="{00000000-0005-0000-0000-000095390000}"/>
    <cellStyle name="Entrada 4 3 4 3 2 3" xfId="22309" xr:uid="{00000000-0005-0000-0000-000096390000}"/>
    <cellStyle name="Entrada 4 3 4 3 2 4" xfId="27230" xr:uid="{00000000-0005-0000-0000-000097390000}"/>
    <cellStyle name="Entrada 4 3 4 3 2 5" xfId="33204" xr:uid="{00000000-0005-0000-0000-000098390000}"/>
    <cellStyle name="Entrada 4 3 4 3 2 6" xfId="36879" xr:uid="{00000000-0005-0000-0000-000099390000}"/>
    <cellStyle name="Entrada 4 3 4 3 2 7" xfId="39605" xr:uid="{00000000-0005-0000-0000-00009A390000}"/>
    <cellStyle name="Entrada 4 3 4 3 3" xfId="12855" xr:uid="{00000000-0005-0000-0000-00009B390000}"/>
    <cellStyle name="Entrada 4 3 4 3 4" xfId="19854" xr:uid="{00000000-0005-0000-0000-00009C390000}"/>
    <cellStyle name="Entrada 4 3 4 3 5" xfId="27979" xr:uid="{00000000-0005-0000-0000-00009D390000}"/>
    <cellStyle name="Entrada 4 3 4 3 6" xfId="24518" xr:uid="{00000000-0005-0000-0000-00009E390000}"/>
    <cellStyle name="Entrada 4 3 4 3 7" xfId="17109" xr:uid="{00000000-0005-0000-0000-00009F390000}"/>
    <cellStyle name="Entrada 4 3 4 3 8" xfId="25792" xr:uid="{00000000-0005-0000-0000-0000A0390000}"/>
    <cellStyle name="Entrada 4 3 4 3 9" xfId="18315" xr:uid="{00000000-0005-0000-0000-0000A1390000}"/>
    <cellStyle name="Entrada 4 3 4 4" xfId="4211" xr:uid="{00000000-0005-0000-0000-0000A2390000}"/>
    <cellStyle name="Entrada 4 3 4 4 2" xfId="6160" xr:uid="{00000000-0005-0000-0000-0000A3390000}"/>
    <cellStyle name="Entrada 4 3 4 4 2 2" xfId="15314" xr:uid="{00000000-0005-0000-0000-0000A4390000}"/>
    <cellStyle name="Entrada 4 3 4 4 2 3" xfId="22310" xr:uid="{00000000-0005-0000-0000-0000A5390000}"/>
    <cellStyle name="Entrada 4 3 4 4 2 4" xfId="9992" xr:uid="{00000000-0005-0000-0000-0000A6390000}"/>
    <cellStyle name="Entrada 4 3 4 4 2 5" xfId="33205" xr:uid="{00000000-0005-0000-0000-0000A7390000}"/>
    <cellStyle name="Entrada 4 3 4 4 2 6" xfId="36880" xr:uid="{00000000-0005-0000-0000-0000A8390000}"/>
    <cellStyle name="Entrada 4 3 4 4 2 7" xfId="39606" xr:uid="{00000000-0005-0000-0000-0000A9390000}"/>
    <cellStyle name="Entrada 4 3 4 4 3" xfId="13365" xr:uid="{00000000-0005-0000-0000-0000AA390000}"/>
    <cellStyle name="Entrada 4 3 4 4 4" xfId="20363" xr:uid="{00000000-0005-0000-0000-0000AB390000}"/>
    <cellStyle name="Entrada 4 3 4 4 5" xfId="17739" xr:uid="{00000000-0005-0000-0000-0000AC390000}"/>
    <cellStyle name="Entrada 4 3 4 4 6" xfId="28551" xr:uid="{00000000-0005-0000-0000-0000AD390000}"/>
    <cellStyle name="Entrada 4 3 4 4 7" xfId="26470" xr:uid="{00000000-0005-0000-0000-0000AE390000}"/>
    <cellStyle name="Entrada 4 3 4 4 8" xfId="33365" xr:uid="{00000000-0005-0000-0000-0000AF390000}"/>
    <cellStyle name="Entrada 4 3 4 4 9" xfId="37040" xr:uid="{00000000-0005-0000-0000-0000B0390000}"/>
    <cellStyle name="Entrada 4 3 4 5" xfId="3121" xr:uid="{00000000-0005-0000-0000-0000B1390000}"/>
    <cellStyle name="Entrada 4 3 4 5 2" xfId="6161" xr:uid="{00000000-0005-0000-0000-0000B2390000}"/>
    <cellStyle name="Entrada 4 3 4 5 2 2" xfId="15315" xr:uid="{00000000-0005-0000-0000-0000B3390000}"/>
    <cellStyle name="Entrada 4 3 4 5 2 3" xfId="22311" xr:uid="{00000000-0005-0000-0000-0000B4390000}"/>
    <cellStyle name="Entrada 4 3 4 5 2 4" xfId="28877" xr:uid="{00000000-0005-0000-0000-0000B5390000}"/>
    <cellStyle name="Entrada 4 3 4 5 2 5" xfId="33206" xr:uid="{00000000-0005-0000-0000-0000B6390000}"/>
    <cellStyle name="Entrada 4 3 4 5 2 6" xfId="36881" xr:uid="{00000000-0005-0000-0000-0000B7390000}"/>
    <cellStyle name="Entrada 4 3 4 5 2 7" xfId="39607" xr:uid="{00000000-0005-0000-0000-0000B8390000}"/>
    <cellStyle name="Entrada 4 3 4 5 3" xfId="12275" xr:uid="{00000000-0005-0000-0000-0000B9390000}"/>
    <cellStyle name="Entrada 4 3 4 5 4" xfId="19278" xr:uid="{00000000-0005-0000-0000-0000BA390000}"/>
    <cellStyle name="Entrada 4 3 4 5 5" xfId="17434" xr:uid="{00000000-0005-0000-0000-0000BB390000}"/>
    <cellStyle name="Entrada 4 3 4 5 6" xfId="28092" xr:uid="{00000000-0005-0000-0000-0000BC390000}"/>
    <cellStyle name="Entrada 4 3 4 5 7" xfId="29779" xr:uid="{00000000-0005-0000-0000-0000BD390000}"/>
    <cellStyle name="Entrada 4 3 4 5 8" xfId="33756" xr:uid="{00000000-0005-0000-0000-0000BE390000}"/>
    <cellStyle name="Entrada 4 3 4 5 9" xfId="37318" xr:uid="{00000000-0005-0000-0000-0000BF390000}"/>
    <cellStyle name="Entrada 4 3 4 6" xfId="4135" xr:uid="{00000000-0005-0000-0000-0000C0390000}"/>
    <cellStyle name="Entrada 4 3 4 6 2" xfId="6162" xr:uid="{00000000-0005-0000-0000-0000C1390000}"/>
    <cellStyle name="Entrada 4 3 4 6 2 2" xfId="15316" xr:uid="{00000000-0005-0000-0000-0000C2390000}"/>
    <cellStyle name="Entrada 4 3 4 6 2 3" xfId="22312" xr:uid="{00000000-0005-0000-0000-0000C3390000}"/>
    <cellStyle name="Entrada 4 3 4 6 2 4" xfId="27229" xr:uid="{00000000-0005-0000-0000-0000C4390000}"/>
    <cellStyle name="Entrada 4 3 4 6 2 5" xfId="33207" xr:uid="{00000000-0005-0000-0000-0000C5390000}"/>
    <cellStyle name="Entrada 4 3 4 6 2 6" xfId="36882" xr:uid="{00000000-0005-0000-0000-0000C6390000}"/>
    <cellStyle name="Entrada 4 3 4 6 2 7" xfId="39608" xr:uid="{00000000-0005-0000-0000-0000C7390000}"/>
    <cellStyle name="Entrada 4 3 4 6 3" xfId="13289" xr:uid="{00000000-0005-0000-0000-0000C8390000}"/>
    <cellStyle name="Entrada 4 3 4 6 4" xfId="20287" xr:uid="{00000000-0005-0000-0000-0000C9390000}"/>
    <cellStyle name="Entrada 4 3 4 6 5" xfId="22469" xr:uid="{00000000-0005-0000-0000-0000CA390000}"/>
    <cellStyle name="Entrada 4 3 4 6 6" xfId="10069" xr:uid="{00000000-0005-0000-0000-0000CB390000}"/>
    <cellStyle name="Entrada 4 3 4 6 7" xfId="17128" xr:uid="{00000000-0005-0000-0000-0000CC390000}"/>
    <cellStyle name="Entrada 4 3 4 6 8" xfId="33401" xr:uid="{00000000-0005-0000-0000-0000CD390000}"/>
    <cellStyle name="Entrada 4 3 4 6 9" xfId="37076" xr:uid="{00000000-0005-0000-0000-0000CE390000}"/>
    <cellStyle name="Entrada 4 3 4 7" xfId="6157" xr:uid="{00000000-0005-0000-0000-0000CF390000}"/>
    <cellStyle name="Entrada 4 3 4 7 2" xfId="15311" xr:uid="{00000000-0005-0000-0000-0000D0390000}"/>
    <cellStyle name="Entrada 4 3 4 7 3" xfId="22307" xr:uid="{00000000-0005-0000-0000-0000D1390000}"/>
    <cellStyle name="Entrada 4 3 4 7 4" xfId="28627" xr:uid="{00000000-0005-0000-0000-0000D2390000}"/>
    <cellStyle name="Entrada 4 3 4 7 5" xfId="33202" xr:uid="{00000000-0005-0000-0000-0000D3390000}"/>
    <cellStyle name="Entrada 4 3 4 7 6" xfId="36877" xr:uid="{00000000-0005-0000-0000-0000D4390000}"/>
    <cellStyle name="Entrada 4 3 4 7 7" xfId="39603" xr:uid="{00000000-0005-0000-0000-0000D5390000}"/>
    <cellStyle name="Entrada 4 3 4 8" xfId="10929" xr:uid="{00000000-0005-0000-0000-0000D6390000}"/>
    <cellStyle name="Entrada 4 3 4 9" xfId="9618" xr:uid="{00000000-0005-0000-0000-0000D7390000}"/>
    <cellStyle name="Entrada 4 3 5" xfId="2240" xr:uid="{00000000-0005-0000-0000-0000D8390000}"/>
    <cellStyle name="Entrada 4 3 5 10" xfId="17865" xr:uid="{00000000-0005-0000-0000-0000D9390000}"/>
    <cellStyle name="Entrada 4 3 5 11" xfId="25064" xr:uid="{00000000-0005-0000-0000-0000DA390000}"/>
    <cellStyle name="Entrada 4 3 5 12" xfId="30210" xr:uid="{00000000-0005-0000-0000-0000DB390000}"/>
    <cellStyle name="Entrada 4 3 5 13" xfId="34185" xr:uid="{00000000-0005-0000-0000-0000DC390000}"/>
    <cellStyle name="Entrada 4 3 5 14" xfId="37747" xr:uid="{00000000-0005-0000-0000-0000DD390000}"/>
    <cellStyle name="Entrada 4 3 5 2" xfId="2640" xr:uid="{00000000-0005-0000-0000-0000DE390000}"/>
    <cellStyle name="Entrada 4 3 5 2 2" xfId="6164" xr:uid="{00000000-0005-0000-0000-0000DF390000}"/>
    <cellStyle name="Entrada 4 3 5 2 2 2" xfId="15318" xr:uid="{00000000-0005-0000-0000-0000E0390000}"/>
    <cellStyle name="Entrada 4 3 5 2 2 3" xfId="22314" xr:uid="{00000000-0005-0000-0000-0000E1390000}"/>
    <cellStyle name="Entrada 4 3 5 2 2 4" xfId="24285" xr:uid="{00000000-0005-0000-0000-0000E2390000}"/>
    <cellStyle name="Entrada 4 3 5 2 2 5" xfId="33209" xr:uid="{00000000-0005-0000-0000-0000E3390000}"/>
    <cellStyle name="Entrada 4 3 5 2 2 6" xfId="36884" xr:uid="{00000000-0005-0000-0000-0000E4390000}"/>
    <cellStyle name="Entrada 4 3 5 2 2 7" xfId="39610" xr:uid="{00000000-0005-0000-0000-0000E5390000}"/>
    <cellStyle name="Entrada 4 3 5 2 3" xfId="11794" xr:uid="{00000000-0005-0000-0000-0000E6390000}"/>
    <cellStyle name="Entrada 4 3 5 2 4" xfId="18797" xr:uid="{00000000-0005-0000-0000-0000E7390000}"/>
    <cellStyle name="Entrada 4 3 5 2 5" xfId="17747" xr:uid="{00000000-0005-0000-0000-0000E8390000}"/>
    <cellStyle name="Entrada 4 3 5 2 6" xfId="26282" xr:uid="{00000000-0005-0000-0000-0000E9390000}"/>
    <cellStyle name="Entrada 4 3 5 2 7" xfId="30009" xr:uid="{00000000-0005-0000-0000-0000EA390000}"/>
    <cellStyle name="Entrada 4 3 5 2 8" xfId="33986" xr:uid="{00000000-0005-0000-0000-0000EB390000}"/>
    <cellStyle name="Entrada 4 3 5 2 9" xfId="37548" xr:uid="{00000000-0005-0000-0000-0000EC390000}"/>
    <cellStyle name="Entrada 4 3 5 3" xfId="3922" xr:uid="{00000000-0005-0000-0000-0000ED390000}"/>
    <cellStyle name="Entrada 4 3 5 3 2" xfId="6165" xr:uid="{00000000-0005-0000-0000-0000EE390000}"/>
    <cellStyle name="Entrada 4 3 5 3 2 2" xfId="15319" xr:uid="{00000000-0005-0000-0000-0000EF390000}"/>
    <cellStyle name="Entrada 4 3 5 3 2 3" xfId="22315" xr:uid="{00000000-0005-0000-0000-0000F0390000}"/>
    <cellStyle name="Entrada 4 3 5 3 2 4" xfId="28625" xr:uid="{00000000-0005-0000-0000-0000F1390000}"/>
    <cellStyle name="Entrada 4 3 5 3 2 5" xfId="33210" xr:uid="{00000000-0005-0000-0000-0000F2390000}"/>
    <cellStyle name="Entrada 4 3 5 3 2 6" xfId="36885" xr:uid="{00000000-0005-0000-0000-0000F3390000}"/>
    <cellStyle name="Entrada 4 3 5 3 2 7" xfId="39611" xr:uid="{00000000-0005-0000-0000-0000F4390000}"/>
    <cellStyle name="Entrada 4 3 5 3 3" xfId="13076" xr:uid="{00000000-0005-0000-0000-0000F5390000}"/>
    <cellStyle name="Entrada 4 3 5 3 4" xfId="20074" xr:uid="{00000000-0005-0000-0000-0000F6390000}"/>
    <cellStyle name="Entrada 4 3 5 3 5" xfId="27869" xr:uid="{00000000-0005-0000-0000-0000F7390000}"/>
    <cellStyle name="Entrada 4 3 5 3 6" xfId="29430" xr:uid="{00000000-0005-0000-0000-0000F8390000}"/>
    <cellStyle name="Entrada 4 3 5 3 7" xfId="17786" xr:uid="{00000000-0005-0000-0000-0000F9390000}"/>
    <cellStyle name="Entrada 4 3 5 3 8" xfId="23017" xr:uid="{00000000-0005-0000-0000-0000FA390000}"/>
    <cellStyle name="Entrada 4 3 5 3 9" xfId="31052" xr:uid="{00000000-0005-0000-0000-0000FB390000}"/>
    <cellStyle name="Entrada 4 3 5 4" xfId="4360" xr:uid="{00000000-0005-0000-0000-0000FC390000}"/>
    <cellStyle name="Entrada 4 3 5 4 2" xfId="6166" xr:uid="{00000000-0005-0000-0000-0000FD390000}"/>
    <cellStyle name="Entrada 4 3 5 4 2 2" xfId="15320" xr:uid="{00000000-0005-0000-0000-0000FE390000}"/>
    <cellStyle name="Entrada 4 3 5 4 2 3" xfId="22316" xr:uid="{00000000-0005-0000-0000-0000FF390000}"/>
    <cellStyle name="Entrada 4 3 5 4 2 4" xfId="29349" xr:uid="{00000000-0005-0000-0000-0000003A0000}"/>
    <cellStyle name="Entrada 4 3 5 4 2 5" xfId="33211" xr:uid="{00000000-0005-0000-0000-0000013A0000}"/>
    <cellStyle name="Entrada 4 3 5 4 2 6" xfId="36886" xr:uid="{00000000-0005-0000-0000-0000023A0000}"/>
    <cellStyle name="Entrada 4 3 5 4 2 7" xfId="39612" xr:uid="{00000000-0005-0000-0000-0000033A0000}"/>
    <cellStyle name="Entrada 4 3 5 4 3" xfId="13514" xr:uid="{00000000-0005-0000-0000-0000043A0000}"/>
    <cellStyle name="Entrada 4 3 5 4 4" xfId="20512" xr:uid="{00000000-0005-0000-0000-0000053A0000}"/>
    <cellStyle name="Entrada 4 3 5 4 5" xfId="24734" xr:uid="{00000000-0005-0000-0000-0000063A0000}"/>
    <cellStyle name="Entrada 4 3 5 4 6" xfId="24501" xr:uid="{00000000-0005-0000-0000-0000073A0000}"/>
    <cellStyle name="Entrada 4 3 5 4 7" xfId="24570" xr:uid="{00000000-0005-0000-0000-0000083A0000}"/>
    <cellStyle name="Entrada 4 3 5 4 8" xfId="31723" xr:uid="{00000000-0005-0000-0000-0000093A0000}"/>
    <cellStyle name="Entrada 4 3 5 4 9" xfId="35403" xr:uid="{00000000-0005-0000-0000-00000A3A0000}"/>
    <cellStyle name="Entrada 4 3 5 5" xfId="4614" xr:uid="{00000000-0005-0000-0000-00000B3A0000}"/>
    <cellStyle name="Entrada 4 3 5 5 2" xfId="6167" xr:uid="{00000000-0005-0000-0000-00000C3A0000}"/>
    <cellStyle name="Entrada 4 3 5 5 2 2" xfId="15321" xr:uid="{00000000-0005-0000-0000-00000D3A0000}"/>
    <cellStyle name="Entrada 4 3 5 5 2 3" xfId="22317" xr:uid="{00000000-0005-0000-0000-00000E3A0000}"/>
    <cellStyle name="Entrada 4 3 5 5 2 4" xfId="10169" xr:uid="{00000000-0005-0000-0000-00000F3A0000}"/>
    <cellStyle name="Entrada 4 3 5 5 2 5" xfId="33212" xr:uid="{00000000-0005-0000-0000-0000103A0000}"/>
    <cellStyle name="Entrada 4 3 5 5 2 6" xfId="36887" xr:uid="{00000000-0005-0000-0000-0000113A0000}"/>
    <cellStyle name="Entrada 4 3 5 5 2 7" xfId="39613" xr:uid="{00000000-0005-0000-0000-0000123A0000}"/>
    <cellStyle name="Entrada 4 3 5 5 3" xfId="13768" xr:uid="{00000000-0005-0000-0000-0000133A0000}"/>
    <cellStyle name="Entrada 4 3 5 5 4" xfId="20766" xr:uid="{00000000-0005-0000-0000-0000143A0000}"/>
    <cellStyle name="Entrada 4 3 5 5 5" xfId="27522" xr:uid="{00000000-0005-0000-0000-0000153A0000}"/>
    <cellStyle name="Entrada 4 3 5 5 6" xfId="29436" xr:uid="{00000000-0005-0000-0000-0000163A0000}"/>
    <cellStyle name="Entrada 4 3 5 5 7" xfId="25874" xr:uid="{00000000-0005-0000-0000-0000173A0000}"/>
    <cellStyle name="Entrada 4 3 5 5 8" xfId="10194" xr:uid="{00000000-0005-0000-0000-0000183A0000}"/>
    <cellStyle name="Entrada 4 3 5 5 9" xfId="25385" xr:uid="{00000000-0005-0000-0000-0000193A0000}"/>
    <cellStyle name="Entrada 4 3 5 6" xfId="4860" xr:uid="{00000000-0005-0000-0000-00001A3A0000}"/>
    <cellStyle name="Entrada 4 3 5 6 2" xfId="6168" xr:uid="{00000000-0005-0000-0000-00001B3A0000}"/>
    <cellStyle name="Entrada 4 3 5 6 2 2" xfId="15322" xr:uid="{00000000-0005-0000-0000-00001C3A0000}"/>
    <cellStyle name="Entrada 4 3 5 6 2 3" xfId="22318" xr:uid="{00000000-0005-0000-0000-00001D3A0000}"/>
    <cellStyle name="Entrada 4 3 5 6 2 4" xfId="24850" xr:uid="{00000000-0005-0000-0000-00001E3A0000}"/>
    <cellStyle name="Entrada 4 3 5 6 2 5" xfId="33213" xr:uid="{00000000-0005-0000-0000-00001F3A0000}"/>
    <cellStyle name="Entrada 4 3 5 6 2 6" xfId="36888" xr:uid="{00000000-0005-0000-0000-0000203A0000}"/>
    <cellStyle name="Entrada 4 3 5 6 2 7" xfId="39614" xr:uid="{00000000-0005-0000-0000-0000213A0000}"/>
    <cellStyle name="Entrada 4 3 5 6 3" xfId="14014" xr:uid="{00000000-0005-0000-0000-0000223A0000}"/>
    <cellStyle name="Entrada 4 3 5 6 4" xfId="21012" xr:uid="{00000000-0005-0000-0000-0000233A0000}"/>
    <cellStyle name="Entrada 4 3 5 6 5" xfId="27408" xr:uid="{00000000-0005-0000-0000-0000243A0000}"/>
    <cellStyle name="Entrada 4 3 5 6 6" xfId="26752" xr:uid="{00000000-0005-0000-0000-0000253A0000}"/>
    <cellStyle name="Entrada 4 3 5 6 7" xfId="25983" xr:uid="{00000000-0005-0000-0000-0000263A0000}"/>
    <cellStyle name="Entrada 4 3 5 6 8" xfId="35584" xr:uid="{00000000-0005-0000-0000-0000273A0000}"/>
    <cellStyle name="Entrada 4 3 5 6 9" xfId="38495" xr:uid="{00000000-0005-0000-0000-0000283A0000}"/>
    <cellStyle name="Entrada 4 3 5 7" xfId="6163" xr:uid="{00000000-0005-0000-0000-0000293A0000}"/>
    <cellStyle name="Entrada 4 3 5 7 2" xfId="15317" xr:uid="{00000000-0005-0000-0000-00002A3A0000}"/>
    <cellStyle name="Entrada 4 3 5 7 3" xfId="22313" xr:uid="{00000000-0005-0000-0000-00002B3A0000}"/>
    <cellStyle name="Entrada 4 3 5 7 4" xfId="18179" xr:uid="{00000000-0005-0000-0000-00002C3A0000}"/>
    <cellStyle name="Entrada 4 3 5 7 5" xfId="33208" xr:uid="{00000000-0005-0000-0000-00002D3A0000}"/>
    <cellStyle name="Entrada 4 3 5 7 6" xfId="36883" xr:uid="{00000000-0005-0000-0000-00002E3A0000}"/>
    <cellStyle name="Entrada 4 3 5 7 7" xfId="39609" xr:uid="{00000000-0005-0000-0000-00002F3A0000}"/>
    <cellStyle name="Entrada 4 3 5 8" xfId="11394" xr:uid="{00000000-0005-0000-0000-0000303A0000}"/>
    <cellStyle name="Entrada 4 3 5 9" xfId="18397" xr:uid="{00000000-0005-0000-0000-0000313A0000}"/>
    <cellStyle name="Entrada 4 3 6" xfId="1637" xr:uid="{00000000-0005-0000-0000-0000323A0000}"/>
    <cellStyle name="Entrada 4 3 6 10" xfId="18168" xr:uid="{00000000-0005-0000-0000-0000333A0000}"/>
    <cellStyle name="Entrada 4 3 6 11" xfId="30996" xr:uid="{00000000-0005-0000-0000-0000343A0000}"/>
    <cellStyle name="Entrada 4 3 6 12" xfId="34926" xr:uid="{00000000-0005-0000-0000-0000353A0000}"/>
    <cellStyle name="Entrada 4 3 6 13" xfId="38389" xr:uid="{00000000-0005-0000-0000-0000363A0000}"/>
    <cellStyle name="Entrada 4 3 6 2" xfId="3293" xr:uid="{00000000-0005-0000-0000-0000373A0000}"/>
    <cellStyle name="Entrada 4 3 6 2 2" xfId="6170" xr:uid="{00000000-0005-0000-0000-0000383A0000}"/>
    <cellStyle name="Entrada 4 3 6 2 2 2" xfId="15324" xr:uid="{00000000-0005-0000-0000-0000393A0000}"/>
    <cellStyle name="Entrada 4 3 6 2 2 3" xfId="22320" xr:uid="{00000000-0005-0000-0000-00003A3A0000}"/>
    <cellStyle name="Entrada 4 3 6 2 2 4" xfId="28873" xr:uid="{00000000-0005-0000-0000-00003B3A0000}"/>
    <cellStyle name="Entrada 4 3 6 2 2 5" xfId="33215" xr:uid="{00000000-0005-0000-0000-00003C3A0000}"/>
    <cellStyle name="Entrada 4 3 6 2 2 6" xfId="36890" xr:uid="{00000000-0005-0000-0000-00003D3A0000}"/>
    <cellStyle name="Entrada 4 3 6 2 2 7" xfId="39616" xr:uid="{00000000-0005-0000-0000-00003E3A0000}"/>
    <cellStyle name="Entrada 4 3 6 2 3" xfId="12447" xr:uid="{00000000-0005-0000-0000-00003F3A0000}"/>
    <cellStyle name="Entrada 4 3 6 2 4" xfId="19449" xr:uid="{00000000-0005-0000-0000-0000403A0000}"/>
    <cellStyle name="Entrada 4 3 6 2 5" xfId="22554" xr:uid="{00000000-0005-0000-0000-0000413A0000}"/>
    <cellStyle name="Entrada 4 3 6 2 6" xfId="26465" xr:uid="{00000000-0005-0000-0000-0000423A0000}"/>
    <cellStyle name="Entrada 4 3 6 2 7" xfId="23280" xr:uid="{00000000-0005-0000-0000-0000433A0000}"/>
    <cellStyle name="Entrada 4 3 6 2 8" xfId="26610" xr:uid="{00000000-0005-0000-0000-0000443A0000}"/>
    <cellStyle name="Entrada 4 3 6 2 9" xfId="35554" xr:uid="{00000000-0005-0000-0000-0000453A0000}"/>
    <cellStyle name="Entrada 4 3 6 3" xfId="2839" xr:uid="{00000000-0005-0000-0000-0000463A0000}"/>
    <cellStyle name="Entrada 4 3 6 3 2" xfId="6171" xr:uid="{00000000-0005-0000-0000-0000473A0000}"/>
    <cellStyle name="Entrada 4 3 6 3 2 2" xfId="15325" xr:uid="{00000000-0005-0000-0000-0000483A0000}"/>
    <cellStyle name="Entrada 4 3 6 3 2 3" xfId="22321" xr:uid="{00000000-0005-0000-0000-0000493A0000}"/>
    <cellStyle name="Entrada 4 3 6 3 2 4" xfId="24851" xr:uid="{00000000-0005-0000-0000-00004A3A0000}"/>
    <cellStyle name="Entrada 4 3 6 3 2 5" xfId="33216" xr:uid="{00000000-0005-0000-0000-00004B3A0000}"/>
    <cellStyle name="Entrada 4 3 6 3 2 6" xfId="36891" xr:uid="{00000000-0005-0000-0000-00004C3A0000}"/>
    <cellStyle name="Entrada 4 3 6 3 2 7" xfId="39617" xr:uid="{00000000-0005-0000-0000-00004D3A0000}"/>
    <cellStyle name="Entrada 4 3 6 3 3" xfId="11993" xr:uid="{00000000-0005-0000-0000-00004E3A0000}"/>
    <cellStyle name="Entrada 4 3 6 3 4" xfId="18996" xr:uid="{00000000-0005-0000-0000-00004F3A0000}"/>
    <cellStyle name="Entrada 4 3 6 3 5" xfId="24219" xr:uid="{00000000-0005-0000-0000-0000503A0000}"/>
    <cellStyle name="Entrada 4 3 6 3 6" xfId="24558" xr:uid="{00000000-0005-0000-0000-0000513A0000}"/>
    <cellStyle name="Entrada 4 3 6 3 7" xfId="17321" xr:uid="{00000000-0005-0000-0000-0000523A0000}"/>
    <cellStyle name="Entrada 4 3 6 3 8" xfId="24086" xr:uid="{00000000-0005-0000-0000-0000533A0000}"/>
    <cellStyle name="Entrada 4 3 6 3 9" xfId="31423" xr:uid="{00000000-0005-0000-0000-0000543A0000}"/>
    <cellStyle name="Entrada 4 3 6 4" xfId="2895" xr:uid="{00000000-0005-0000-0000-0000553A0000}"/>
    <cellStyle name="Entrada 4 3 6 4 2" xfId="6172" xr:uid="{00000000-0005-0000-0000-0000563A0000}"/>
    <cellStyle name="Entrada 4 3 6 4 2 2" xfId="15326" xr:uid="{00000000-0005-0000-0000-0000573A0000}"/>
    <cellStyle name="Entrada 4 3 6 4 2 3" xfId="22322" xr:uid="{00000000-0005-0000-0000-0000583A0000}"/>
    <cellStyle name="Entrada 4 3 6 4 2 4" xfId="28193" xr:uid="{00000000-0005-0000-0000-0000593A0000}"/>
    <cellStyle name="Entrada 4 3 6 4 2 5" xfId="33217" xr:uid="{00000000-0005-0000-0000-00005A3A0000}"/>
    <cellStyle name="Entrada 4 3 6 4 2 6" xfId="36892" xr:uid="{00000000-0005-0000-0000-00005B3A0000}"/>
    <cellStyle name="Entrada 4 3 6 4 2 7" xfId="39618" xr:uid="{00000000-0005-0000-0000-00005C3A0000}"/>
    <cellStyle name="Entrada 4 3 6 4 3" xfId="12049" xr:uid="{00000000-0005-0000-0000-00005D3A0000}"/>
    <cellStyle name="Entrada 4 3 6 4 4" xfId="19052" xr:uid="{00000000-0005-0000-0000-00005E3A0000}"/>
    <cellStyle name="Entrada 4 3 6 4 5" xfId="28341" xr:uid="{00000000-0005-0000-0000-00005F3A0000}"/>
    <cellStyle name="Entrada 4 3 6 4 6" xfId="26367" xr:uid="{00000000-0005-0000-0000-0000603A0000}"/>
    <cellStyle name="Entrada 4 3 6 4 7" xfId="17040" xr:uid="{00000000-0005-0000-0000-0000613A0000}"/>
    <cellStyle name="Entrada 4 3 6 4 8" xfId="31549" xr:uid="{00000000-0005-0000-0000-0000623A0000}"/>
    <cellStyle name="Entrada 4 3 6 4 9" xfId="35253" xr:uid="{00000000-0005-0000-0000-0000633A0000}"/>
    <cellStyle name="Entrada 4 3 6 5" xfId="2920" xr:uid="{00000000-0005-0000-0000-0000643A0000}"/>
    <cellStyle name="Entrada 4 3 6 5 2" xfId="6173" xr:uid="{00000000-0005-0000-0000-0000653A0000}"/>
    <cellStyle name="Entrada 4 3 6 5 2 2" xfId="15327" xr:uid="{00000000-0005-0000-0000-0000663A0000}"/>
    <cellStyle name="Entrada 4 3 6 5 2 3" xfId="22323" xr:uid="{00000000-0005-0000-0000-0000673A0000}"/>
    <cellStyle name="Entrada 4 3 6 5 2 4" xfId="27231" xr:uid="{00000000-0005-0000-0000-0000683A0000}"/>
    <cellStyle name="Entrada 4 3 6 5 2 5" xfId="33218" xr:uid="{00000000-0005-0000-0000-0000693A0000}"/>
    <cellStyle name="Entrada 4 3 6 5 2 6" xfId="36893" xr:uid="{00000000-0005-0000-0000-00006A3A0000}"/>
    <cellStyle name="Entrada 4 3 6 5 2 7" xfId="39619" xr:uid="{00000000-0005-0000-0000-00006B3A0000}"/>
    <cellStyle name="Entrada 4 3 6 5 3" xfId="12074" xr:uid="{00000000-0005-0000-0000-00006C3A0000}"/>
    <cellStyle name="Entrada 4 3 6 5 4" xfId="19077" xr:uid="{00000000-0005-0000-0000-00006D3A0000}"/>
    <cellStyle name="Entrada 4 3 6 5 5" xfId="17744" xr:uid="{00000000-0005-0000-0000-00006E3A0000}"/>
    <cellStyle name="Entrada 4 3 6 5 6" xfId="9356" xr:uid="{00000000-0005-0000-0000-00006F3A0000}"/>
    <cellStyle name="Entrada 4 3 6 5 7" xfId="25913" xr:uid="{00000000-0005-0000-0000-0000703A0000}"/>
    <cellStyle name="Entrada 4 3 6 5 8" xfId="33847" xr:uid="{00000000-0005-0000-0000-0000713A0000}"/>
    <cellStyle name="Entrada 4 3 6 5 9" xfId="37409" xr:uid="{00000000-0005-0000-0000-0000723A0000}"/>
    <cellStyle name="Entrada 4 3 6 6" xfId="6169" xr:uid="{00000000-0005-0000-0000-0000733A0000}"/>
    <cellStyle name="Entrada 4 3 6 6 2" xfId="15323" xr:uid="{00000000-0005-0000-0000-0000743A0000}"/>
    <cellStyle name="Entrada 4 3 6 6 3" xfId="22319" xr:uid="{00000000-0005-0000-0000-0000753A0000}"/>
    <cellStyle name="Entrada 4 3 6 6 4" xfId="27228" xr:uid="{00000000-0005-0000-0000-0000763A0000}"/>
    <cellStyle name="Entrada 4 3 6 6 5" xfId="33214" xr:uid="{00000000-0005-0000-0000-0000773A0000}"/>
    <cellStyle name="Entrada 4 3 6 6 6" xfId="36889" xr:uid="{00000000-0005-0000-0000-0000783A0000}"/>
    <cellStyle name="Entrada 4 3 6 6 7" xfId="39615" xr:uid="{00000000-0005-0000-0000-0000793A0000}"/>
    <cellStyle name="Entrada 4 3 6 7" xfId="10791" xr:uid="{00000000-0005-0000-0000-00007A3A0000}"/>
    <cellStyle name="Entrada 4 3 6 8" xfId="9860" xr:uid="{00000000-0005-0000-0000-00007B3A0000}"/>
    <cellStyle name="Entrada 4 3 6 9" xfId="24469" xr:uid="{00000000-0005-0000-0000-00007C3A0000}"/>
    <cellStyle name="Entrada 4 3 7" xfId="2465" xr:uid="{00000000-0005-0000-0000-00007D3A0000}"/>
    <cellStyle name="Entrada 4 3 7 2" xfId="6174" xr:uid="{00000000-0005-0000-0000-00007E3A0000}"/>
    <cellStyle name="Entrada 4 3 7 2 2" xfId="15328" xr:uid="{00000000-0005-0000-0000-00007F3A0000}"/>
    <cellStyle name="Entrada 4 3 7 2 3" xfId="22324" xr:uid="{00000000-0005-0000-0000-0000803A0000}"/>
    <cellStyle name="Entrada 4 3 7 2 4" xfId="23478" xr:uid="{00000000-0005-0000-0000-0000813A0000}"/>
    <cellStyle name="Entrada 4 3 7 2 5" xfId="33219" xr:uid="{00000000-0005-0000-0000-0000823A0000}"/>
    <cellStyle name="Entrada 4 3 7 2 6" xfId="36894" xr:uid="{00000000-0005-0000-0000-0000833A0000}"/>
    <cellStyle name="Entrada 4 3 7 2 7" xfId="39620" xr:uid="{00000000-0005-0000-0000-0000843A0000}"/>
    <cellStyle name="Entrada 4 3 7 3" xfId="11619" xr:uid="{00000000-0005-0000-0000-0000853A0000}"/>
    <cellStyle name="Entrada 4 3 7 4" xfId="18622" xr:uid="{00000000-0005-0000-0000-0000863A0000}"/>
    <cellStyle name="Entrada 4 3 7 5" xfId="23247" xr:uid="{00000000-0005-0000-0000-0000873A0000}"/>
    <cellStyle name="Entrada 4 3 7 6" xfId="19574" xr:uid="{00000000-0005-0000-0000-0000883A0000}"/>
    <cellStyle name="Entrada 4 3 7 7" xfId="22428" xr:uid="{00000000-0005-0000-0000-0000893A0000}"/>
    <cellStyle name="Entrada 4 3 7 8" xfId="25702" xr:uid="{00000000-0005-0000-0000-00008A3A0000}"/>
    <cellStyle name="Entrada 4 3 7 9" xfId="34812" xr:uid="{00000000-0005-0000-0000-00008B3A0000}"/>
    <cellStyle name="Entrada 4 3 8" xfId="2944" xr:uid="{00000000-0005-0000-0000-00008C3A0000}"/>
    <cellStyle name="Entrada 4 3 8 2" xfId="6175" xr:uid="{00000000-0005-0000-0000-00008D3A0000}"/>
    <cellStyle name="Entrada 4 3 8 2 2" xfId="15329" xr:uid="{00000000-0005-0000-0000-00008E3A0000}"/>
    <cellStyle name="Entrada 4 3 8 2 3" xfId="22325" xr:uid="{00000000-0005-0000-0000-00008F3A0000}"/>
    <cellStyle name="Entrada 4 3 8 2 4" xfId="29350" xr:uid="{00000000-0005-0000-0000-0000903A0000}"/>
    <cellStyle name="Entrada 4 3 8 2 5" xfId="33220" xr:uid="{00000000-0005-0000-0000-0000913A0000}"/>
    <cellStyle name="Entrada 4 3 8 2 6" xfId="36895" xr:uid="{00000000-0005-0000-0000-0000923A0000}"/>
    <cellStyle name="Entrada 4 3 8 2 7" xfId="39621" xr:uid="{00000000-0005-0000-0000-0000933A0000}"/>
    <cellStyle name="Entrada 4 3 8 3" xfId="12098" xr:uid="{00000000-0005-0000-0000-0000943A0000}"/>
    <cellStyle name="Entrada 4 3 8 4" xfId="19101" xr:uid="{00000000-0005-0000-0000-0000953A0000}"/>
    <cellStyle name="Entrada 4 3 8 5" xfId="28317" xr:uid="{00000000-0005-0000-0000-0000963A0000}"/>
    <cellStyle name="Entrada 4 3 8 6" xfId="24556" xr:uid="{00000000-0005-0000-0000-0000973A0000}"/>
    <cellStyle name="Entrada 4 3 8 7" xfId="29862" xr:uid="{00000000-0005-0000-0000-0000983A0000}"/>
    <cellStyle name="Entrada 4 3 8 8" xfId="33823" xr:uid="{00000000-0005-0000-0000-0000993A0000}"/>
    <cellStyle name="Entrada 4 3 8 9" xfId="37385" xr:uid="{00000000-0005-0000-0000-00009A3A0000}"/>
    <cellStyle name="Entrada 4 3 9" xfId="3091" xr:uid="{00000000-0005-0000-0000-00009B3A0000}"/>
    <cellStyle name="Entrada 4 3 9 2" xfId="6176" xr:uid="{00000000-0005-0000-0000-00009C3A0000}"/>
    <cellStyle name="Entrada 4 3 9 2 2" xfId="15330" xr:uid="{00000000-0005-0000-0000-00009D3A0000}"/>
    <cellStyle name="Entrada 4 3 9 2 3" xfId="22326" xr:uid="{00000000-0005-0000-0000-00009E3A0000}"/>
    <cellStyle name="Entrada 4 3 9 2 4" xfId="29335" xr:uid="{00000000-0005-0000-0000-00009F3A0000}"/>
    <cellStyle name="Entrada 4 3 9 2 5" xfId="33221" xr:uid="{00000000-0005-0000-0000-0000A03A0000}"/>
    <cellStyle name="Entrada 4 3 9 2 6" xfId="36896" xr:uid="{00000000-0005-0000-0000-0000A13A0000}"/>
    <cellStyle name="Entrada 4 3 9 2 7" xfId="39622" xr:uid="{00000000-0005-0000-0000-0000A23A0000}"/>
    <cellStyle name="Entrada 4 3 9 3" xfId="12245" xr:uid="{00000000-0005-0000-0000-0000A33A0000}"/>
    <cellStyle name="Entrada 4 3 9 4" xfId="19248" xr:uid="{00000000-0005-0000-0000-0000A43A0000}"/>
    <cellStyle name="Entrada 4 3 9 5" xfId="22746" xr:uid="{00000000-0005-0000-0000-0000A53A0000}"/>
    <cellStyle name="Entrada 4 3 9 6" xfId="25431" xr:uid="{00000000-0005-0000-0000-0000A63A0000}"/>
    <cellStyle name="Entrada 4 3 9 7" xfId="29793" xr:uid="{00000000-0005-0000-0000-0000A73A0000}"/>
    <cellStyle name="Entrada 4 3 9 8" xfId="29665" xr:uid="{00000000-0005-0000-0000-0000A83A0000}"/>
    <cellStyle name="Entrada 4 3 9 9" xfId="33651" xr:uid="{00000000-0005-0000-0000-0000A93A0000}"/>
    <cellStyle name="Entrada 4 4" xfId="1838" xr:uid="{00000000-0005-0000-0000-0000AA3A0000}"/>
    <cellStyle name="Entrada 4 4 10" xfId="28580" xr:uid="{00000000-0005-0000-0000-0000AB3A0000}"/>
    <cellStyle name="Entrada 4 4 11" xfId="28743" xr:uid="{00000000-0005-0000-0000-0000AC3A0000}"/>
    <cellStyle name="Entrada 4 4 12" xfId="25722" xr:uid="{00000000-0005-0000-0000-0000AD3A0000}"/>
    <cellStyle name="Entrada 4 4 13" xfId="25767" xr:uid="{00000000-0005-0000-0000-0000AE3A0000}"/>
    <cellStyle name="Entrada 4 4 14" xfId="34947" xr:uid="{00000000-0005-0000-0000-0000AF3A0000}"/>
    <cellStyle name="Entrada 4 4 2" xfId="2560" xr:uid="{00000000-0005-0000-0000-0000B03A0000}"/>
    <cellStyle name="Entrada 4 4 2 2" xfId="6178" xr:uid="{00000000-0005-0000-0000-0000B13A0000}"/>
    <cellStyle name="Entrada 4 4 2 2 2" xfId="15332" xr:uid="{00000000-0005-0000-0000-0000B23A0000}"/>
    <cellStyle name="Entrada 4 4 2 2 3" xfId="22328" xr:uid="{00000000-0005-0000-0000-0000B33A0000}"/>
    <cellStyle name="Entrada 4 4 2 2 4" xfId="27235" xr:uid="{00000000-0005-0000-0000-0000B43A0000}"/>
    <cellStyle name="Entrada 4 4 2 2 5" xfId="33223" xr:uid="{00000000-0005-0000-0000-0000B53A0000}"/>
    <cellStyle name="Entrada 4 4 2 2 6" xfId="36898" xr:uid="{00000000-0005-0000-0000-0000B63A0000}"/>
    <cellStyle name="Entrada 4 4 2 2 7" xfId="39624" xr:uid="{00000000-0005-0000-0000-0000B73A0000}"/>
    <cellStyle name="Entrada 4 4 2 3" xfId="11714" xr:uid="{00000000-0005-0000-0000-0000B83A0000}"/>
    <cellStyle name="Entrada 4 4 2 4" xfId="18717" xr:uid="{00000000-0005-0000-0000-0000B93A0000}"/>
    <cellStyle name="Entrada 4 4 2 5" xfId="17581" xr:uid="{00000000-0005-0000-0000-0000BA3A0000}"/>
    <cellStyle name="Entrada 4 4 2 6" xfId="26249" xr:uid="{00000000-0005-0000-0000-0000BB3A0000}"/>
    <cellStyle name="Entrada 4 4 2 7" xfId="24426" xr:uid="{00000000-0005-0000-0000-0000BC3A0000}"/>
    <cellStyle name="Entrada 4 4 2 8" xfId="34029" xr:uid="{00000000-0005-0000-0000-0000BD3A0000}"/>
    <cellStyle name="Entrada 4 4 2 9" xfId="37591" xr:uid="{00000000-0005-0000-0000-0000BE3A0000}"/>
    <cellStyle name="Entrada 4 4 3" xfId="3742" xr:uid="{00000000-0005-0000-0000-0000BF3A0000}"/>
    <cellStyle name="Entrada 4 4 3 2" xfId="6179" xr:uid="{00000000-0005-0000-0000-0000C03A0000}"/>
    <cellStyle name="Entrada 4 4 3 2 2" xfId="15333" xr:uid="{00000000-0005-0000-0000-0000C13A0000}"/>
    <cellStyle name="Entrada 4 4 3 2 3" xfId="22329" xr:uid="{00000000-0005-0000-0000-0000C23A0000}"/>
    <cellStyle name="Entrada 4 4 3 2 4" xfId="24843" xr:uid="{00000000-0005-0000-0000-0000C33A0000}"/>
    <cellStyle name="Entrada 4 4 3 2 5" xfId="33224" xr:uid="{00000000-0005-0000-0000-0000C43A0000}"/>
    <cellStyle name="Entrada 4 4 3 2 6" xfId="36899" xr:uid="{00000000-0005-0000-0000-0000C53A0000}"/>
    <cellStyle name="Entrada 4 4 3 2 7" xfId="39625" xr:uid="{00000000-0005-0000-0000-0000C63A0000}"/>
    <cellStyle name="Entrada 4 4 3 3" xfId="12896" xr:uid="{00000000-0005-0000-0000-0000C73A0000}"/>
    <cellStyle name="Entrada 4 4 3 4" xfId="19895" xr:uid="{00000000-0005-0000-0000-0000C83A0000}"/>
    <cellStyle name="Entrada 4 4 3 5" xfId="17160" xr:uid="{00000000-0005-0000-0000-0000C93A0000}"/>
    <cellStyle name="Entrada 4 4 3 6" xfId="25475" xr:uid="{00000000-0005-0000-0000-0000CA3A0000}"/>
    <cellStyle name="Entrada 4 4 3 7" xfId="28100" xr:uid="{00000000-0005-0000-0000-0000CB3A0000}"/>
    <cellStyle name="Entrada 4 4 3 8" xfId="26057" xr:uid="{00000000-0005-0000-0000-0000CC3A0000}"/>
    <cellStyle name="Entrada 4 4 3 9" xfId="28220" xr:uid="{00000000-0005-0000-0000-0000CD3A0000}"/>
    <cellStyle name="Entrada 4 4 4" xfId="4241" xr:uid="{00000000-0005-0000-0000-0000CE3A0000}"/>
    <cellStyle name="Entrada 4 4 4 2" xfId="6180" xr:uid="{00000000-0005-0000-0000-0000CF3A0000}"/>
    <cellStyle name="Entrada 4 4 4 2 2" xfId="15334" xr:uid="{00000000-0005-0000-0000-0000D03A0000}"/>
    <cellStyle name="Entrada 4 4 4 2 3" xfId="22330" xr:uid="{00000000-0005-0000-0000-0000D13A0000}"/>
    <cellStyle name="Entrada 4 4 4 2 4" xfId="23225" xr:uid="{00000000-0005-0000-0000-0000D23A0000}"/>
    <cellStyle name="Entrada 4 4 4 2 5" xfId="33225" xr:uid="{00000000-0005-0000-0000-0000D33A0000}"/>
    <cellStyle name="Entrada 4 4 4 2 6" xfId="36900" xr:uid="{00000000-0005-0000-0000-0000D43A0000}"/>
    <cellStyle name="Entrada 4 4 4 2 7" xfId="39626" xr:uid="{00000000-0005-0000-0000-0000D53A0000}"/>
    <cellStyle name="Entrada 4 4 4 3" xfId="13395" xr:uid="{00000000-0005-0000-0000-0000D63A0000}"/>
    <cellStyle name="Entrada 4 4 4 4" xfId="20393" xr:uid="{00000000-0005-0000-0000-0000D73A0000}"/>
    <cellStyle name="Entrada 4 4 4 5" xfId="21330" xr:uid="{00000000-0005-0000-0000-0000D83A0000}"/>
    <cellStyle name="Entrada 4 4 4 6" xfId="19793" xr:uid="{00000000-0005-0000-0000-0000D93A0000}"/>
    <cellStyle name="Entrada 4 4 4 7" xfId="27248" xr:uid="{00000000-0005-0000-0000-0000DA3A0000}"/>
    <cellStyle name="Entrada 4 4 4 8" xfId="23287" xr:uid="{00000000-0005-0000-0000-0000DB3A0000}"/>
    <cellStyle name="Entrada 4 4 4 9" xfId="21302" xr:uid="{00000000-0005-0000-0000-0000DC3A0000}"/>
    <cellStyle name="Entrada 4 4 5" xfId="4194" xr:uid="{00000000-0005-0000-0000-0000DD3A0000}"/>
    <cellStyle name="Entrada 4 4 5 2" xfId="6181" xr:uid="{00000000-0005-0000-0000-0000DE3A0000}"/>
    <cellStyle name="Entrada 4 4 5 2 2" xfId="15335" xr:uid="{00000000-0005-0000-0000-0000DF3A0000}"/>
    <cellStyle name="Entrada 4 4 5 2 3" xfId="22331" xr:uid="{00000000-0005-0000-0000-0000E03A0000}"/>
    <cellStyle name="Entrada 4 4 5 2 4" xfId="24848" xr:uid="{00000000-0005-0000-0000-0000E13A0000}"/>
    <cellStyle name="Entrada 4 4 5 2 5" xfId="33226" xr:uid="{00000000-0005-0000-0000-0000E23A0000}"/>
    <cellStyle name="Entrada 4 4 5 2 6" xfId="36901" xr:uid="{00000000-0005-0000-0000-0000E33A0000}"/>
    <cellStyle name="Entrada 4 4 5 2 7" xfId="39627" xr:uid="{00000000-0005-0000-0000-0000E43A0000}"/>
    <cellStyle name="Entrada 4 4 5 3" xfId="13348" xr:uid="{00000000-0005-0000-0000-0000E53A0000}"/>
    <cellStyle name="Entrada 4 4 5 4" xfId="20346" xr:uid="{00000000-0005-0000-0000-0000E63A0000}"/>
    <cellStyle name="Entrada 4 4 5 5" xfId="22736" xr:uid="{00000000-0005-0000-0000-0000E73A0000}"/>
    <cellStyle name="Entrada 4 4 5 6" xfId="29483" xr:uid="{00000000-0005-0000-0000-0000E83A0000}"/>
    <cellStyle name="Entrada 4 4 5 7" xfId="28444" xr:uid="{00000000-0005-0000-0000-0000E93A0000}"/>
    <cellStyle name="Entrada 4 4 5 8" xfId="31159" xr:uid="{00000000-0005-0000-0000-0000EA3A0000}"/>
    <cellStyle name="Entrada 4 4 5 9" xfId="35035" xr:uid="{00000000-0005-0000-0000-0000EB3A0000}"/>
    <cellStyle name="Entrada 4 4 6" xfId="3112" xr:uid="{00000000-0005-0000-0000-0000EC3A0000}"/>
    <cellStyle name="Entrada 4 4 6 2" xfId="6182" xr:uid="{00000000-0005-0000-0000-0000ED3A0000}"/>
    <cellStyle name="Entrada 4 4 6 2 2" xfId="15336" xr:uid="{00000000-0005-0000-0000-0000EE3A0000}"/>
    <cellStyle name="Entrada 4 4 6 2 3" xfId="22332" xr:uid="{00000000-0005-0000-0000-0000EF3A0000}"/>
    <cellStyle name="Entrada 4 4 6 2 4" xfId="18001" xr:uid="{00000000-0005-0000-0000-0000F03A0000}"/>
    <cellStyle name="Entrada 4 4 6 2 5" xfId="33227" xr:uid="{00000000-0005-0000-0000-0000F13A0000}"/>
    <cellStyle name="Entrada 4 4 6 2 6" xfId="36902" xr:uid="{00000000-0005-0000-0000-0000F23A0000}"/>
    <cellStyle name="Entrada 4 4 6 2 7" xfId="39628" xr:uid="{00000000-0005-0000-0000-0000F33A0000}"/>
    <cellStyle name="Entrada 4 4 6 3" xfId="12266" xr:uid="{00000000-0005-0000-0000-0000F43A0000}"/>
    <cellStyle name="Entrada 4 4 6 4" xfId="19269" xr:uid="{00000000-0005-0000-0000-0000F53A0000}"/>
    <cellStyle name="Entrada 4 4 6 5" xfId="24228" xr:uid="{00000000-0005-0000-0000-0000F63A0000}"/>
    <cellStyle name="Entrada 4 4 6 6" xfId="23070" xr:uid="{00000000-0005-0000-0000-0000F73A0000}"/>
    <cellStyle name="Entrada 4 4 6 7" xfId="29784" xr:uid="{00000000-0005-0000-0000-0000F83A0000}"/>
    <cellStyle name="Entrada 4 4 6 8" xfId="30232" xr:uid="{00000000-0005-0000-0000-0000F93A0000}"/>
    <cellStyle name="Entrada 4 4 6 9" xfId="34202" xr:uid="{00000000-0005-0000-0000-0000FA3A0000}"/>
    <cellStyle name="Entrada 4 4 7" xfId="6177" xr:uid="{00000000-0005-0000-0000-0000FB3A0000}"/>
    <cellStyle name="Entrada 4 4 7 2" xfId="15331" xr:uid="{00000000-0005-0000-0000-0000FC3A0000}"/>
    <cellStyle name="Entrada 4 4 7 3" xfId="22327" xr:uid="{00000000-0005-0000-0000-0000FD3A0000}"/>
    <cellStyle name="Entrada 4 4 7 4" xfId="19514" xr:uid="{00000000-0005-0000-0000-0000FE3A0000}"/>
    <cellStyle name="Entrada 4 4 7 5" xfId="33222" xr:uid="{00000000-0005-0000-0000-0000FF3A0000}"/>
    <cellStyle name="Entrada 4 4 7 6" xfId="36897" xr:uid="{00000000-0005-0000-0000-0000003B0000}"/>
    <cellStyle name="Entrada 4 4 7 7" xfId="39623" xr:uid="{00000000-0005-0000-0000-0000013B0000}"/>
    <cellStyle name="Entrada 4 4 8" xfId="10992" xr:uid="{00000000-0005-0000-0000-0000023B0000}"/>
    <cellStyle name="Entrada 4 4 9" xfId="15530" xr:uid="{00000000-0005-0000-0000-0000033B0000}"/>
    <cellStyle name="Entrada 4 5" xfId="2267" xr:uid="{00000000-0005-0000-0000-0000043B0000}"/>
    <cellStyle name="Entrada 4 5 10" xfId="10087" xr:uid="{00000000-0005-0000-0000-0000053B0000}"/>
    <cellStyle name="Entrada 4 5 11" xfId="17268" xr:uid="{00000000-0005-0000-0000-0000063B0000}"/>
    <cellStyle name="Entrada 4 5 12" xfId="30196" xr:uid="{00000000-0005-0000-0000-0000073B0000}"/>
    <cellStyle name="Entrada 4 5 13" xfId="31465" xr:uid="{00000000-0005-0000-0000-0000083B0000}"/>
    <cellStyle name="Entrada 4 5 14" xfId="35175" xr:uid="{00000000-0005-0000-0000-0000093B0000}"/>
    <cellStyle name="Entrada 4 5 2" xfId="2667" xr:uid="{00000000-0005-0000-0000-00000A3B0000}"/>
    <cellStyle name="Entrada 4 5 2 2" xfId="6184" xr:uid="{00000000-0005-0000-0000-00000B3B0000}"/>
    <cellStyle name="Entrada 4 5 2 2 2" xfId="15338" xr:uid="{00000000-0005-0000-0000-00000C3B0000}"/>
    <cellStyle name="Entrada 4 5 2 2 3" xfId="22334" xr:uid="{00000000-0005-0000-0000-00000D3B0000}"/>
    <cellStyle name="Entrada 4 5 2 2 4" xfId="28628" xr:uid="{00000000-0005-0000-0000-00000E3B0000}"/>
    <cellStyle name="Entrada 4 5 2 2 5" xfId="33229" xr:uid="{00000000-0005-0000-0000-00000F3B0000}"/>
    <cellStyle name="Entrada 4 5 2 2 6" xfId="36904" xr:uid="{00000000-0005-0000-0000-0000103B0000}"/>
    <cellStyle name="Entrada 4 5 2 2 7" xfId="39630" xr:uid="{00000000-0005-0000-0000-0000113B0000}"/>
    <cellStyle name="Entrada 4 5 2 3" xfId="11821" xr:uid="{00000000-0005-0000-0000-0000123B0000}"/>
    <cellStyle name="Entrada 4 5 2 4" xfId="18824" xr:uid="{00000000-0005-0000-0000-0000133B0000}"/>
    <cellStyle name="Entrada 4 5 2 5" xfId="24619" xr:uid="{00000000-0005-0000-0000-0000143B0000}"/>
    <cellStyle name="Entrada 4 5 2 6" xfId="10861" xr:uid="{00000000-0005-0000-0000-0000153B0000}"/>
    <cellStyle name="Entrada 4 5 2 7" xfId="29999" xr:uid="{00000000-0005-0000-0000-0000163B0000}"/>
    <cellStyle name="Entrada 4 5 2 8" xfId="33976" xr:uid="{00000000-0005-0000-0000-0000173B0000}"/>
    <cellStyle name="Entrada 4 5 2 9" xfId="37538" xr:uid="{00000000-0005-0000-0000-0000183B0000}"/>
    <cellStyle name="Entrada 4 5 3" xfId="3949" xr:uid="{00000000-0005-0000-0000-0000193B0000}"/>
    <cellStyle name="Entrada 4 5 3 2" xfId="6185" xr:uid="{00000000-0005-0000-0000-00001A3B0000}"/>
    <cellStyle name="Entrada 4 5 3 2 2" xfId="15339" xr:uid="{00000000-0005-0000-0000-00001B3B0000}"/>
    <cellStyle name="Entrada 4 5 3 2 3" xfId="22335" xr:uid="{00000000-0005-0000-0000-00001C3B0000}"/>
    <cellStyle name="Entrada 4 5 3 2 4" xfId="24435" xr:uid="{00000000-0005-0000-0000-00001D3B0000}"/>
    <cellStyle name="Entrada 4 5 3 2 5" xfId="33230" xr:uid="{00000000-0005-0000-0000-00001E3B0000}"/>
    <cellStyle name="Entrada 4 5 3 2 6" xfId="36905" xr:uid="{00000000-0005-0000-0000-00001F3B0000}"/>
    <cellStyle name="Entrada 4 5 3 2 7" xfId="39631" xr:uid="{00000000-0005-0000-0000-0000203B0000}"/>
    <cellStyle name="Entrada 4 5 3 3" xfId="13103" xr:uid="{00000000-0005-0000-0000-0000213B0000}"/>
    <cellStyle name="Entrada 4 5 3 4" xfId="20101" xr:uid="{00000000-0005-0000-0000-0000223B0000}"/>
    <cellStyle name="Entrada 4 5 3 5" xfId="22627" xr:uid="{00000000-0005-0000-0000-0000233B0000}"/>
    <cellStyle name="Entrada 4 5 3 6" xfId="17308" xr:uid="{00000000-0005-0000-0000-0000243B0000}"/>
    <cellStyle name="Entrada 4 5 3 7" xfId="25885" xr:uid="{00000000-0005-0000-0000-0000253B0000}"/>
    <cellStyle name="Entrada 4 5 3 8" xfId="22531" xr:uid="{00000000-0005-0000-0000-0000263B0000}"/>
    <cellStyle name="Entrada 4 5 3 9" xfId="31296" xr:uid="{00000000-0005-0000-0000-0000273B0000}"/>
    <cellStyle name="Entrada 4 5 4" xfId="4387" xr:uid="{00000000-0005-0000-0000-0000283B0000}"/>
    <cellStyle name="Entrada 4 5 4 2" xfId="6186" xr:uid="{00000000-0005-0000-0000-0000293B0000}"/>
    <cellStyle name="Entrada 4 5 4 2 2" xfId="15340" xr:uid="{00000000-0005-0000-0000-00002A3B0000}"/>
    <cellStyle name="Entrada 4 5 4 2 3" xfId="22336" xr:uid="{00000000-0005-0000-0000-00002B3B0000}"/>
    <cellStyle name="Entrada 4 5 4 2 4" xfId="27237" xr:uid="{00000000-0005-0000-0000-00002C3B0000}"/>
    <cellStyle name="Entrada 4 5 4 2 5" xfId="33231" xr:uid="{00000000-0005-0000-0000-00002D3B0000}"/>
    <cellStyle name="Entrada 4 5 4 2 6" xfId="36906" xr:uid="{00000000-0005-0000-0000-00002E3B0000}"/>
    <cellStyle name="Entrada 4 5 4 2 7" xfId="39632" xr:uid="{00000000-0005-0000-0000-00002F3B0000}"/>
    <cellStyle name="Entrada 4 5 4 3" xfId="13541" xr:uid="{00000000-0005-0000-0000-0000303B0000}"/>
    <cellStyle name="Entrada 4 5 4 4" xfId="20539" xr:uid="{00000000-0005-0000-0000-0000313B0000}"/>
    <cellStyle name="Entrada 4 5 4 5" xfId="18096" xr:uid="{00000000-0005-0000-0000-0000323B0000}"/>
    <cellStyle name="Entrada 4 5 4 6" xfId="25033" xr:uid="{00000000-0005-0000-0000-0000333B0000}"/>
    <cellStyle name="Entrada 4 5 4 7" xfId="25586" xr:uid="{00000000-0005-0000-0000-0000343B0000}"/>
    <cellStyle name="Entrada 4 5 4 8" xfId="26071" xr:uid="{00000000-0005-0000-0000-0000353B0000}"/>
    <cellStyle name="Entrada 4 5 4 9" xfId="30242" xr:uid="{00000000-0005-0000-0000-0000363B0000}"/>
    <cellStyle name="Entrada 4 5 5" xfId="4641" xr:uid="{00000000-0005-0000-0000-0000373B0000}"/>
    <cellStyle name="Entrada 4 5 5 2" xfId="6187" xr:uid="{00000000-0005-0000-0000-0000383B0000}"/>
    <cellStyle name="Entrada 4 5 5 2 2" xfId="15341" xr:uid="{00000000-0005-0000-0000-0000393B0000}"/>
    <cellStyle name="Entrada 4 5 5 2 3" xfId="22337" xr:uid="{00000000-0005-0000-0000-00003A3B0000}"/>
    <cellStyle name="Entrada 4 5 5 2 4" xfId="15485" xr:uid="{00000000-0005-0000-0000-00003B3B0000}"/>
    <cellStyle name="Entrada 4 5 5 2 5" xfId="33232" xr:uid="{00000000-0005-0000-0000-00003C3B0000}"/>
    <cellStyle name="Entrada 4 5 5 2 6" xfId="36907" xr:uid="{00000000-0005-0000-0000-00003D3B0000}"/>
    <cellStyle name="Entrada 4 5 5 2 7" xfId="39633" xr:uid="{00000000-0005-0000-0000-00003E3B0000}"/>
    <cellStyle name="Entrada 4 5 5 3" xfId="13795" xr:uid="{00000000-0005-0000-0000-00003F3B0000}"/>
    <cellStyle name="Entrada 4 5 5 4" xfId="20793" xr:uid="{00000000-0005-0000-0000-0000403B0000}"/>
    <cellStyle name="Entrada 4 5 5 5" xfId="17187" xr:uid="{00000000-0005-0000-0000-0000413B0000}"/>
    <cellStyle name="Entrada 4 5 5 6" xfId="29444" xr:uid="{00000000-0005-0000-0000-0000423B0000}"/>
    <cellStyle name="Entrada 4 5 5 7" xfId="28515" xr:uid="{00000000-0005-0000-0000-0000433B0000}"/>
    <cellStyle name="Entrada 4 5 5 8" xfId="31181" xr:uid="{00000000-0005-0000-0000-0000443B0000}"/>
    <cellStyle name="Entrada 4 5 5 9" xfId="35054" xr:uid="{00000000-0005-0000-0000-0000453B0000}"/>
    <cellStyle name="Entrada 4 5 6" xfId="4887" xr:uid="{00000000-0005-0000-0000-0000463B0000}"/>
    <cellStyle name="Entrada 4 5 6 2" xfId="6188" xr:uid="{00000000-0005-0000-0000-0000473B0000}"/>
    <cellStyle name="Entrada 4 5 6 2 2" xfId="15342" xr:uid="{00000000-0005-0000-0000-0000483B0000}"/>
    <cellStyle name="Entrada 4 5 6 2 3" xfId="22338" xr:uid="{00000000-0005-0000-0000-0000493B0000}"/>
    <cellStyle name="Entrada 4 5 6 2 4" xfId="28878" xr:uid="{00000000-0005-0000-0000-00004A3B0000}"/>
    <cellStyle name="Entrada 4 5 6 2 5" xfId="33233" xr:uid="{00000000-0005-0000-0000-00004B3B0000}"/>
    <cellStyle name="Entrada 4 5 6 2 6" xfId="36908" xr:uid="{00000000-0005-0000-0000-00004C3B0000}"/>
    <cellStyle name="Entrada 4 5 6 2 7" xfId="39634" xr:uid="{00000000-0005-0000-0000-00004D3B0000}"/>
    <cellStyle name="Entrada 4 5 6 3" xfId="14041" xr:uid="{00000000-0005-0000-0000-00004E3B0000}"/>
    <cellStyle name="Entrada 4 5 6 4" xfId="21039" xr:uid="{00000000-0005-0000-0000-00004F3B0000}"/>
    <cellStyle name="Entrada 4 5 6 5" xfId="9194" xr:uid="{00000000-0005-0000-0000-0000503B0000}"/>
    <cellStyle name="Entrada 4 5 6 6" xfId="29450" xr:uid="{00000000-0005-0000-0000-0000513B0000}"/>
    <cellStyle name="Entrada 4 5 6 7" xfId="31933" xr:uid="{00000000-0005-0000-0000-0000523B0000}"/>
    <cellStyle name="Entrada 4 5 6 8" xfId="35611" xr:uid="{00000000-0005-0000-0000-0000533B0000}"/>
    <cellStyle name="Entrada 4 5 6 9" xfId="38522" xr:uid="{00000000-0005-0000-0000-0000543B0000}"/>
    <cellStyle name="Entrada 4 5 7" xfId="6183" xr:uid="{00000000-0005-0000-0000-0000553B0000}"/>
    <cellStyle name="Entrada 4 5 7 2" xfId="15337" xr:uid="{00000000-0005-0000-0000-0000563B0000}"/>
    <cellStyle name="Entrada 4 5 7 3" xfId="22333" xr:uid="{00000000-0005-0000-0000-0000573B0000}"/>
    <cellStyle name="Entrada 4 5 7 4" xfId="18140" xr:uid="{00000000-0005-0000-0000-0000583B0000}"/>
    <cellStyle name="Entrada 4 5 7 5" xfId="33228" xr:uid="{00000000-0005-0000-0000-0000593B0000}"/>
    <cellStyle name="Entrada 4 5 7 6" xfId="36903" xr:uid="{00000000-0005-0000-0000-00005A3B0000}"/>
    <cellStyle name="Entrada 4 5 7 7" xfId="39629" xr:uid="{00000000-0005-0000-0000-00005B3B0000}"/>
    <cellStyle name="Entrada 4 5 8" xfId="11421" xr:uid="{00000000-0005-0000-0000-00005C3B0000}"/>
    <cellStyle name="Entrada 4 5 9" xfId="18424" xr:uid="{00000000-0005-0000-0000-00005D3B0000}"/>
    <cellStyle name="Entrada 4 6" xfId="2117" xr:uid="{00000000-0005-0000-0000-00005E3B0000}"/>
    <cellStyle name="Entrada 4 6 10" xfId="28445" xr:uid="{00000000-0005-0000-0000-00005F3B0000}"/>
    <cellStyle name="Entrada 4 6 11" xfId="10192" xr:uid="{00000000-0005-0000-0000-0000603B0000}"/>
    <cellStyle name="Entrada 4 6 12" xfId="30368" xr:uid="{00000000-0005-0000-0000-0000613B0000}"/>
    <cellStyle name="Entrada 4 6 13" xfId="28823" xr:uid="{00000000-0005-0000-0000-0000623B0000}"/>
    <cellStyle name="Entrada 4 6 14" xfId="29611" xr:uid="{00000000-0005-0000-0000-0000633B0000}"/>
    <cellStyle name="Entrada 4 6 2" xfId="2601" xr:uid="{00000000-0005-0000-0000-0000643B0000}"/>
    <cellStyle name="Entrada 4 6 2 2" xfId="6190" xr:uid="{00000000-0005-0000-0000-0000653B0000}"/>
    <cellStyle name="Entrada 4 6 2 2 2" xfId="15344" xr:uid="{00000000-0005-0000-0000-0000663B0000}"/>
    <cellStyle name="Entrada 4 6 2 2 3" xfId="22340" xr:uid="{00000000-0005-0000-0000-0000673B0000}"/>
    <cellStyle name="Entrada 4 6 2 2 4" xfId="28194" xr:uid="{00000000-0005-0000-0000-0000683B0000}"/>
    <cellStyle name="Entrada 4 6 2 2 5" xfId="33235" xr:uid="{00000000-0005-0000-0000-0000693B0000}"/>
    <cellStyle name="Entrada 4 6 2 2 6" xfId="36910" xr:uid="{00000000-0005-0000-0000-00006A3B0000}"/>
    <cellStyle name="Entrada 4 6 2 2 7" xfId="39636" xr:uid="{00000000-0005-0000-0000-00006B3B0000}"/>
    <cellStyle name="Entrada 4 6 2 3" xfId="11755" xr:uid="{00000000-0005-0000-0000-00006C3B0000}"/>
    <cellStyle name="Entrada 4 6 2 4" xfId="18758" xr:uid="{00000000-0005-0000-0000-00006D3B0000}"/>
    <cellStyle name="Entrada 4 6 2 5" xfId="22515" xr:uid="{00000000-0005-0000-0000-00006E3B0000}"/>
    <cellStyle name="Entrada 4 6 2 6" xfId="26269" xr:uid="{00000000-0005-0000-0000-00006F3B0000}"/>
    <cellStyle name="Entrada 4 6 2 7" xfId="30032" xr:uid="{00000000-0005-0000-0000-0000703B0000}"/>
    <cellStyle name="Entrada 4 6 2 8" xfId="34009" xr:uid="{00000000-0005-0000-0000-0000713B0000}"/>
    <cellStyle name="Entrada 4 6 2 9" xfId="37571" xr:uid="{00000000-0005-0000-0000-0000723B0000}"/>
    <cellStyle name="Entrada 4 6 3" xfId="3848" xr:uid="{00000000-0005-0000-0000-0000733B0000}"/>
    <cellStyle name="Entrada 4 6 3 2" xfId="6191" xr:uid="{00000000-0005-0000-0000-0000743B0000}"/>
    <cellStyle name="Entrada 4 6 3 2 2" xfId="15345" xr:uid="{00000000-0005-0000-0000-0000753B0000}"/>
    <cellStyle name="Entrada 4 6 3 2 3" xfId="22341" xr:uid="{00000000-0005-0000-0000-0000763B0000}"/>
    <cellStyle name="Entrada 4 6 3 2 4" xfId="18102" xr:uid="{00000000-0005-0000-0000-0000773B0000}"/>
    <cellStyle name="Entrada 4 6 3 2 5" xfId="33236" xr:uid="{00000000-0005-0000-0000-0000783B0000}"/>
    <cellStyle name="Entrada 4 6 3 2 6" xfId="36911" xr:uid="{00000000-0005-0000-0000-0000793B0000}"/>
    <cellStyle name="Entrada 4 6 3 2 7" xfId="39637" xr:uid="{00000000-0005-0000-0000-00007A3B0000}"/>
    <cellStyle name="Entrada 4 6 3 3" xfId="13002" xr:uid="{00000000-0005-0000-0000-00007B3B0000}"/>
    <cellStyle name="Entrada 4 6 3 4" xfId="20001" xr:uid="{00000000-0005-0000-0000-00007C3B0000}"/>
    <cellStyle name="Entrada 4 6 3 5" xfId="23346" xr:uid="{00000000-0005-0000-0000-00007D3B0000}"/>
    <cellStyle name="Entrada 4 6 3 6" xfId="10304" xr:uid="{00000000-0005-0000-0000-00007E3B0000}"/>
    <cellStyle name="Entrada 4 6 3 7" xfId="26478" xr:uid="{00000000-0005-0000-0000-00007F3B0000}"/>
    <cellStyle name="Entrada 4 6 3 8" xfId="17931" xr:uid="{00000000-0005-0000-0000-0000803B0000}"/>
    <cellStyle name="Entrada 4 6 3 9" xfId="25948" xr:uid="{00000000-0005-0000-0000-0000813B0000}"/>
    <cellStyle name="Entrada 4 6 4" xfId="4316" xr:uid="{00000000-0005-0000-0000-0000823B0000}"/>
    <cellStyle name="Entrada 4 6 4 2" xfId="6192" xr:uid="{00000000-0005-0000-0000-0000833B0000}"/>
    <cellStyle name="Entrada 4 6 4 2 2" xfId="15346" xr:uid="{00000000-0005-0000-0000-0000843B0000}"/>
    <cellStyle name="Entrada 4 6 4 2 3" xfId="22342" xr:uid="{00000000-0005-0000-0000-0000853B0000}"/>
    <cellStyle name="Entrada 4 6 4 2 4" xfId="24171" xr:uid="{00000000-0005-0000-0000-0000863B0000}"/>
    <cellStyle name="Entrada 4 6 4 2 5" xfId="33237" xr:uid="{00000000-0005-0000-0000-0000873B0000}"/>
    <cellStyle name="Entrada 4 6 4 2 6" xfId="36912" xr:uid="{00000000-0005-0000-0000-0000883B0000}"/>
    <cellStyle name="Entrada 4 6 4 2 7" xfId="39638" xr:uid="{00000000-0005-0000-0000-0000893B0000}"/>
    <cellStyle name="Entrada 4 6 4 3" xfId="13470" xr:uid="{00000000-0005-0000-0000-00008A3B0000}"/>
    <cellStyle name="Entrada 4 6 4 4" xfId="20468" xr:uid="{00000000-0005-0000-0000-00008B3B0000}"/>
    <cellStyle name="Entrada 4 6 4 5" xfId="27674" xr:uid="{00000000-0005-0000-0000-00008C3B0000}"/>
    <cellStyle name="Entrada 4 6 4 6" xfId="17339" xr:uid="{00000000-0005-0000-0000-00008D3B0000}"/>
    <cellStyle name="Entrada 4 6 4 7" xfId="17930" xr:uid="{00000000-0005-0000-0000-00008E3B0000}"/>
    <cellStyle name="Entrada 4 6 4 8" xfId="33321" xr:uid="{00000000-0005-0000-0000-00008F3B0000}"/>
    <cellStyle name="Entrada 4 6 4 9" xfId="36996" xr:uid="{00000000-0005-0000-0000-0000903B0000}"/>
    <cellStyle name="Entrada 4 6 5" xfId="4583" xr:uid="{00000000-0005-0000-0000-0000913B0000}"/>
    <cellStyle name="Entrada 4 6 5 2" xfId="6193" xr:uid="{00000000-0005-0000-0000-0000923B0000}"/>
    <cellStyle name="Entrada 4 6 5 2 2" xfId="15347" xr:uid="{00000000-0005-0000-0000-0000933B0000}"/>
    <cellStyle name="Entrada 4 6 5 2 3" xfId="22343" xr:uid="{00000000-0005-0000-0000-0000943B0000}"/>
    <cellStyle name="Entrada 4 6 5 2 4" xfId="24436" xr:uid="{00000000-0005-0000-0000-0000953B0000}"/>
    <cellStyle name="Entrada 4 6 5 2 5" xfId="33238" xr:uid="{00000000-0005-0000-0000-0000963B0000}"/>
    <cellStyle name="Entrada 4 6 5 2 6" xfId="36913" xr:uid="{00000000-0005-0000-0000-0000973B0000}"/>
    <cellStyle name="Entrada 4 6 5 2 7" xfId="39639" xr:uid="{00000000-0005-0000-0000-0000983B0000}"/>
    <cellStyle name="Entrada 4 6 5 3" xfId="13737" xr:uid="{00000000-0005-0000-0000-0000993B0000}"/>
    <cellStyle name="Entrada 4 6 5 4" xfId="20735" xr:uid="{00000000-0005-0000-0000-00009A3B0000}"/>
    <cellStyle name="Entrada 4 6 5 5" xfId="18105" xr:uid="{00000000-0005-0000-0000-00009B3B0000}"/>
    <cellStyle name="Entrada 4 6 5 6" xfId="10213" xr:uid="{00000000-0005-0000-0000-00009C3B0000}"/>
    <cellStyle name="Entrada 4 6 5 7" xfId="28462" xr:uid="{00000000-0005-0000-0000-00009D3B0000}"/>
    <cellStyle name="Entrada 4 6 5 8" xfId="29720" xr:uid="{00000000-0005-0000-0000-00009E3B0000}"/>
    <cellStyle name="Entrada 4 6 5 9" xfId="33698" xr:uid="{00000000-0005-0000-0000-00009F3B0000}"/>
    <cellStyle name="Entrada 4 6 6" xfId="4833" xr:uid="{00000000-0005-0000-0000-0000A03B0000}"/>
    <cellStyle name="Entrada 4 6 6 2" xfId="6194" xr:uid="{00000000-0005-0000-0000-0000A13B0000}"/>
    <cellStyle name="Entrada 4 6 6 2 2" xfId="15348" xr:uid="{00000000-0005-0000-0000-0000A23B0000}"/>
    <cellStyle name="Entrada 4 6 6 2 3" xfId="22344" xr:uid="{00000000-0005-0000-0000-0000A33B0000}"/>
    <cellStyle name="Entrada 4 6 6 2 4" xfId="23389" xr:uid="{00000000-0005-0000-0000-0000A43B0000}"/>
    <cellStyle name="Entrada 4 6 6 2 5" xfId="33239" xr:uid="{00000000-0005-0000-0000-0000A53B0000}"/>
    <cellStyle name="Entrada 4 6 6 2 6" xfId="36914" xr:uid="{00000000-0005-0000-0000-0000A63B0000}"/>
    <cellStyle name="Entrada 4 6 6 2 7" xfId="39640" xr:uid="{00000000-0005-0000-0000-0000A73B0000}"/>
    <cellStyle name="Entrada 4 6 6 3" xfId="13987" xr:uid="{00000000-0005-0000-0000-0000A83B0000}"/>
    <cellStyle name="Entrada 4 6 6 4" xfId="20985" xr:uid="{00000000-0005-0000-0000-0000A93B0000}"/>
    <cellStyle name="Entrada 4 6 6 5" xfId="24390" xr:uid="{00000000-0005-0000-0000-0000AA3B0000}"/>
    <cellStyle name="Entrada 4 6 6 6" xfId="29277" xr:uid="{00000000-0005-0000-0000-0000AB3B0000}"/>
    <cellStyle name="Entrada 4 6 6 7" xfId="24536" xr:uid="{00000000-0005-0000-0000-0000AC3B0000}"/>
    <cellStyle name="Entrada 4 6 6 8" xfId="22858" xr:uid="{00000000-0005-0000-0000-0000AD3B0000}"/>
    <cellStyle name="Entrada 4 6 6 9" xfId="33712" xr:uid="{00000000-0005-0000-0000-0000AE3B0000}"/>
    <cellStyle name="Entrada 4 6 7" xfId="6189" xr:uid="{00000000-0005-0000-0000-0000AF3B0000}"/>
    <cellStyle name="Entrada 4 6 7 2" xfId="15343" xr:uid="{00000000-0005-0000-0000-0000B03B0000}"/>
    <cellStyle name="Entrada 4 6 7 3" xfId="22339" xr:uid="{00000000-0005-0000-0000-0000B13B0000}"/>
    <cellStyle name="Entrada 4 6 7 4" xfId="27236" xr:uid="{00000000-0005-0000-0000-0000B23B0000}"/>
    <cellStyle name="Entrada 4 6 7 5" xfId="33234" xr:uid="{00000000-0005-0000-0000-0000B33B0000}"/>
    <cellStyle name="Entrada 4 6 7 6" xfId="36909" xr:uid="{00000000-0005-0000-0000-0000B43B0000}"/>
    <cellStyle name="Entrada 4 6 7 7" xfId="39635" xr:uid="{00000000-0005-0000-0000-0000B53B0000}"/>
    <cellStyle name="Entrada 4 6 8" xfId="11271" xr:uid="{00000000-0005-0000-0000-0000B63B0000}"/>
    <cellStyle name="Entrada 4 6 9" xfId="9406" xr:uid="{00000000-0005-0000-0000-0000B73B0000}"/>
    <cellStyle name="Entrada 4 7" xfId="2321" xr:uid="{00000000-0005-0000-0000-0000B83B0000}"/>
    <cellStyle name="Entrada 4 7 10" xfId="9212" xr:uid="{00000000-0005-0000-0000-0000B93B0000}"/>
    <cellStyle name="Entrada 4 7 11" xfId="26134" xr:uid="{00000000-0005-0000-0000-0000BA3B0000}"/>
    <cellStyle name="Entrada 4 7 12" xfId="25680" xr:uid="{00000000-0005-0000-0000-0000BB3B0000}"/>
    <cellStyle name="Entrada 4 7 13" xfId="31472" xr:uid="{00000000-0005-0000-0000-0000BC3B0000}"/>
    <cellStyle name="Entrada 4 7 14" xfId="35182" xr:uid="{00000000-0005-0000-0000-0000BD3B0000}"/>
    <cellStyle name="Entrada 4 7 2" xfId="2721" xr:uid="{00000000-0005-0000-0000-0000BE3B0000}"/>
    <cellStyle name="Entrada 4 7 2 2" xfId="6196" xr:uid="{00000000-0005-0000-0000-0000BF3B0000}"/>
    <cellStyle name="Entrada 4 7 2 2 2" xfId="15350" xr:uid="{00000000-0005-0000-0000-0000C03B0000}"/>
    <cellStyle name="Entrada 4 7 2 2 3" xfId="22346" xr:uid="{00000000-0005-0000-0000-0000C13B0000}"/>
    <cellStyle name="Entrada 4 7 2 2 4" xfId="27234" xr:uid="{00000000-0005-0000-0000-0000C23B0000}"/>
    <cellStyle name="Entrada 4 7 2 2 5" xfId="33241" xr:uid="{00000000-0005-0000-0000-0000C33B0000}"/>
    <cellStyle name="Entrada 4 7 2 2 6" xfId="36916" xr:uid="{00000000-0005-0000-0000-0000C43B0000}"/>
    <cellStyle name="Entrada 4 7 2 2 7" xfId="39642" xr:uid="{00000000-0005-0000-0000-0000C53B0000}"/>
    <cellStyle name="Entrada 4 7 2 3" xfId="11875" xr:uid="{00000000-0005-0000-0000-0000C63B0000}"/>
    <cellStyle name="Entrada 4 7 2 4" xfId="18878" xr:uid="{00000000-0005-0000-0000-0000C73B0000}"/>
    <cellStyle name="Entrada 4 7 2 5" xfId="10038" xr:uid="{00000000-0005-0000-0000-0000C83B0000}"/>
    <cellStyle name="Entrada 4 7 2 6" xfId="19362" xr:uid="{00000000-0005-0000-0000-0000C93B0000}"/>
    <cellStyle name="Entrada 4 7 2 7" xfId="29973" xr:uid="{00000000-0005-0000-0000-0000CA3B0000}"/>
    <cellStyle name="Entrada 4 7 2 8" xfId="33949" xr:uid="{00000000-0005-0000-0000-0000CB3B0000}"/>
    <cellStyle name="Entrada 4 7 2 9" xfId="37511" xr:uid="{00000000-0005-0000-0000-0000CC3B0000}"/>
    <cellStyle name="Entrada 4 7 3" xfId="4003" xr:uid="{00000000-0005-0000-0000-0000CD3B0000}"/>
    <cellStyle name="Entrada 4 7 3 2" xfId="6197" xr:uid="{00000000-0005-0000-0000-0000CE3B0000}"/>
    <cellStyle name="Entrada 4 7 3 2 2" xfId="15351" xr:uid="{00000000-0005-0000-0000-0000CF3B0000}"/>
    <cellStyle name="Entrada 4 7 3 2 3" xfId="22347" xr:uid="{00000000-0005-0000-0000-0000D03B0000}"/>
    <cellStyle name="Entrada 4 7 3 2 4" xfId="22907" xr:uid="{00000000-0005-0000-0000-0000D13B0000}"/>
    <cellStyle name="Entrada 4 7 3 2 5" xfId="33242" xr:uid="{00000000-0005-0000-0000-0000D23B0000}"/>
    <cellStyle name="Entrada 4 7 3 2 6" xfId="36917" xr:uid="{00000000-0005-0000-0000-0000D33B0000}"/>
    <cellStyle name="Entrada 4 7 3 2 7" xfId="39643" xr:uid="{00000000-0005-0000-0000-0000D43B0000}"/>
    <cellStyle name="Entrada 4 7 3 3" xfId="13157" xr:uid="{00000000-0005-0000-0000-0000D53B0000}"/>
    <cellStyle name="Entrada 4 7 3 4" xfId="20155" xr:uid="{00000000-0005-0000-0000-0000D63B0000}"/>
    <cellStyle name="Entrada 4 7 3 5" xfId="27829" xr:uid="{00000000-0005-0000-0000-0000D73B0000}"/>
    <cellStyle name="Entrada 4 7 3 6" xfId="29431" xr:uid="{00000000-0005-0000-0000-0000D83B0000}"/>
    <cellStyle name="Entrada 4 7 3 7" xfId="25367" xr:uid="{00000000-0005-0000-0000-0000D93B0000}"/>
    <cellStyle name="Entrada 4 7 3 8" xfId="31843" xr:uid="{00000000-0005-0000-0000-0000DA3B0000}"/>
    <cellStyle name="Entrada 4 7 3 9" xfId="35497" xr:uid="{00000000-0005-0000-0000-0000DB3B0000}"/>
    <cellStyle name="Entrada 4 7 4" xfId="4441" xr:uid="{00000000-0005-0000-0000-0000DC3B0000}"/>
    <cellStyle name="Entrada 4 7 4 2" xfId="6198" xr:uid="{00000000-0005-0000-0000-0000DD3B0000}"/>
    <cellStyle name="Entrada 4 7 4 2 2" xfId="15352" xr:uid="{00000000-0005-0000-0000-0000DE3B0000}"/>
    <cellStyle name="Entrada 4 7 4 2 3" xfId="22348" xr:uid="{00000000-0005-0000-0000-0000DF3B0000}"/>
    <cellStyle name="Entrada 4 7 4 2 4" xfId="18139" xr:uid="{00000000-0005-0000-0000-0000E03B0000}"/>
    <cellStyle name="Entrada 4 7 4 2 5" xfId="33243" xr:uid="{00000000-0005-0000-0000-0000E13B0000}"/>
    <cellStyle name="Entrada 4 7 4 2 6" xfId="36918" xr:uid="{00000000-0005-0000-0000-0000E23B0000}"/>
    <cellStyle name="Entrada 4 7 4 2 7" xfId="39644" xr:uid="{00000000-0005-0000-0000-0000E33B0000}"/>
    <cellStyle name="Entrada 4 7 4 3" xfId="13595" xr:uid="{00000000-0005-0000-0000-0000E43B0000}"/>
    <cellStyle name="Entrada 4 7 4 4" xfId="20593" xr:uid="{00000000-0005-0000-0000-0000E53B0000}"/>
    <cellStyle name="Entrada 4 7 4 5" xfId="27615" xr:uid="{00000000-0005-0000-0000-0000E63B0000}"/>
    <cellStyle name="Entrada 4 7 4 6" xfId="24504" xr:uid="{00000000-0005-0000-0000-0000E73B0000}"/>
    <cellStyle name="Entrada 4 7 4 7" xfId="25575" xr:uid="{00000000-0005-0000-0000-0000E83B0000}"/>
    <cellStyle name="Entrada 4 7 4 8" xfId="28534" xr:uid="{00000000-0005-0000-0000-0000E93B0000}"/>
    <cellStyle name="Entrada 4 7 4 9" xfId="29577" xr:uid="{00000000-0005-0000-0000-0000EA3B0000}"/>
    <cellStyle name="Entrada 4 7 5" xfId="4695" xr:uid="{00000000-0005-0000-0000-0000EB3B0000}"/>
    <cellStyle name="Entrada 4 7 5 2" xfId="6199" xr:uid="{00000000-0005-0000-0000-0000EC3B0000}"/>
    <cellStyle name="Entrada 4 7 5 2 2" xfId="15353" xr:uid="{00000000-0005-0000-0000-0000ED3B0000}"/>
    <cellStyle name="Entrada 4 7 5 2 3" xfId="22349" xr:uid="{00000000-0005-0000-0000-0000EE3B0000}"/>
    <cellStyle name="Entrada 4 7 5 2 4" xfId="9255" xr:uid="{00000000-0005-0000-0000-0000EF3B0000}"/>
    <cellStyle name="Entrada 4 7 5 2 5" xfId="33244" xr:uid="{00000000-0005-0000-0000-0000F03B0000}"/>
    <cellStyle name="Entrada 4 7 5 2 6" xfId="36919" xr:uid="{00000000-0005-0000-0000-0000F13B0000}"/>
    <cellStyle name="Entrada 4 7 5 2 7" xfId="39645" xr:uid="{00000000-0005-0000-0000-0000F23B0000}"/>
    <cellStyle name="Entrada 4 7 5 3" xfId="13849" xr:uid="{00000000-0005-0000-0000-0000F33B0000}"/>
    <cellStyle name="Entrada 4 7 5 4" xfId="20847" xr:uid="{00000000-0005-0000-0000-0000F43B0000}"/>
    <cellStyle name="Entrada 4 7 5 5" xfId="24782" xr:uid="{00000000-0005-0000-0000-0000F53B0000}"/>
    <cellStyle name="Entrada 4 7 5 6" xfId="29269" xr:uid="{00000000-0005-0000-0000-0000F63B0000}"/>
    <cellStyle name="Entrada 4 7 5 7" xfId="18185" xr:uid="{00000000-0005-0000-0000-0000F73B0000}"/>
    <cellStyle name="Entrada 4 7 5 8" xfId="31184" xr:uid="{00000000-0005-0000-0000-0000F83B0000}"/>
    <cellStyle name="Entrada 4 7 5 9" xfId="35051" xr:uid="{00000000-0005-0000-0000-0000F93B0000}"/>
    <cellStyle name="Entrada 4 7 6" xfId="4941" xr:uid="{00000000-0005-0000-0000-0000FA3B0000}"/>
    <cellStyle name="Entrada 4 7 6 2" xfId="6200" xr:uid="{00000000-0005-0000-0000-0000FB3B0000}"/>
    <cellStyle name="Entrada 4 7 6 2 2" xfId="15354" xr:uid="{00000000-0005-0000-0000-0000FC3B0000}"/>
    <cellStyle name="Entrada 4 7 6 2 3" xfId="22350" xr:uid="{00000000-0005-0000-0000-0000FD3B0000}"/>
    <cellStyle name="Entrada 4 7 6 2 4" xfId="27238" xr:uid="{00000000-0005-0000-0000-0000FE3B0000}"/>
    <cellStyle name="Entrada 4 7 6 2 5" xfId="33245" xr:uid="{00000000-0005-0000-0000-0000FF3B0000}"/>
    <cellStyle name="Entrada 4 7 6 2 6" xfId="36920" xr:uid="{00000000-0005-0000-0000-0000003C0000}"/>
    <cellStyle name="Entrada 4 7 6 2 7" xfId="39646" xr:uid="{00000000-0005-0000-0000-0000013C0000}"/>
    <cellStyle name="Entrada 4 7 6 3" xfId="14095" xr:uid="{00000000-0005-0000-0000-0000023C0000}"/>
    <cellStyle name="Entrada 4 7 6 4" xfId="21093" xr:uid="{00000000-0005-0000-0000-0000033C0000}"/>
    <cellStyle name="Entrada 4 7 6 5" xfId="27368" xr:uid="{00000000-0005-0000-0000-0000043C0000}"/>
    <cellStyle name="Entrada 4 7 6 6" xfId="18060" xr:uid="{00000000-0005-0000-0000-0000053C0000}"/>
    <cellStyle name="Entrada 4 7 6 7" xfId="31987" xr:uid="{00000000-0005-0000-0000-0000063C0000}"/>
    <cellStyle name="Entrada 4 7 6 8" xfId="35665" xr:uid="{00000000-0005-0000-0000-0000073C0000}"/>
    <cellStyle name="Entrada 4 7 6 9" xfId="38576" xr:uid="{00000000-0005-0000-0000-0000083C0000}"/>
    <cellStyle name="Entrada 4 7 7" xfId="6195" xr:uid="{00000000-0005-0000-0000-0000093C0000}"/>
    <cellStyle name="Entrada 4 7 7 2" xfId="15349" xr:uid="{00000000-0005-0000-0000-00000A3C0000}"/>
    <cellStyle name="Entrada 4 7 7 3" xfId="22345" xr:uid="{00000000-0005-0000-0000-00000B3C0000}"/>
    <cellStyle name="Entrada 4 7 7 4" xfId="22801" xr:uid="{00000000-0005-0000-0000-00000C3C0000}"/>
    <cellStyle name="Entrada 4 7 7 5" xfId="33240" xr:uid="{00000000-0005-0000-0000-00000D3C0000}"/>
    <cellStyle name="Entrada 4 7 7 6" xfId="36915" xr:uid="{00000000-0005-0000-0000-00000E3C0000}"/>
    <cellStyle name="Entrada 4 7 7 7" xfId="39641" xr:uid="{00000000-0005-0000-0000-00000F3C0000}"/>
    <cellStyle name="Entrada 4 7 8" xfId="11475" xr:uid="{00000000-0005-0000-0000-0000103C0000}"/>
    <cellStyle name="Entrada 4 7 9" xfId="18478" xr:uid="{00000000-0005-0000-0000-0000113C0000}"/>
    <cellStyle name="Entrada 4 8" xfId="1634" xr:uid="{00000000-0005-0000-0000-0000123C0000}"/>
    <cellStyle name="Entrada 4 8 10" xfId="24166" xr:uid="{00000000-0005-0000-0000-0000133C0000}"/>
    <cellStyle name="Entrada 4 8 11" xfId="31005" xr:uid="{00000000-0005-0000-0000-0000143C0000}"/>
    <cellStyle name="Entrada 4 8 12" xfId="34924" xr:uid="{00000000-0005-0000-0000-0000153C0000}"/>
    <cellStyle name="Entrada 4 8 13" xfId="38387" xr:uid="{00000000-0005-0000-0000-0000163C0000}"/>
    <cellStyle name="Entrada 4 8 2" xfId="3290" xr:uid="{00000000-0005-0000-0000-0000173C0000}"/>
    <cellStyle name="Entrada 4 8 2 2" xfId="6202" xr:uid="{00000000-0005-0000-0000-0000183C0000}"/>
    <cellStyle name="Entrada 4 8 2 2 2" xfId="15356" xr:uid="{00000000-0005-0000-0000-0000193C0000}"/>
    <cellStyle name="Entrada 4 8 2 2 3" xfId="22352" xr:uid="{00000000-0005-0000-0000-00001A3C0000}"/>
    <cellStyle name="Entrada 4 8 2 2 4" xfId="29353" xr:uid="{00000000-0005-0000-0000-00001B3C0000}"/>
    <cellStyle name="Entrada 4 8 2 2 5" xfId="33247" xr:uid="{00000000-0005-0000-0000-00001C3C0000}"/>
    <cellStyle name="Entrada 4 8 2 2 6" xfId="36922" xr:uid="{00000000-0005-0000-0000-00001D3C0000}"/>
    <cellStyle name="Entrada 4 8 2 2 7" xfId="39648" xr:uid="{00000000-0005-0000-0000-00001E3C0000}"/>
    <cellStyle name="Entrada 4 8 2 3" xfId="12444" xr:uid="{00000000-0005-0000-0000-00001F3C0000}"/>
    <cellStyle name="Entrada 4 8 2 4" xfId="19446" xr:uid="{00000000-0005-0000-0000-0000203C0000}"/>
    <cellStyle name="Entrada 4 8 2 5" xfId="28182" xr:uid="{00000000-0005-0000-0000-0000213C0000}"/>
    <cellStyle name="Entrada 4 8 2 6" xfId="28765" xr:uid="{00000000-0005-0000-0000-0000223C0000}"/>
    <cellStyle name="Entrada 4 8 2 7" xfId="29704" xr:uid="{00000000-0005-0000-0000-0000233C0000}"/>
    <cellStyle name="Entrada 4 8 2 8" xfId="33682" xr:uid="{00000000-0005-0000-0000-0000243C0000}"/>
    <cellStyle name="Entrada 4 8 2 9" xfId="37270" xr:uid="{00000000-0005-0000-0000-0000253C0000}"/>
    <cellStyle name="Entrada 4 8 3" xfId="2840" xr:uid="{00000000-0005-0000-0000-0000263C0000}"/>
    <cellStyle name="Entrada 4 8 3 2" xfId="6203" xr:uid="{00000000-0005-0000-0000-0000273C0000}"/>
    <cellStyle name="Entrada 4 8 3 2 2" xfId="15357" xr:uid="{00000000-0005-0000-0000-0000283C0000}"/>
    <cellStyle name="Entrada 4 8 3 2 3" xfId="22353" xr:uid="{00000000-0005-0000-0000-0000293C0000}"/>
    <cellStyle name="Entrada 4 8 3 2 4" xfId="17198" xr:uid="{00000000-0005-0000-0000-00002A3C0000}"/>
    <cellStyle name="Entrada 4 8 3 2 5" xfId="33248" xr:uid="{00000000-0005-0000-0000-00002B3C0000}"/>
    <cellStyle name="Entrada 4 8 3 2 6" xfId="36923" xr:uid="{00000000-0005-0000-0000-00002C3C0000}"/>
    <cellStyle name="Entrada 4 8 3 2 7" xfId="39649" xr:uid="{00000000-0005-0000-0000-00002D3C0000}"/>
    <cellStyle name="Entrada 4 8 3 3" xfId="11994" xr:uid="{00000000-0005-0000-0000-00002E3C0000}"/>
    <cellStyle name="Entrada 4 8 3 4" xfId="18997" xr:uid="{00000000-0005-0000-0000-00002F3C0000}"/>
    <cellStyle name="Entrada 4 8 3 5" xfId="28363" xr:uid="{00000000-0005-0000-0000-0000303C0000}"/>
    <cellStyle name="Entrada 4 8 3 6" xfId="26360" xr:uid="{00000000-0005-0000-0000-0000313C0000}"/>
    <cellStyle name="Entrada 4 8 3 7" xfId="29910" xr:uid="{00000000-0005-0000-0000-0000323C0000}"/>
    <cellStyle name="Entrada 4 8 3 8" xfId="33887" xr:uid="{00000000-0005-0000-0000-0000333C0000}"/>
    <cellStyle name="Entrada 4 8 3 9" xfId="37449" xr:uid="{00000000-0005-0000-0000-0000343C0000}"/>
    <cellStyle name="Entrada 4 8 4" xfId="3814" xr:uid="{00000000-0005-0000-0000-0000353C0000}"/>
    <cellStyle name="Entrada 4 8 4 2" xfId="6204" xr:uid="{00000000-0005-0000-0000-0000363C0000}"/>
    <cellStyle name="Entrada 4 8 4 2 2" xfId="15358" xr:uid="{00000000-0005-0000-0000-0000373C0000}"/>
    <cellStyle name="Entrada 4 8 4 2 3" xfId="22354" xr:uid="{00000000-0005-0000-0000-0000383C0000}"/>
    <cellStyle name="Entrada 4 8 4 2 4" xfId="29473" xr:uid="{00000000-0005-0000-0000-0000393C0000}"/>
    <cellStyle name="Entrada 4 8 4 2 5" xfId="33249" xr:uid="{00000000-0005-0000-0000-00003A3C0000}"/>
    <cellStyle name="Entrada 4 8 4 2 6" xfId="36924" xr:uid="{00000000-0005-0000-0000-00003B3C0000}"/>
    <cellStyle name="Entrada 4 8 4 2 7" xfId="39650" xr:uid="{00000000-0005-0000-0000-00003C3C0000}"/>
    <cellStyle name="Entrada 4 8 4 3" xfId="12968" xr:uid="{00000000-0005-0000-0000-00003D3C0000}"/>
    <cellStyle name="Entrada 4 8 4 4" xfId="19967" xr:uid="{00000000-0005-0000-0000-00003E3C0000}"/>
    <cellStyle name="Entrada 4 8 4 5" xfId="17606" xr:uid="{00000000-0005-0000-0000-00003F3C0000}"/>
    <cellStyle name="Entrada 4 8 4 6" xfId="26593" xr:uid="{00000000-0005-0000-0000-0000403C0000}"/>
    <cellStyle name="Entrada 4 8 4 7" xfId="9246" xr:uid="{00000000-0005-0000-0000-0000413C0000}"/>
    <cellStyle name="Entrada 4 8 4 8" xfId="33509" xr:uid="{00000000-0005-0000-0000-0000423C0000}"/>
    <cellStyle name="Entrada 4 8 4 9" xfId="37177" xr:uid="{00000000-0005-0000-0000-0000433C0000}"/>
    <cellStyle name="Entrada 4 8 5" xfId="3021" xr:uid="{00000000-0005-0000-0000-0000443C0000}"/>
    <cellStyle name="Entrada 4 8 5 2" xfId="6205" xr:uid="{00000000-0005-0000-0000-0000453C0000}"/>
    <cellStyle name="Entrada 4 8 5 2 2" xfId="15359" xr:uid="{00000000-0005-0000-0000-0000463C0000}"/>
    <cellStyle name="Entrada 4 8 5 2 3" xfId="22355" xr:uid="{00000000-0005-0000-0000-0000473C0000}"/>
    <cellStyle name="Entrada 4 8 5 2 4" xfId="27233" xr:uid="{00000000-0005-0000-0000-0000483C0000}"/>
    <cellStyle name="Entrada 4 8 5 2 5" xfId="33250" xr:uid="{00000000-0005-0000-0000-0000493C0000}"/>
    <cellStyle name="Entrada 4 8 5 2 6" xfId="36925" xr:uid="{00000000-0005-0000-0000-00004A3C0000}"/>
    <cellStyle name="Entrada 4 8 5 2 7" xfId="39651" xr:uid="{00000000-0005-0000-0000-00004B3C0000}"/>
    <cellStyle name="Entrada 4 8 5 3" xfId="12175" xr:uid="{00000000-0005-0000-0000-00004C3C0000}"/>
    <cellStyle name="Entrada 4 8 5 4" xfId="19178" xr:uid="{00000000-0005-0000-0000-00004D3C0000}"/>
    <cellStyle name="Entrada 4 8 5 5" xfId="28302" xr:uid="{00000000-0005-0000-0000-00004E3C0000}"/>
    <cellStyle name="Entrada 4 8 5 6" xfId="26403" xr:uid="{00000000-0005-0000-0000-00004F3C0000}"/>
    <cellStyle name="Entrada 4 8 5 7" xfId="25655" xr:uid="{00000000-0005-0000-0000-0000503C0000}"/>
    <cellStyle name="Entrada 4 8 5 8" xfId="33799" xr:uid="{00000000-0005-0000-0000-0000513C0000}"/>
    <cellStyle name="Entrada 4 8 5 9" xfId="37361" xr:uid="{00000000-0005-0000-0000-0000523C0000}"/>
    <cellStyle name="Entrada 4 8 6" xfId="6201" xr:uid="{00000000-0005-0000-0000-0000533C0000}"/>
    <cellStyle name="Entrada 4 8 6 2" xfId="15355" xr:uid="{00000000-0005-0000-0000-0000543C0000}"/>
    <cellStyle name="Entrada 4 8 6 3" xfId="22351" xr:uid="{00000000-0005-0000-0000-0000553C0000}"/>
    <cellStyle name="Entrada 4 8 6 4" xfId="28629" xr:uid="{00000000-0005-0000-0000-0000563C0000}"/>
    <cellStyle name="Entrada 4 8 6 5" xfId="33246" xr:uid="{00000000-0005-0000-0000-0000573C0000}"/>
    <cellStyle name="Entrada 4 8 6 6" xfId="36921" xr:uid="{00000000-0005-0000-0000-0000583C0000}"/>
    <cellStyle name="Entrada 4 8 6 7" xfId="39647" xr:uid="{00000000-0005-0000-0000-0000593C0000}"/>
    <cellStyle name="Entrada 4 8 7" xfId="10788" xr:uid="{00000000-0005-0000-0000-00005A3C0000}"/>
    <cellStyle name="Entrada 4 8 8" xfId="9887" xr:uid="{00000000-0005-0000-0000-00005B3C0000}"/>
    <cellStyle name="Entrada 4 8 9" xfId="24466" xr:uid="{00000000-0005-0000-0000-00005C3C0000}"/>
    <cellStyle name="Entrada 4 9" xfId="2462" xr:uid="{00000000-0005-0000-0000-00005D3C0000}"/>
    <cellStyle name="Entrada 4 9 2" xfId="6206" xr:uid="{00000000-0005-0000-0000-00005E3C0000}"/>
    <cellStyle name="Entrada 4 9 2 2" xfId="15360" xr:uid="{00000000-0005-0000-0000-00005F3C0000}"/>
    <cellStyle name="Entrada 4 9 2 3" xfId="22356" xr:uid="{00000000-0005-0000-0000-0000603C0000}"/>
    <cellStyle name="Entrada 4 9 2 4" xfId="27239" xr:uid="{00000000-0005-0000-0000-0000613C0000}"/>
    <cellStyle name="Entrada 4 9 2 5" xfId="33251" xr:uid="{00000000-0005-0000-0000-0000623C0000}"/>
    <cellStyle name="Entrada 4 9 2 6" xfId="36926" xr:uid="{00000000-0005-0000-0000-0000633C0000}"/>
    <cellStyle name="Entrada 4 9 2 7" xfId="39652" xr:uid="{00000000-0005-0000-0000-0000643C0000}"/>
    <cellStyle name="Entrada 4 9 3" xfId="11616" xr:uid="{00000000-0005-0000-0000-0000653C0000}"/>
    <cellStyle name="Entrada 4 9 4" xfId="18619" xr:uid="{00000000-0005-0000-0000-0000663C0000}"/>
    <cellStyle name="Entrada 4 9 5" xfId="22954" xr:uid="{00000000-0005-0000-0000-0000673C0000}"/>
    <cellStyle name="Entrada 4 9 6" xfId="26204" xr:uid="{00000000-0005-0000-0000-0000683C0000}"/>
    <cellStyle name="Entrada 4 9 7" xfId="30101" xr:uid="{00000000-0005-0000-0000-0000693C0000}"/>
    <cellStyle name="Entrada 4 9 8" xfId="34077" xr:uid="{00000000-0005-0000-0000-00006A3C0000}"/>
    <cellStyle name="Entrada 4 9 9" xfId="37639" xr:uid="{00000000-0005-0000-0000-00006B3C0000}"/>
    <cellStyle name="Entrada 5" xfId="353" xr:uid="{00000000-0005-0000-0000-00006C3C0000}"/>
    <cellStyle name="Entrada 5 10" xfId="3004" xr:uid="{00000000-0005-0000-0000-00006D3C0000}"/>
    <cellStyle name="Entrada 5 10 2" xfId="6208" xr:uid="{00000000-0005-0000-0000-00006E3C0000}"/>
    <cellStyle name="Entrada 5 10 2 2" xfId="15362" xr:uid="{00000000-0005-0000-0000-00006F3C0000}"/>
    <cellStyle name="Entrada 5 10 2 3" xfId="22358" xr:uid="{00000000-0005-0000-0000-0000703C0000}"/>
    <cellStyle name="Entrada 5 10 2 4" xfId="18093" xr:uid="{00000000-0005-0000-0000-0000713C0000}"/>
    <cellStyle name="Entrada 5 10 2 5" xfId="33253" xr:uid="{00000000-0005-0000-0000-0000723C0000}"/>
    <cellStyle name="Entrada 5 10 2 6" xfId="36928" xr:uid="{00000000-0005-0000-0000-0000733C0000}"/>
    <cellStyle name="Entrada 5 10 2 7" xfId="39654" xr:uid="{00000000-0005-0000-0000-0000743C0000}"/>
    <cellStyle name="Entrada 5 10 3" xfId="12158" xr:uid="{00000000-0005-0000-0000-0000753C0000}"/>
    <cellStyle name="Entrada 5 10 4" xfId="19161" xr:uid="{00000000-0005-0000-0000-0000763C0000}"/>
    <cellStyle name="Entrada 5 10 5" xfId="24689" xr:uid="{00000000-0005-0000-0000-0000773C0000}"/>
    <cellStyle name="Entrada 5 10 6" xfId="28766" xr:uid="{00000000-0005-0000-0000-0000783C0000}"/>
    <cellStyle name="Entrada 5 10 7" xfId="29086" xr:uid="{00000000-0005-0000-0000-0000793C0000}"/>
    <cellStyle name="Entrada 5 10 8" xfId="22467" xr:uid="{00000000-0005-0000-0000-00007A3C0000}"/>
    <cellStyle name="Entrada 5 10 9" xfId="29045" xr:uid="{00000000-0005-0000-0000-00007B3C0000}"/>
    <cellStyle name="Entrada 5 11" xfId="2908" xr:uid="{00000000-0005-0000-0000-00007C3C0000}"/>
    <cellStyle name="Entrada 5 11 2" xfId="6209" xr:uid="{00000000-0005-0000-0000-00007D3C0000}"/>
    <cellStyle name="Entrada 5 11 2 2" xfId="15363" xr:uid="{00000000-0005-0000-0000-00007E3C0000}"/>
    <cellStyle name="Entrada 5 11 2 3" xfId="22359" xr:uid="{00000000-0005-0000-0000-00007F3C0000}"/>
    <cellStyle name="Entrada 5 11 2 4" xfId="28195" xr:uid="{00000000-0005-0000-0000-0000803C0000}"/>
    <cellStyle name="Entrada 5 11 2 5" xfId="33254" xr:uid="{00000000-0005-0000-0000-0000813C0000}"/>
    <cellStyle name="Entrada 5 11 2 6" xfId="36929" xr:uid="{00000000-0005-0000-0000-0000823C0000}"/>
    <cellStyle name="Entrada 5 11 2 7" xfId="39655" xr:uid="{00000000-0005-0000-0000-0000833C0000}"/>
    <cellStyle name="Entrada 5 11 3" xfId="12062" xr:uid="{00000000-0005-0000-0000-0000843C0000}"/>
    <cellStyle name="Entrada 5 11 4" xfId="19065" xr:uid="{00000000-0005-0000-0000-0000853C0000}"/>
    <cellStyle name="Entrada 5 11 5" xfId="24657" xr:uid="{00000000-0005-0000-0000-0000863C0000}"/>
    <cellStyle name="Entrada 5 11 6" xfId="23042" xr:uid="{00000000-0005-0000-0000-0000873C0000}"/>
    <cellStyle name="Entrada 5 11 7" xfId="29880" xr:uid="{00000000-0005-0000-0000-0000883C0000}"/>
    <cellStyle name="Entrada 5 11 8" xfId="33857" xr:uid="{00000000-0005-0000-0000-0000893C0000}"/>
    <cellStyle name="Entrada 5 11 9" xfId="37419" xr:uid="{00000000-0005-0000-0000-00008A3C0000}"/>
    <cellStyle name="Entrada 5 12" xfId="6207" xr:uid="{00000000-0005-0000-0000-00008B3C0000}"/>
    <cellStyle name="Entrada 5 12 2" xfId="15361" xr:uid="{00000000-0005-0000-0000-00008C3C0000}"/>
    <cellStyle name="Entrada 5 12 3" xfId="22357" xr:uid="{00000000-0005-0000-0000-00008D3C0000}"/>
    <cellStyle name="Entrada 5 12 4" xfId="28879" xr:uid="{00000000-0005-0000-0000-00008E3C0000}"/>
    <cellStyle name="Entrada 5 12 5" xfId="33252" xr:uid="{00000000-0005-0000-0000-00008F3C0000}"/>
    <cellStyle name="Entrada 5 12 6" xfId="36927" xr:uid="{00000000-0005-0000-0000-0000903C0000}"/>
    <cellStyle name="Entrada 5 12 7" xfId="39653" xr:uid="{00000000-0005-0000-0000-0000913C0000}"/>
    <cellStyle name="Entrada 5 13" xfId="9511" xr:uid="{00000000-0005-0000-0000-0000923C0000}"/>
    <cellStyle name="Entrada 5 14" xfId="17935" xr:uid="{00000000-0005-0000-0000-0000933C0000}"/>
    <cellStyle name="Entrada 5 15" xfId="29310" xr:uid="{00000000-0005-0000-0000-0000943C0000}"/>
    <cellStyle name="Entrada 5 16" xfId="25103" xr:uid="{00000000-0005-0000-0000-0000953C0000}"/>
    <cellStyle name="Entrada 5 17" xfId="31731" xr:uid="{00000000-0005-0000-0000-0000963C0000}"/>
    <cellStyle name="Entrada 5 18" xfId="35411" xr:uid="{00000000-0005-0000-0000-0000973C0000}"/>
    <cellStyle name="Entrada 5 19" xfId="38446" xr:uid="{00000000-0005-0000-0000-0000983C0000}"/>
    <cellStyle name="Entrada 5 2" xfId="1831" xr:uid="{00000000-0005-0000-0000-0000993C0000}"/>
    <cellStyle name="Entrada 5 2 10" xfId="28571" xr:uid="{00000000-0005-0000-0000-00009A3C0000}"/>
    <cellStyle name="Entrada 5 2 11" xfId="17779" xr:uid="{00000000-0005-0000-0000-00009B3C0000}"/>
    <cellStyle name="Entrada 5 2 12" xfId="26451" xr:uid="{00000000-0005-0000-0000-00009C3C0000}"/>
    <cellStyle name="Entrada 5 2 13" xfId="31393" xr:uid="{00000000-0005-0000-0000-00009D3C0000}"/>
    <cellStyle name="Entrada 5 2 14" xfId="35144" xr:uid="{00000000-0005-0000-0000-00009E3C0000}"/>
    <cellStyle name="Entrada 5 2 2" xfId="2557" xr:uid="{00000000-0005-0000-0000-00009F3C0000}"/>
    <cellStyle name="Entrada 5 2 2 2" xfId="6211" xr:uid="{00000000-0005-0000-0000-0000A03C0000}"/>
    <cellStyle name="Entrada 5 2 2 2 2" xfId="15365" xr:uid="{00000000-0005-0000-0000-0000A13C0000}"/>
    <cellStyle name="Entrada 5 2 2 2 3" xfId="22361" xr:uid="{00000000-0005-0000-0000-0000A23C0000}"/>
    <cellStyle name="Entrada 5 2 2 2 4" xfId="28624" xr:uid="{00000000-0005-0000-0000-0000A33C0000}"/>
    <cellStyle name="Entrada 5 2 2 2 5" xfId="33256" xr:uid="{00000000-0005-0000-0000-0000A43C0000}"/>
    <cellStyle name="Entrada 5 2 2 2 6" xfId="36931" xr:uid="{00000000-0005-0000-0000-0000A53C0000}"/>
    <cellStyle name="Entrada 5 2 2 2 7" xfId="39657" xr:uid="{00000000-0005-0000-0000-0000A63C0000}"/>
    <cellStyle name="Entrada 5 2 2 3" xfId="11711" xr:uid="{00000000-0005-0000-0000-0000A73C0000}"/>
    <cellStyle name="Entrada 5 2 2 4" xfId="18714" xr:uid="{00000000-0005-0000-0000-0000A83C0000}"/>
    <cellStyle name="Entrada 5 2 2 5" xfId="17983" xr:uid="{00000000-0005-0000-0000-0000A93C0000}"/>
    <cellStyle name="Entrada 5 2 2 6" xfId="25395" xr:uid="{00000000-0005-0000-0000-0000AA3C0000}"/>
    <cellStyle name="Entrada 5 2 2 7" xfId="30054" xr:uid="{00000000-0005-0000-0000-0000AB3C0000}"/>
    <cellStyle name="Entrada 5 2 2 8" xfId="34027" xr:uid="{00000000-0005-0000-0000-0000AC3C0000}"/>
    <cellStyle name="Entrada 5 2 2 9" xfId="37589" xr:uid="{00000000-0005-0000-0000-0000AD3C0000}"/>
    <cellStyle name="Entrada 5 2 3" xfId="3739" xr:uid="{00000000-0005-0000-0000-0000AE3C0000}"/>
    <cellStyle name="Entrada 5 2 3 2" xfId="6212" xr:uid="{00000000-0005-0000-0000-0000AF3C0000}"/>
    <cellStyle name="Entrada 5 2 3 2 2" xfId="15366" xr:uid="{00000000-0005-0000-0000-0000B03C0000}"/>
    <cellStyle name="Entrada 5 2 3 2 3" xfId="22362" xr:uid="{00000000-0005-0000-0000-0000B13C0000}"/>
    <cellStyle name="Entrada 5 2 3 2 4" xfId="29354" xr:uid="{00000000-0005-0000-0000-0000B23C0000}"/>
    <cellStyle name="Entrada 5 2 3 2 5" xfId="33257" xr:uid="{00000000-0005-0000-0000-0000B33C0000}"/>
    <cellStyle name="Entrada 5 2 3 2 6" xfId="36932" xr:uid="{00000000-0005-0000-0000-0000B43C0000}"/>
    <cellStyle name="Entrada 5 2 3 2 7" xfId="39658" xr:uid="{00000000-0005-0000-0000-0000B53C0000}"/>
    <cellStyle name="Entrada 5 2 3 3" xfId="12893" xr:uid="{00000000-0005-0000-0000-0000B63C0000}"/>
    <cellStyle name="Entrada 5 2 3 4" xfId="19892" xr:uid="{00000000-0005-0000-0000-0000B73C0000}"/>
    <cellStyle name="Entrada 5 2 3 5" xfId="19645" xr:uid="{00000000-0005-0000-0000-0000B83C0000}"/>
    <cellStyle name="Entrada 5 2 3 6" xfId="19492" xr:uid="{00000000-0005-0000-0000-0000B93C0000}"/>
    <cellStyle name="Entrada 5 2 3 7" xfId="27309" xr:uid="{00000000-0005-0000-0000-0000BA3C0000}"/>
    <cellStyle name="Entrada 5 2 3 8" xfId="31638" xr:uid="{00000000-0005-0000-0000-0000BB3C0000}"/>
    <cellStyle name="Entrada 5 2 3 9" xfId="35318" xr:uid="{00000000-0005-0000-0000-0000BC3C0000}"/>
    <cellStyle name="Entrada 5 2 4" xfId="4238" xr:uid="{00000000-0005-0000-0000-0000BD3C0000}"/>
    <cellStyle name="Entrada 5 2 4 2" xfId="6213" xr:uid="{00000000-0005-0000-0000-0000BE3C0000}"/>
    <cellStyle name="Entrada 5 2 4 2 2" xfId="15367" xr:uid="{00000000-0005-0000-0000-0000BF3C0000}"/>
    <cellStyle name="Entrada 5 2 4 2 3" xfId="22363" xr:uid="{00000000-0005-0000-0000-0000C03C0000}"/>
    <cellStyle name="Entrada 5 2 4 2 4" xfId="17727" xr:uid="{00000000-0005-0000-0000-0000C13C0000}"/>
    <cellStyle name="Entrada 5 2 4 2 5" xfId="33258" xr:uid="{00000000-0005-0000-0000-0000C23C0000}"/>
    <cellStyle name="Entrada 5 2 4 2 6" xfId="36933" xr:uid="{00000000-0005-0000-0000-0000C33C0000}"/>
    <cellStyle name="Entrada 5 2 4 2 7" xfId="39659" xr:uid="{00000000-0005-0000-0000-0000C43C0000}"/>
    <cellStyle name="Entrada 5 2 4 3" xfId="13392" xr:uid="{00000000-0005-0000-0000-0000C53C0000}"/>
    <cellStyle name="Entrada 5 2 4 4" xfId="20390" xr:uid="{00000000-0005-0000-0000-0000C63C0000}"/>
    <cellStyle name="Entrada 5 2 4 5" xfId="27713" xr:uid="{00000000-0005-0000-0000-0000C73C0000}"/>
    <cellStyle name="Entrada 5 2 4 6" xfId="28839" xr:uid="{00000000-0005-0000-0000-0000C83C0000}"/>
    <cellStyle name="Entrada 5 2 4 7" xfId="23369" xr:uid="{00000000-0005-0000-0000-0000C93C0000}"/>
    <cellStyle name="Entrada 5 2 4 8" xfId="31700" xr:uid="{00000000-0005-0000-0000-0000CA3C0000}"/>
    <cellStyle name="Entrada 5 2 4 9" xfId="35380" xr:uid="{00000000-0005-0000-0000-0000CB3C0000}"/>
    <cellStyle name="Entrada 5 2 5" xfId="3175" xr:uid="{00000000-0005-0000-0000-0000CC3C0000}"/>
    <cellStyle name="Entrada 5 2 5 2" xfId="6214" xr:uid="{00000000-0005-0000-0000-0000CD3C0000}"/>
    <cellStyle name="Entrada 5 2 5 2 2" xfId="15368" xr:uid="{00000000-0005-0000-0000-0000CE3C0000}"/>
    <cellStyle name="Entrada 5 2 5 2 3" xfId="22364" xr:uid="{00000000-0005-0000-0000-0000CF3C0000}"/>
    <cellStyle name="Entrada 5 2 5 2 4" xfId="24847" xr:uid="{00000000-0005-0000-0000-0000D03C0000}"/>
    <cellStyle name="Entrada 5 2 5 2 5" xfId="33259" xr:uid="{00000000-0005-0000-0000-0000D13C0000}"/>
    <cellStyle name="Entrada 5 2 5 2 6" xfId="36934" xr:uid="{00000000-0005-0000-0000-0000D23C0000}"/>
    <cellStyle name="Entrada 5 2 5 2 7" xfId="39660" xr:uid="{00000000-0005-0000-0000-0000D33C0000}"/>
    <cellStyle name="Entrada 5 2 5 3" xfId="12329" xr:uid="{00000000-0005-0000-0000-0000D43C0000}"/>
    <cellStyle name="Entrada 5 2 5 4" xfId="19332" xr:uid="{00000000-0005-0000-0000-0000D53C0000}"/>
    <cellStyle name="Entrada 5 2 5 5" xfId="28239" xr:uid="{00000000-0005-0000-0000-0000D63C0000}"/>
    <cellStyle name="Entrada 5 2 5 6" xfId="21317" xr:uid="{00000000-0005-0000-0000-0000D73C0000}"/>
    <cellStyle name="Entrada 5 2 5 7" xfId="29085" xr:uid="{00000000-0005-0000-0000-0000D83C0000}"/>
    <cellStyle name="Entrada 5 2 5 8" xfId="28104" xr:uid="{00000000-0005-0000-0000-0000D93C0000}"/>
    <cellStyle name="Entrada 5 2 5 9" xfId="33471" xr:uid="{00000000-0005-0000-0000-0000DA3C0000}"/>
    <cellStyle name="Entrada 5 2 6" xfId="3057" xr:uid="{00000000-0005-0000-0000-0000DB3C0000}"/>
    <cellStyle name="Entrada 5 2 6 2" xfId="6215" xr:uid="{00000000-0005-0000-0000-0000DC3C0000}"/>
    <cellStyle name="Entrada 5 2 6 2 2" xfId="15369" xr:uid="{00000000-0005-0000-0000-0000DD3C0000}"/>
    <cellStyle name="Entrada 5 2 6 2 3" xfId="22365" xr:uid="{00000000-0005-0000-0000-0000DE3C0000}"/>
    <cellStyle name="Entrada 5 2 6 2 4" xfId="23046" xr:uid="{00000000-0005-0000-0000-0000DF3C0000}"/>
    <cellStyle name="Entrada 5 2 6 2 5" xfId="33260" xr:uid="{00000000-0005-0000-0000-0000E03C0000}"/>
    <cellStyle name="Entrada 5 2 6 2 6" xfId="36935" xr:uid="{00000000-0005-0000-0000-0000E13C0000}"/>
    <cellStyle name="Entrada 5 2 6 2 7" xfId="39661" xr:uid="{00000000-0005-0000-0000-0000E23C0000}"/>
    <cellStyle name="Entrada 5 2 6 3" xfId="12211" xr:uid="{00000000-0005-0000-0000-0000E33C0000}"/>
    <cellStyle name="Entrada 5 2 6 4" xfId="19214" xr:uid="{00000000-0005-0000-0000-0000E43C0000}"/>
    <cellStyle name="Entrada 5 2 6 5" xfId="9199" xr:uid="{00000000-0005-0000-0000-0000E53C0000}"/>
    <cellStyle name="Entrada 5 2 6 6" xfId="28495" xr:uid="{00000000-0005-0000-0000-0000E63C0000}"/>
    <cellStyle name="Entrada 5 2 6 7" xfId="26499" xr:uid="{00000000-0005-0000-0000-0000E73C0000}"/>
    <cellStyle name="Entrada 5 2 6 8" xfId="28504" xr:uid="{00000000-0005-0000-0000-0000E83C0000}"/>
    <cellStyle name="Entrada 5 2 6 9" xfId="33647" xr:uid="{00000000-0005-0000-0000-0000E93C0000}"/>
    <cellStyle name="Entrada 5 2 7" xfId="6210" xr:uid="{00000000-0005-0000-0000-0000EA3C0000}"/>
    <cellStyle name="Entrada 5 2 7 2" xfId="15364" xr:uid="{00000000-0005-0000-0000-0000EB3C0000}"/>
    <cellStyle name="Entrada 5 2 7 3" xfId="22360" xr:uid="{00000000-0005-0000-0000-0000EC3C0000}"/>
    <cellStyle name="Entrada 5 2 7 4" xfId="27240" xr:uid="{00000000-0005-0000-0000-0000ED3C0000}"/>
    <cellStyle name="Entrada 5 2 7 5" xfId="33255" xr:uid="{00000000-0005-0000-0000-0000EE3C0000}"/>
    <cellStyle name="Entrada 5 2 7 6" xfId="36930" xr:uid="{00000000-0005-0000-0000-0000EF3C0000}"/>
    <cellStyle name="Entrada 5 2 7 7" xfId="39656" xr:uid="{00000000-0005-0000-0000-0000F03C0000}"/>
    <cellStyle name="Entrada 5 2 8" xfId="10985" xr:uid="{00000000-0005-0000-0000-0000F13C0000}"/>
    <cellStyle name="Entrada 5 2 9" xfId="15535" xr:uid="{00000000-0005-0000-0000-0000F23C0000}"/>
    <cellStyle name="Entrada 5 3" xfId="2263" xr:uid="{00000000-0005-0000-0000-0000F33C0000}"/>
    <cellStyle name="Entrada 5 3 10" xfId="17988" xr:uid="{00000000-0005-0000-0000-0000F43C0000}"/>
    <cellStyle name="Entrada 5 3 11" xfId="29496" xr:uid="{00000000-0005-0000-0000-0000F53C0000}"/>
    <cellStyle name="Entrada 5 3 12" xfId="30198" xr:uid="{00000000-0005-0000-0000-0000F63C0000}"/>
    <cellStyle name="Entrada 5 3 13" xfId="34174" xr:uid="{00000000-0005-0000-0000-0000F73C0000}"/>
    <cellStyle name="Entrada 5 3 14" xfId="37736" xr:uid="{00000000-0005-0000-0000-0000F83C0000}"/>
    <cellStyle name="Entrada 5 3 2" xfId="2663" xr:uid="{00000000-0005-0000-0000-0000F93C0000}"/>
    <cellStyle name="Entrada 5 3 2 2" xfId="6217" xr:uid="{00000000-0005-0000-0000-0000FA3C0000}"/>
    <cellStyle name="Entrada 5 3 2 2 2" xfId="15371" xr:uid="{00000000-0005-0000-0000-0000FB3C0000}"/>
    <cellStyle name="Entrada 5 3 2 2 3" xfId="22367" xr:uid="{00000000-0005-0000-0000-0000FC3C0000}"/>
    <cellStyle name="Entrada 5 3 2 2 4" xfId="25371" xr:uid="{00000000-0005-0000-0000-0000FD3C0000}"/>
    <cellStyle name="Entrada 5 3 2 2 5" xfId="33262" xr:uid="{00000000-0005-0000-0000-0000FE3C0000}"/>
    <cellStyle name="Entrada 5 3 2 2 6" xfId="36937" xr:uid="{00000000-0005-0000-0000-0000FF3C0000}"/>
    <cellStyle name="Entrada 5 3 2 2 7" xfId="39663" xr:uid="{00000000-0005-0000-0000-0000003D0000}"/>
    <cellStyle name="Entrada 5 3 2 3" xfId="11817" xr:uid="{00000000-0005-0000-0000-0000013D0000}"/>
    <cellStyle name="Entrada 5 3 2 4" xfId="18820" xr:uid="{00000000-0005-0000-0000-0000023D0000}"/>
    <cellStyle name="Entrada 5 3 2 5" xfId="28440" xr:uid="{00000000-0005-0000-0000-0000033D0000}"/>
    <cellStyle name="Entrada 5 3 2 6" xfId="17964" xr:uid="{00000000-0005-0000-0000-0000043D0000}"/>
    <cellStyle name="Entrada 5 3 2 7" xfId="25074" xr:uid="{00000000-0005-0000-0000-0000053D0000}"/>
    <cellStyle name="Entrada 5 3 2 8" xfId="31515" xr:uid="{00000000-0005-0000-0000-0000063D0000}"/>
    <cellStyle name="Entrada 5 3 2 9" xfId="35229" xr:uid="{00000000-0005-0000-0000-0000073D0000}"/>
    <cellStyle name="Entrada 5 3 3" xfId="3945" xr:uid="{00000000-0005-0000-0000-0000083D0000}"/>
    <cellStyle name="Entrada 5 3 3 2" xfId="6218" xr:uid="{00000000-0005-0000-0000-0000093D0000}"/>
    <cellStyle name="Entrada 5 3 3 2 2" xfId="15372" xr:uid="{00000000-0005-0000-0000-00000A3D0000}"/>
    <cellStyle name="Entrada 5 3 3 2 3" xfId="22368" xr:uid="{00000000-0005-0000-0000-00000B3D0000}"/>
    <cellStyle name="Entrada 5 3 3 2 4" xfId="27242" xr:uid="{00000000-0005-0000-0000-00000C3D0000}"/>
    <cellStyle name="Entrada 5 3 3 2 5" xfId="33263" xr:uid="{00000000-0005-0000-0000-00000D3D0000}"/>
    <cellStyle name="Entrada 5 3 3 2 6" xfId="36938" xr:uid="{00000000-0005-0000-0000-00000E3D0000}"/>
    <cellStyle name="Entrada 5 3 3 2 7" xfId="39664" xr:uid="{00000000-0005-0000-0000-00000F3D0000}"/>
    <cellStyle name="Entrada 5 3 3 3" xfId="13099" xr:uid="{00000000-0005-0000-0000-0000103D0000}"/>
    <cellStyle name="Entrada 5 3 3 4" xfId="20097" xr:uid="{00000000-0005-0000-0000-0000113D0000}"/>
    <cellStyle name="Entrada 5 3 3 5" xfId="17908" xr:uid="{00000000-0005-0000-0000-0000123D0000}"/>
    <cellStyle name="Entrada 5 3 3 6" xfId="9216" xr:uid="{00000000-0005-0000-0000-0000133D0000}"/>
    <cellStyle name="Entrada 5 3 3 7" xfId="27287" xr:uid="{00000000-0005-0000-0000-0000143D0000}"/>
    <cellStyle name="Entrada 5 3 3 8" xfId="33454" xr:uid="{00000000-0005-0000-0000-0000153D0000}"/>
    <cellStyle name="Entrada 5 3 3 9" xfId="37128" xr:uid="{00000000-0005-0000-0000-0000163D0000}"/>
    <cellStyle name="Entrada 5 3 4" xfId="4383" xr:uid="{00000000-0005-0000-0000-0000173D0000}"/>
    <cellStyle name="Entrada 5 3 4 2" xfId="6219" xr:uid="{00000000-0005-0000-0000-0000183D0000}"/>
    <cellStyle name="Entrada 5 3 4 2 2" xfId="15373" xr:uid="{00000000-0005-0000-0000-0000193D0000}"/>
    <cellStyle name="Entrada 5 3 4 2 3" xfId="22369" xr:uid="{00000000-0005-0000-0000-00001A3D0000}"/>
    <cellStyle name="Entrada 5 3 4 2 4" xfId="24402" xr:uid="{00000000-0005-0000-0000-00001B3D0000}"/>
    <cellStyle name="Entrada 5 3 4 2 5" xfId="33264" xr:uid="{00000000-0005-0000-0000-00001C3D0000}"/>
    <cellStyle name="Entrada 5 3 4 2 6" xfId="36939" xr:uid="{00000000-0005-0000-0000-00001D3D0000}"/>
    <cellStyle name="Entrada 5 3 4 2 7" xfId="39665" xr:uid="{00000000-0005-0000-0000-00001E3D0000}"/>
    <cellStyle name="Entrada 5 3 4 3" xfId="13537" xr:uid="{00000000-0005-0000-0000-00001F3D0000}"/>
    <cellStyle name="Entrada 5 3 4 4" xfId="20535" xr:uid="{00000000-0005-0000-0000-0000203D0000}"/>
    <cellStyle name="Entrada 5 3 4 5" xfId="27643" xr:uid="{00000000-0005-0000-0000-0000213D0000}"/>
    <cellStyle name="Entrada 5 3 4 6" xfId="28155" xr:uid="{00000000-0005-0000-0000-0000223D0000}"/>
    <cellStyle name="Entrada 5 3 4 7" xfId="28004" xr:uid="{00000000-0005-0000-0000-0000233D0000}"/>
    <cellStyle name="Entrada 5 3 4 8" xfId="28754" xr:uid="{00000000-0005-0000-0000-0000243D0000}"/>
    <cellStyle name="Entrada 5 3 4 9" xfId="25936" xr:uid="{00000000-0005-0000-0000-0000253D0000}"/>
    <cellStyle name="Entrada 5 3 5" xfId="4637" xr:uid="{00000000-0005-0000-0000-0000263D0000}"/>
    <cellStyle name="Entrada 5 3 5 2" xfId="6220" xr:uid="{00000000-0005-0000-0000-0000273D0000}"/>
    <cellStyle name="Entrada 5 3 5 2 2" xfId="15374" xr:uid="{00000000-0005-0000-0000-0000283D0000}"/>
    <cellStyle name="Entrada 5 3 5 2 3" xfId="22370" xr:uid="{00000000-0005-0000-0000-0000293D0000}"/>
    <cellStyle name="Entrada 5 3 5 2 4" xfId="24186" xr:uid="{00000000-0005-0000-0000-00002A3D0000}"/>
    <cellStyle name="Entrada 5 3 5 2 5" xfId="33265" xr:uid="{00000000-0005-0000-0000-00002B3D0000}"/>
    <cellStyle name="Entrada 5 3 5 2 6" xfId="36940" xr:uid="{00000000-0005-0000-0000-00002C3D0000}"/>
    <cellStyle name="Entrada 5 3 5 2 7" xfId="39666" xr:uid="{00000000-0005-0000-0000-00002D3D0000}"/>
    <cellStyle name="Entrada 5 3 5 3" xfId="13791" xr:uid="{00000000-0005-0000-0000-00002E3D0000}"/>
    <cellStyle name="Entrada 5 3 5 4" xfId="20789" xr:uid="{00000000-0005-0000-0000-00002F3D0000}"/>
    <cellStyle name="Entrada 5 3 5 5" xfId="27515" xr:uid="{00000000-0005-0000-0000-0000303D0000}"/>
    <cellStyle name="Entrada 5 3 5 6" xfId="17381" xr:uid="{00000000-0005-0000-0000-0000313D0000}"/>
    <cellStyle name="Entrada 5 3 5 7" xfId="26814" xr:uid="{00000000-0005-0000-0000-0000323D0000}"/>
    <cellStyle name="Entrada 5 3 5 8" xfId="25946" xr:uid="{00000000-0005-0000-0000-0000333D0000}"/>
    <cellStyle name="Entrada 5 3 5 9" xfId="34890" xr:uid="{00000000-0005-0000-0000-0000343D0000}"/>
    <cellStyle name="Entrada 5 3 6" xfId="4883" xr:uid="{00000000-0005-0000-0000-0000353D0000}"/>
    <cellStyle name="Entrada 5 3 6 2" xfId="6221" xr:uid="{00000000-0005-0000-0000-0000363D0000}"/>
    <cellStyle name="Entrada 5 3 6 2 2" xfId="15375" xr:uid="{00000000-0005-0000-0000-0000373D0000}"/>
    <cellStyle name="Entrada 5 3 6 2 3" xfId="22371" xr:uid="{00000000-0005-0000-0000-0000383D0000}"/>
    <cellStyle name="Entrada 5 3 6 2 4" xfId="27241" xr:uid="{00000000-0005-0000-0000-0000393D0000}"/>
    <cellStyle name="Entrada 5 3 6 2 5" xfId="33266" xr:uid="{00000000-0005-0000-0000-00003A3D0000}"/>
    <cellStyle name="Entrada 5 3 6 2 6" xfId="36941" xr:uid="{00000000-0005-0000-0000-00003B3D0000}"/>
    <cellStyle name="Entrada 5 3 6 2 7" xfId="39667" xr:uid="{00000000-0005-0000-0000-00003C3D0000}"/>
    <cellStyle name="Entrada 5 3 6 3" xfId="14037" xr:uid="{00000000-0005-0000-0000-00003D3D0000}"/>
    <cellStyle name="Entrada 5 3 6 4" xfId="21035" xr:uid="{00000000-0005-0000-0000-00003E3D0000}"/>
    <cellStyle name="Entrada 5 3 6 5" xfId="10148" xr:uid="{00000000-0005-0000-0000-00003F3D0000}"/>
    <cellStyle name="Entrada 5 3 6 6" xfId="10177" xr:uid="{00000000-0005-0000-0000-0000403D0000}"/>
    <cellStyle name="Entrada 5 3 6 7" xfId="31929" xr:uid="{00000000-0005-0000-0000-0000413D0000}"/>
    <cellStyle name="Entrada 5 3 6 8" xfId="35607" xr:uid="{00000000-0005-0000-0000-0000423D0000}"/>
    <cellStyle name="Entrada 5 3 6 9" xfId="38518" xr:uid="{00000000-0005-0000-0000-0000433D0000}"/>
    <cellStyle name="Entrada 5 3 7" xfId="6216" xr:uid="{00000000-0005-0000-0000-0000443D0000}"/>
    <cellStyle name="Entrada 5 3 7 2" xfId="15370" xr:uid="{00000000-0005-0000-0000-0000453D0000}"/>
    <cellStyle name="Entrada 5 3 7 3" xfId="22366" xr:uid="{00000000-0005-0000-0000-0000463D0000}"/>
    <cellStyle name="Entrada 5 3 7 4" xfId="17514" xr:uid="{00000000-0005-0000-0000-0000473D0000}"/>
    <cellStyle name="Entrada 5 3 7 5" xfId="33261" xr:uid="{00000000-0005-0000-0000-0000483D0000}"/>
    <cellStyle name="Entrada 5 3 7 6" xfId="36936" xr:uid="{00000000-0005-0000-0000-0000493D0000}"/>
    <cellStyle name="Entrada 5 3 7 7" xfId="39662" xr:uid="{00000000-0005-0000-0000-00004A3D0000}"/>
    <cellStyle name="Entrada 5 3 8" xfId="11417" xr:uid="{00000000-0005-0000-0000-00004B3D0000}"/>
    <cellStyle name="Entrada 5 3 9" xfId="18420" xr:uid="{00000000-0005-0000-0000-00004C3D0000}"/>
    <cellStyle name="Entrada 5 4" xfId="1695" xr:uid="{00000000-0005-0000-0000-00004D3D0000}"/>
    <cellStyle name="Entrada 5 4 10" xfId="28653" xr:uid="{00000000-0005-0000-0000-00004E3D0000}"/>
    <cellStyle name="Entrada 5 4 11" xfId="29067" xr:uid="{00000000-0005-0000-0000-00004F3D0000}"/>
    <cellStyle name="Entrada 5 4 12" xfId="30984" xr:uid="{00000000-0005-0000-0000-0000503D0000}"/>
    <cellStyle name="Entrada 5 4 13" xfId="31379" xr:uid="{00000000-0005-0000-0000-0000513D0000}"/>
    <cellStyle name="Entrada 5 4 14" xfId="35139" xr:uid="{00000000-0005-0000-0000-0000523D0000}"/>
    <cellStyle name="Entrada 5 4 2" xfId="2518" xr:uid="{00000000-0005-0000-0000-0000533D0000}"/>
    <cellStyle name="Entrada 5 4 2 2" xfId="6223" xr:uid="{00000000-0005-0000-0000-0000543D0000}"/>
    <cellStyle name="Entrada 5 4 2 2 2" xfId="15377" xr:uid="{00000000-0005-0000-0000-0000553D0000}"/>
    <cellStyle name="Entrada 5 4 2 2 3" xfId="22373" xr:uid="{00000000-0005-0000-0000-0000563D0000}"/>
    <cellStyle name="Entrada 5 4 2 2 4" xfId="28880" xr:uid="{00000000-0005-0000-0000-0000573D0000}"/>
    <cellStyle name="Entrada 5 4 2 2 5" xfId="33268" xr:uid="{00000000-0005-0000-0000-0000583D0000}"/>
    <cellStyle name="Entrada 5 4 2 2 6" xfId="36943" xr:uid="{00000000-0005-0000-0000-0000593D0000}"/>
    <cellStyle name="Entrada 5 4 2 2 7" xfId="39669" xr:uid="{00000000-0005-0000-0000-00005A3D0000}"/>
    <cellStyle name="Entrada 5 4 2 3" xfId="11672" xr:uid="{00000000-0005-0000-0000-00005B3D0000}"/>
    <cellStyle name="Entrada 5 4 2 4" xfId="18675" xr:uid="{00000000-0005-0000-0000-00005C3D0000}"/>
    <cellStyle name="Entrada 5 4 2 5" xfId="23143" xr:uid="{00000000-0005-0000-0000-00005D3D0000}"/>
    <cellStyle name="Entrada 5 4 2 6" xfId="22952" xr:uid="{00000000-0005-0000-0000-00005E3D0000}"/>
    <cellStyle name="Entrada 5 4 2 7" xfId="25929" xr:uid="{00000000-0005-0000-0000-00005F3D0000}"/>
    <cellStyle name="Entrada 5 4 2 8" xfId="34049" xr:uid="{00000000-0005-0000-0000-0000603D0000}"/>
    <cellStyle name="Entrada 5 4 2 9" xfId="37611" xr:uid="{00000000-0005-0000-0000-0000613D0000}"/>
    <cellStyle name="Entrada 5 4 3" xfId="3672" xr:uid="{00000000-0005-0000-0000-0000623D0000}"/>
    <cellStyle name="Entrada 5 4 3 2" xfId="6224" xr:uid="{00000000-0005-0000-0000-0000633D0000}"/>
    <cellStyle name="Entrada 5 4 3 2 2" xfId="15378" xr:uid="{00000000-0005-0000-0000-0000643D0000}"/>
    <cellStyle name="Entrada 5 4 3 2 3" xfId="22374" xr:uid="{00000000-0005-0000-0000-0000653D0000}"/>
    <cellStyle name="Entrada 5 4 3 2 4" xfId="24276" xr:uid="{00000000-0005-0000-0000-0000663D0000}"/>
    <cellStyle name="Entrada 5 4 3 2 5" xfId="33269" xr:uid="{00000000-0005-0000-0000-0000673D0000}"/>
    <cellStyle name="Entrada 5 4 3 2 6" xfId="36944" xr:uid="{00000000-0005-0000-0000-0000683D0000}"/>
    <cellStyle name="Entrada 5 4 3 2 7" xfId="39670" xr:uid="{00000000-0005-0000-0000-0000693D0000}"/>
    <cellStyle name="Entrada 5 4 3 3" xfId="12826" xr:uid="{00000000-0005-0000-0000-00006A3D0000}"/>
    <cellStyle name="Entrada 5 4 3 4" xfId="19825" xr:uid="{00000000-0005-0000-0000-00006B3D0000}"/>
    <cellStyle name="Entrada 5 4 3 5" xfId="27993" xr:uid="{00000000-0005-0000-0000-00006C3D0000}"/>
    <cellStyle name="Entrada 5 4 3 6" xfId="28811" xr:uid="{00000000-0005-0000-0000-00006D3D0000}"/>
    <cellStyle name="Entrada 5 4 3 7" xfId="25150" xr:uid="{00000000-0005-0000-0000-00006E3D0000}"/>
    <cellStyle name="Entrada 5 4 3 8" xfId="31629" xr:uid="{00000000-0005-0000-0000-00006F3D0000}"/>
    <cellStyle name="Entrada 5 4 3 9" xfId="35309" xr:uid="{00000000-0005-0000-0000-0000703D0000}"/>
    <cellStyle name="Entrada 5 4 4" xfId="4177" xr:uid="{00000000-0005-0000-0000-0000713D0000}"/>
    <cellStyle name="Entrada 5 4 4 2" xfId="6225" xr:uid="{00000000-0005-0000-0000-0000723D0000}"/>
    <cellStyle name="Entrada 5 4 4 2 2" xfId="15379" xr:uid="{00000000-0005-0000-0000-0000733D0000}"/>
    <cellStyle name="Entrada 5 4 4 2 3" xfId="22375" xr:uid="{00000000-0005-0000-0000-0000743D0000}"/>
    <cellStyle name="Entrada 5 4 4 2 4" xfId="28196" xr:uid="{00000000-0005-0000-0000-0000753D0000}"/>
    <cellStyle name="Entrada 5 4 4 2 5" xfId="33270" xr:uid="{00000000-0005-0000-0000-0000763D0000}"/>
    <cellStyle name="Entrada 5 4 4 2 6" xfId="36945" xr:uid="{00000000-0005-0000-0000-0000773D0000}"/>
    <cellStyle name="Entrada 5 4 4 2 7" xfId="39671" xr:uid="{00000000-0005-0000-0000-0000783D0000}"/>
    <cellStyle name="Entrada 5 4 4 3" xfId="13331" xr:uid="{00000000-0005-0000-0000-0000793D0000}"/>
    <cellStyle name="Entrada 5 4 4 4" xfId="20329" xr:uid="{00000000-0005-0000-0000-00007A3D0000}"/>
    <cellStyle name="Entrada 5 4 4 5" xfId="27741" xr:uid="{00000000-0005-0000-0000-00007B3D0000}"/>
    <cellStyle name="Entrada 5 4 4 6" xfId="26670" xr:uid="{00000000-0005-0000-0000-00007C3D0000}"/>
    <cellStyle name="Entrada 5 4 4 7" xfId="24840" xr:uid="{00000000-0005-0000-0000-00007D3D0000}"/>
    <cellStyle name="Entrada 5 4 4 8" xfId="33378" xr:uid="{00000000-0005-0000-0000-00007E3D0000}"/>
    <cellStyle name="Entrada 5 4 4 9" xfId="37053" xr:uid="{00000000-0005-0000-0000-00007F3D0000}"/>
    <cellStyle name="Entrada 5 4 5" xfId="3865" xr:uid="{00000000-0005-0000-0000-0000803D0000}"/>
    <cellStyle name="Entrada 5 4 5 2" xfId="6226" xr:uid="{00000000-0005-0000-0000-0000813D0000}"/>
    <cellStyle name="Entrada 5 4 5 2 2" xfId="15380" xr:uid="{00000000-0005-0000-0000-0000823D0000}"/>
    <cellStyle name="Entrada 5 4 5 2 3" xfId="22376" xr:uid="{00000000-0005-0000-0000-0000833D0000}"/>
    <cellStyle name="Entrada 5 4 5 2 4" xfId="27244" xr:uid="{00000000-0005-0000-0000-0000843D0000}"/>
    <cellStyle name="Entrada 5 4 5 2 5" xfId="33271" xr:uid="{00000000-0005-0000-0000-0000853D0000}"/>
    <cellStyle name="Entrada 5 4 5 2 6" xfId="36946" xr:uid="{00000000-0005-0000-0000-0000863D0000}"/>
    <cellStyle name="Entrada 5 4 5 2 7" xfId="39672" xr:uid="{00000000-0005-0000-0000-0000873D0000}"/>
    <cellStyle name="Entrada 5 4 5 3" xfId="13019" xr:uid="{00000000-0005-0000-0000-0000883D0000}"/>
    <cellStyle name="Entrada 5 4 5 4" xfId="20018" xr:uid="{00000000-0005-0000-0000-0000893D0000}"/>
    <cellStyle name="Entrada 5 4 5 5" xfId="9253" xr:uid="{00000000-0005-0000-0000-00008A3D0000}"/>
    <cellStyle name="Entrada 5 4 5 6" xfId="26601" xr:uid="{00000000-0005-0000-0000-00008B3D0000}"/>
    <cellStyle name="Entrada 5 4 5 7" xfId="17999" xr:uid="{00000000-0005-0000-0000-00008C3D0000}"/>
    <cellStyle name="Entrada 5 4 5 8" xfId="33485" xr:uid="{00000000-0005-0000-0000-00008D3D0000}"/>
    <cellStyle name="Entrada 5 4 5 9" xfId="37153" xr:uid="{00000000-0005-0000-0000-00008E3D0000}"/>
    <cellStyle name="Entrada 5 4 6" xfId="2856" xr:uid="{00000000-0005-0000-0000-00008F3D0000}"/>
    <cellStyle name="Entrada 5 4 6 2" xfId="6227" xr:uid="{00000000-0005-0000-0000-0000903D0000}"/>
    <cellStyle name="Entrada 5 4 6 2 2" xfId="15381" xr:uid="{00000000-0005-0000-0000-0000913D0000}"/>
    <cellStyle name="Entrada 5 4 6 2 3" xfId="22377" xr:uid="{00000000-0005-0000-0000-0000923D0000}"/>
    <cellStyle name="Entrada 5 4 6 2 4" xfId="28630" xr:uid="{00000000-0005-0000-0000-0000933D0000}"/>
    <cellStyle name="Entrada 5 4 6 2 5" xfId="33272" xr:uid="{00000000-0005-0000-0000-0000943D0000}"/>
    <cellStyle name="Entrada 5 4 6 2 6" xfId="36947" xr:uid="{00000000-0005-0000-0000-0000953D0000}"/>
    <cellStyle name="Entrada 5 4 6 2 7" xfId="39673" xr:uid="{00000000-0005-0000-0000-0000963D0000}"/>
    <cellStyle name="Entrada 5 4 6 3" xfId="12010" xr:uid="{00000000-0005-0000-0000-0000973D0000}"/>
    <cellStyle name="Entrada 5 4 6 4" xfId="19013" xr:uid="{00000000-0005-0000-0000-0000983D0000}"/>
    <cellStyle name="Entrada 5 4 6 5" xfId="28356" xr:uid="{00000000-0005-0000-0000-0000993D0000}"/>
    <cellStyle name="Entrada 5 4 6 6" xfId="28763" xr:uid="{00000000-0005-0000-0000-00009A3D0000}"/>
    <cellStyle name="Entrada 5 4 6 7" xfId="29906" xr:uid="{00000000-0005-0000-0000-00009B3D0000}"/>
    <cellStyle name="Entrada 5 4 6 8" xfId="33879" xr:uid="{00000000-0005-0000-0000-00009C3D0000}"/>
    <cellStyle name="Entrada 5 4 6 9" xfId="37441" xr:uid="{00000000-0005-0000-0000-00009D3D0000}"/>
    <cellStyle name="Entrada 5 4 7" xfId="6222" xr:uid="{00000000-0005-0000-0000-00009E3D0000}"/>
    <cellStyle name="Entrada 5 4 7 2" xfId="15376" xr:uid="{00000000-0005-0000-0000-00009F3D0000}"/>
    <cellStyle name="Entrada 5 4 7 3" xfId="22372" xr:uid="{00000000-0005-0000-0000-0000A03D0000}"/>
    <cellStyle name="Entrada 5 4 7 4" xfId="27243" xr:uid="{00000000-0005-0000-0000-0000A13D0000}"/>
    <cellStyle name="Entrada 5 4 7 5" xfId="33267" xr:uid="{00000000-0005-0000-0000-0000A23D0000}"/>
    <cellStyle name="Entrada 5 4 7 6" xfId="36942" xr:uid="{00000000-0005-0000-0000-0000A33D0000}"/>
    <cellStyle name="Entrada 5 4 7 7" xfId="39668" xr:uid="{00000000-0005-0000-0000-0000A43D0000}"/>
    <cellStyle name="Entrada 5 4 8" xfId="10849" xr:uid="{00000000-0005-0000-0000-0000A53D0000}"/>
    <cellStyle name="Entrada 5 4 9" xfId="18265" xr:uid="{00000000-0005-0000-0000-0000A63D0000}"/>
    <cellStyle name="Entrada 5 5" xfId="2320" xr:uid="{00000000-0005-0000-0000-0000A73D0000}"/>
    <cellStyle name="Entrada 5 5 10" xfId="22549" xr:uid="{00000000-0005-0000-0000-0000A83D0000}"/>
    <cellStyle name="Entrada 5 5 11" xfId="22442" xr:uid="{00000000-0005-0000-0000-0000A93D0000}"/>
    <cellStyle name="Entrada 5 5 12" xfId="25067" xr:uid="{00000000-0005-0000-0000-0000AA3D0000}"/>
    <cellStyle name="Entrada 5 5 13" xfId="25700" xr:uid="{00000000-0005-0000-0000-0000AB3D0000}"/>
    <cellStyle name="Entrada 5 5 14" xfId="31207" xr:uid="{00000000-0005-0000-0000-0000AC3D0000}"/>
    <cellStyle name="Entrada 5 5 2" xfId="2720" xr:uid="{00000000-0005-0000-0000-0000AD3D0000}"/>
    <cellStyle name="Entrada 5 5 2 2" xfId="6229" xr:uid="{00000000-0005-0000-0000-0000AE3D0000}"/>
    <cellStyle name="Entrada 5 5 2 2 2" xfId="15383" xr:uid="{00000000-0005-0000-0000-0000AF3D0000}"/>
    <cellStyle name="Entrada 5 5 2 2 3" xfId="22379" xr:uid="{00000000-0005-0000-0000-0000B03D0000}"/>
    <cellStyle name="Entrada 5 5 2 2 4" xfId="27246" xr:uid="{00000000-0005-0000-0000-0000B13D0000}"/>
    <cellStyle name="Entrada 5 5 2 2 5" xfId="33274" xr:uid="{00000000-0005-0000-0000-0000B23D0000}"/>
    <cellStyle name="Entrada 5 5 2 2 6" xfId="36949" xr:uid="{00000000-0005-0000-0000-0000B33D0000}"/>
    <cellStyle name="Entrada 5 5 2 2 7" xfId="39675" xr:uid="{00000000-0005-0000-0000-0000B43D0000}"/>
    <cellStyle name="Entrada 5 5 2 3" xfId="11874" xr:uid="{00000000-0005-0000-0000-0000B53D0000}"/>
    <cellStyle name="Entrada 5 5 2 4" xfId="18877" xr:uid="{00000000-0005-0000-0000-0000B63D0000}"/>
    <cellStyle name="Entrada 5 5 2 5" xfId="28420" xr:uid="{00000000-0005-0000-0000-0000B73D0000}"/>
    <cellStyle name="Entrada 5 5 2 6" xfId="26319" xr:uid="{00000000-0005-0000-0000-0000B83D0000}"/>
    <cellStyle name="Entrada 5 5 2 7" xfId="29011" xr:uid="{00000000-0005-0000-0000-0000B93D0000}"/>
    <cellStyle name="Entrada 5 5 2 8" xfId="33946" xr:uid="{00000000-0005-0000-0000-0000BA3D0000}"/>
    <cellStyle name="Entrada 5 5 2 9" xfId="37508" xr:uid="{00000000-0005-0000-0000-0000BB3D0000}"/>
    <cellStyle name="Entrada 5 5 3" xfId="4002" xr:uid="{00000000-0005-0000-0000-0000BC3D0000}"/>
    <cellStyle name="Entrada 5 5 3 2" xfId="6230" xr:uid="{00000000-0005-0000-0000-0000BD3D0000}"/>
    <cellStyle name="Entrada 5 5 3 2 2" xfId="15384" xr:uid="{00000000-0005-0000-0000-0000BE3D0000}"/>
    <cellStyle name="Entrada 5 5 3 2 3" xfId="22380" xr:uid="{00000000-0005-0000-0000-0000BF3D0000}"/>
    <cellStyle name="Entrada 5 5 3 2 4" xfId="17513" xr:uid="{00000000-0005-0000-0000-0000C03D0000}"/>
    <cellStyle name="Entrada 5 5 3 2 5" xfId="33275" xr:uid="{00000000-0005-0000-0000-0000C13D0000}"/>
    <cellStyle name="Entrada 5 5 3 2 6" xfId="36950" xr:uid="{00000000-0005-0000-0000-0000C23D0000}"/>
    <cellStyle name="Entrada 5 5 3 2 7" xfId="39676" xr:uid="{00000000-0005-0000-0000-0000C33D0000}"/>
    <cellStyle name="Entrada 5 5 3 3" xfId="13156" xr:uid="{00000000-0005-0000-0000-0000C43D0000}"/>
    <cellStyle name="Entrada 5 5 3 4" xfId="20154" xr:uid="{00000000-0005-0000-0000-0000C53D0000}"/>
    <cellStyle name="Entrada 5 5 3 5" xfId="18222" xr:uid="{00000000-0005-0000-0000-0000C63D0000}"/>
    <cellStyle name="Entrada 5 5 3 6" xfId="29201" xr:uid="{00000000-0005-0000-0000-0000C73D0000}"/>
    <cellStyle name="Entrada 5 5 3 7" xfId="24357" xr:uid="{00000000-0005-0000-0000-0000C83D0000}"/>
    <cellStyle name="Entrada 5 5 3 8" xfId="31677" xr:uid="{00000000-0005-0000-0000-0000C93D0000}"/>
    <cellStyle name="Entrada 5 5 3 9" xfId="35357" xr:uid="{00000000-0005-0000-0000-0000CA3D0000}"/>
    <cellStyle name="Entrada 5 5 4" xfId="4440" xr:uid="{00000000-0005-0000-0000-0000CB3D0000}"/>
    <cellStyle name="Entrada 5 5 4 2" xfId="6231" xr:uid="{00000000-0005-0000-0000-0000CC3D0000}"/>
    <cellStyle name="Entrada 5 5 4 2 2" xfId="15385" xr:uid="{00000000-0005-0000-0000-0000CD3D0000}"/>
    <cellStyle name="Entrada 5 5 4 2 3" xfId="22381" xr:uid="{00000000-0005-0000-0000-0000CE3D0000}"/>
    <cellStyle name="Entrada 5 5 4 2 4" xfId="9728" xr:uid="{00000000-0005-0000-0000-0000CF3D0000}"/>
    <cellStyle name="Entrada 5 5 4 2 5" xfId="33276" xr:uid="{00000000-0005-0000-0000-0000D03D0000}"/>
    <cellStyle name="Entrada 5 5 4 2 6" xfId="36951" xr:uid="{00000000-0005-0000-0000-0000D13D0000}"/>
    <cellStyle name="Entrada 5 5 4 2 7" xfId="39677" xr:uid="{00000000-0005-0000-0000-0000D23D0000}"/>
    <cellStyle name="Entrada 5 5 4 3" xfId="13594" xr:uid="{00000000-0005-0000-0000-0000D33D0000}"/>
    <cellStyle name="Entrada 5 5 4 4" xfId="20592" xr:uid="{00000000-0005-0000-0000-0000D43D0000}"/>
    <cellStyle name="Entrada 5 5 4 5" xfId="27608" xr:uid="{00000000-0005-0000-0000-0000D53D0000}"/>
    <cellStyle name="Entrada 5 5 4 6" xfId="25196" xr:uid="{00000000-0005-0000-0000-0000D63D0000}"/>
    <cellStyle name="Entrada 5 5 4 7" xfId="17538" xr:uid="{00000000-0005-0000-0000-0000D73D0000}"/>
    <cellStyle name="Entrada 5 5 4 8" xfId="31871" xr:uid="{00000000-0005-0000-0000-0000D83D0000}"/>
    <cellStyle name="Entrada 5 5 4 9" xfId="35525" xr:uid="{00000000-0005-0000-0000-0000D93D0000}"/>
    <cellStyle name="Entrada 5 5 5" xfId="4694" xr:uid="{00000000-0005-0000-0000-0000DA3D0000}"/>
    <cellStyle name="Entrada 5 5 5 2" xfId="6232" xr:uid="{00000000-0005-0000-0000-0000DB3D0000}"/>
    <cellStyle name="Entrada 5 5 5 2 2" xfId="15386" xr:uid="{00000000-0005-0000-0000-0000DC3D0000}"/>
    <cellStyle name="Entrada 5 5 5 2 3" xfId="22382" xr:uid="{00000000-0005-0000-0000-0000DD3D0000}"/>
    <cellStyle name="Entrada 5 5 5 2 4" xfId="27245" xr:uid="{00000000-0005-0000-0000-0000DE3D0000}"/>
    <cellStyle name="Entrada 5 5 5 2 5" xfId="33277" xr:uid="{00000000-0005-0000-0000-0000DF3D0000}"/>
    <cellStyle name="Entrada 5 5 5 2 6" xfId="36952" xr:uid="{00000000-0005-0000-0000-0000E03D0000}"/>
    <cellStyle name="Entrada 5 5 5 2 7" xfId="39678" xr:uid="{00000000-0005-0000-0000-0000E13D0000}"/>
    <cellStyle name="Entrada 5 5 5 3" xfId="13848" xr:uid="{00000000-0005-0000-0000-0000E23D0000}"/>
    <cellStyle name="Entrada 5 5 5 4" xfId="20846" xr:uid="{00000000-0005-0000-0000-0000E33D0000}"/>
    <cellStyle name="Entrada 5 5 5 5" xfId="27489" xr:uid="{00000000-0005-0000-0000-0000E43D0000}"/>
    <cellStyle name="Entrada 5 5 5 6" xfId="22712" xr:uid="{00000000-0005-0000-0000-0000E53D0000}"/>
    <cellStyle name="Entrada 5 5 5 7" xfId="26811" xr:uid="{00000000-0005-0000-0000-0000E63D0000}"/>
    <cellStyle name="Entrada 5 5 5 8" xfId="32177" xr:uid="{00000000-0005-0000-0000-0000E73D0000}"/>
    <cellStyle name="Entrada 5 5 5 9" xfId="35852" xr:uid="{00000000-0005-0000-0000-0000E83D0000}"/>
    <cellStyle name="Entrada 5 5 6" xfId="4940" xr:uid="{00000000-0005-0000-0000-0000E93D0000}"/>
    <cellStyle name="Entrada 5 5 6 2" xfId="6233" xr:uid="{00000000-0005-0000-0000-0000EA3D0000}"/>
    <cellStyle name="Entrada 5 5 6 2 2" xfId="15387" xr:uid="{00000000-0005-0000-0000-0000EB3D0000}"/>
    <cellStyle name="Entrada 5 5 6 2 3" xfId="22383" xr:uid="{00000000-0005-0000-0000-0000EC3D0000}"/>
    <cellStyle name="Entrada 5 5 6 2 4" xfId="28191" xr:uid="{00000000-0005-0000-0000-0000ED3D0000}"/>
    <cellStyle name="Entrada 5 5 6 2 5" xfId="33278" xr:uid="{00000000-0005-0000-0000-0000EE3D0000}"/>
    <cellStyle name="Entrada 5 5 6 2 6" xfId="36953" xr:uid="{00000000-0005-0000-0000-0000EF3D0000}"/>
    <cellStyle name="Entrada 5 5 6 2 7" xfId="39679" xr:uid="{00000000-0005-0000-0000-0000F03D0000}"/>
    <cellStyle name="Entrada 5 5 6 3" xfId="14094" xr:uid="{00000000-0005-0000-0000-0000F13D0000}"/>
    <cellStyle name="Entrada 5 5 6 4" xfId="21092" xr:uid="{00000000-0005-0000-0000-0000F23D0000}"/>
    <cellStyle name="Entrada 5 5 6 5" xfId="24269" xr:uid="{00000000-0005-0000-0000-0000F33D0000}"/>
    <cellStyle name="Entrada 5 5 6 6" xfId="24090" xr:uid="{00000000-0005-0000-0000-0000F43D0000}"/>
    <cellStyle name="Entrada 5 5 6 7" xfId="31986" xr:uid="{00000000-0005-0000-0000-0000F53D0000}"/>
    <cellStyle name="Entrada 5 5 6 8" xfId="35664" xr:uid="{00000000-0005-0000-0000-0000F63D0000}"/>
    <cellStyle name="Entrada 5 5 6 9" xfId="38575" xr:uid="{00000000-0005-0000-0000-0000F73D0000}"/>
    <cellStyle name="Entrada 5 5 7" xfId="6228" xr:uid="{00000000-0005-0000-0000-0000F83D0000}"/>
    <cellStyle name="Entrada 5 5 7 2" xfId="15382" xr:uid="{00000000-0005-0000-0000-0000F93D0000}"/>
    <cellStyle name="Entrada 5 5 7 3" xfId="22378" xr:uid="{00000000-0005-0000-0000-0000FA3D0000}"/>
    <cellStyle name="Entrada 5 5 7 4" xfId="29355" xr:uid="{00000000-0005-0000-0000-0000FB3D0000}"/>
    <cellStyle name="Entrada 5 5 7 5" xfId="33273" xr:uid="{00000000-0005-0000-0000-0000FC3D0000}"/>
    <cellStyle name="Entrada 5 5 7 6" xfId="36948" xr:uid="{00000000-0005-0000-0000-0000FD3D0000}"/>
    <cellStyle name="Entrada 5 5 7 7" xfId="39674" xr:uid="{00000000-0005-0000-0000-0000FE3D0000}"/>
    <cellStyle name="Entrada 5 5 8" xfId="11474" xr:uid="{00000000-0005-0000-0000-0000FF3D0000}"/>
    <cellStyle name="Entrada 5 5 9" xfId="18477" xr:uid="{00000000-0005-0000-0000-0000003E0000}"/>
    <cellStyle name="Entrada 5 6" xfId="1638" xr:uid="{00000000-0005-0000-0000-0000013E0000}"/>
    <cellStyle name="Entrada 5 6 10" xfId="29055" xr:uid="{00000000-0005-0000-0000-0000023E0000}"/>
    <cellStyle name="Entrada 5 6 11" xfId="31003" xr:uid="{00000000-0005-0000-0000-0000033E0000}"/>
    <cellStyle name="Entrada 5 6 12" xfId="29598" xr:uid="{00000000-0005-0000-0000-0000043E0000}"/>
    <cellStyle name="Entrada 5 6 13" xfId="31621" xr:uid="{00000000-0005-0000-0000-0000053E0000}"/>
    <cellStyle name="Entrada 5 6 2" xfId="3294" xr:uid="{00000000-0005-0000-0000-0000063E0000}"/>
    <cellStyle name="Entrada 5 6 2 2" xfId="6235" xr:uid="{00000000-0005-0000-0000-0000073E0000}"/>
    <cellStyle name="Entrada 5 6 2 2 2" xfId="15389" xr:uid="{00000000-0005-0000-0000-0000083E0000}"/>
    <cellStyle name="Entrada 5 6 2 2 3" xfId="22385" xr:uid="{00000000-0005-0000-0000-0000093E0000}"/>
    <cellStyle name="Entrada 5 6 2 2 4" xfId="19363" xr:uid="{00000000-0005-0000-0000-00000A3E0000}"/>
    <cellStyle name="Entrada 5 6 2 2 5" xfId="33280" xr:uid="{00000000-0005-0000-0000-00000B3E0000}"/>
    <cellStyle name="Entrada 5 6 2 2 6" xfId="36955" xr:uid="{00000000-0005-0000-0000-00000C3E0000}"/>
    <cellStyle name="Entrada 5 6 2 2 7" xfId="39681" xr:uid="{00000000-0005-0000-0000-00000D3E0000}"/>
    <cellStyle name="Entrada 5 6 2 3" xfId="12448" xr:uid="{00000000-0005-0000-0000-00000E3E0000}"/>
    <cellStyle name="Entrada 5 6 2 4" xfId="19450" xr:uid="{00000000-0005-0000-0000-00000F3E0000}"/>
    <cellStyle name="Entrada 5 6 2 5" xfId="28180" xr:uid="{00000000-0005-0000-0000-0000103E0000}"/>
    <cellStyle name="Entrada 5 6 2 6" xfId="24537" xr:uid="{00000000-0005-0000-0000-0000113E0000}"/>
    <cellStyle name="Entrada 5 6 2 7" xfId="29702" xr:uid="{00000000-0005-0000-0000-0000123E0000}"/>
    <cellStyle name="Entrada 5 6 2 8" xfId="33680" xr:uid="{00000000-0005-0000-0000-0000133E0000}"/>
    <cellStyle name="Entrada 5 6 2 9" xfId="37268" xr:uid="{00000000-0005-0000-0000-0000143E0000}"/>
    <cellStyle name="Entrada 5 6 3" xfId="2932" xr:uid="{00000000-0005-0000-0000-0000153E0000}"/>
    <cellStyle name="Entrada 5 6 3 2" xfId="6236" xr:uid="{00000000-0005-0000-0000-0000163E0000}"/>
    <cellStyle name="Entrada 5 6 3 2 2" xfId="15390" xr:uid="{00000000-0005-0000-0000-0000173E0000}"/>
    <cellStyle name="Entrada 5 6 3 2 3" xfId="22386" xr:uid="{00000000-0005-0000-0000-0000183E0000}"/>
    <cellStyle name="Entrada 5 6 3 2 4" xfId="29352" xr:uid="{00000000-0005-0000-0000-0000193E0000}"/>
    <cellStyle name="Entrada 5 6 3 2 5" xfId="33281" xr:uid="{00000000-0005-0000-0000-00001A3E0000}"/>
    <cellStyle name="Entrada 5 6 3 2 6" xfId="36956" xr:uid="{00000000-0005-0000-0000-00001B3E0000}"/>
    <cellStyle name="Entrada 5 6 3 2 7" xfId="39682" xr:uid="{00000000-0005-0000-0000-00001C3E0000}"/>
    <cellStyle name="Entrada 5 6 3 3" xfId="12086" xr:uid="{00000000-0005-0000-0000-00001D3E0000}"/>
    <cellStyle name="Entrada 5 6 3 4" xfId="19089" xr:uid="{00000000-0005-0000-0000-00001E3E0000}"/>
    <cellStyle name="Entrada 5 6 3 5" xfId="24002" xr:uid="{00000000-0005-0000-0000-00001F3E0000}"/>
    <cellStyle name="Entrada 5 6 3 6" xfId="18191" xr:uid="{00000000-0005-0000-0000-0000203E0000}"/>
    <cellStyle name="Entrada 5 6 3 7" xfId="29867" xr:uid="{00000000-0005-0000-0000-0000213E0000}"/>
    <cellStyle name="Entrada 5 6 3 8" xfId="29658" xr:uid="{00000000-0005-0000-0000-0000223E0000}"/>
    <cellStyle name="Entrada 5 6 3 9" xfId="19382" xr:uid="{00000000-0005-0000-0000-0000233E0000}"/>
    <cellStyle name="Entrada 5 6 4" xfId="4248" xr:uid="{00000000-0005-0000-0000-0000243E0000}"/>
    <cellStyle name="Entrada 5 6 4 2" xfId="6237" xr:uid="{00000000-0005-0000-0000-0000253E0000}"/>
    <cellStyle name="Entrada 5 6 4 2 2" xfId="15391" xr:uid="{00000000-0005-0000-0000-0000263E0000}"/>
    <cellStyle name="Entrada 5 6 4 2 3" xfId="22387" xr:uid="{00000000-0005-0000-0000-0000273E0000}"/>
    <cellStyle name="Entrada 5 6 4 2 4" xfId="19665" xr:uid="{00000000-0005-0000-0000-0000283E0000}"/>
    <cellStyle name="Entrada 5 6 4 2 5" xfId="33282" xr:uid="{00000000-0005-0000-0000-0000293E0000}"/>
    <cellStyle name="Entrada 5 6 4 2 6" xfId="36957" xr:uid="{00000000-0005-0000-0000-00002A3E0000}"/>
    <cellStyle name="Entrada 5 6 4 2 7" xfId="39683" xr:uid="{00000000-0005-0000-0000-00002B3E0000}"/>
    <cellStyle name="Entrada 5 6 4 3" xfId="13402" xr:uid="{00000000-0005-0000-0000-00002C3E0000}"/>
    <cellStyle name="Entrada 5 6 4 4" xfId="20400" xr:uid="{00000000-0005-0000-0000-00002D3E0000}"/>
    <cellStyle name="Entrada 5 6 4 5" xfId="17556" xr:uid="{00000000-0005-0000-0000-00002E3E0000}"/>
    <cellStyle name="Entrada 5 6 4 6" xfId="25044" xr:uid="{00000000-0005-0000-0000-00002F3E0000}"/>
    <cellStyle name="Entrada 5 6 4 7" xfId="24355" xr:uid="{00000000-0005-0000-0000-0000303E0000}"/>
    <cellStyle name="Entrada 5 6 4 8" xfId="25953" xr:uid="{00000000-0005-0000-0000-0000313E0000}"/>
    <cellStyle name="Entrada 5 6 4 9" xfId="23244" xr:uid="{00000000-0005-0000-0000-0000323E0000}"/>
    <cellStyle name="Entrada 5 6 5" xfId="4192" xr:uid="{00000000-0005-0000-0000-0000333E0000}"/>
    <cellStyle name="Entrada 5 6 5 2" xfId="6238" xr:uid="{00000000-0005-0000-0000-0000343E0000}"/>
    <cellStyle name="Entrada 5 6 5 2 2" xfId="15392" xr:uid="{00000000-0005-0000-0000-0000353E0000}"/>
    <cellStyle name="Entrada 5 6 5 2 3" xfId="22388" xr:uid="{00000000-0005-0000-0000-0000363E0000}"/>
    <cellStyle name="Entrada 5 6 5 2 4" xfId="24846" xr:uid="{00000000-0005-0000-0000-0000373E0000}"/>
    <cellStyle name="Entrada 5 6 5 2 5" xfId="33283" xr:uid="{00000000-0005-0000-0000-0000383E0000}"/>
    <cellStyle name="Entrada 5 6 5 2 6" xfId="36958" xr:uid="{00000000-0005-0000-0000-0000393E0000}"/>
    <cellStyle name="Entrada 5 6 5 2 7" xfId="39684" xr:uid="{00000000-0005-0000-0000-00003A3E0000}"/>
    <cellStyle name="Entrada 5 6 5 3" xfId="13346" xr:uid="{00000000-0005-0000-0000-00003B3E0000}"/>
    <cellStyle name="Entrada 5 6 5 4" xfId="20344" xr:uid="{00000000-0005-0000-0000-00003C3E0000}"/>
    <cellStyle name="Entrada 5 6 5 5" xfId="24230" xr:uid="{00000000-0005-0000-0000-00003D3E0000}"/>
    <cellStyle name="Entrada 5 6 5 6" xfId="19759" xr:uid="{00000000-0005-0000-0000-00003E3E0000}"/>
    <cellStyle name="Entrada 5 6 5 7" xfId="28634" xr:uid="{00000000-0005-0000-0000-00003F3E0000}"/>
    <cellStyle name="Entrada 5 6 5 8" xfId="33371" xr:uid="{00000000-0005-0000-0000-0000403E0000}"/>
    <cellStyle name="Entrada 5 6 5 9" xfId="37046" xr:uid="{00000000-0005-0000-0000-0000413E0000}"/>
    <cellStyle name="Entrada 5 6 6" xfId="6234" xr:uid="{00000000-0005-0000-0000-0000423E0000}"/>
    <cellStyle name="Entrada 5 6 6 2" xfId="15388" xr:uid="{00000000-0005-0000-0000-0000433E0000}"/>
    <cellStyle name="Entrada 5 6 6 3" xfId="22384" xr:uid="{00000000-0005-0000-0000-0000443E0000}"/>
    <cellStyle name="Entrada 5 6 6 4" xfId="19538" xr:uid="{00000000-0005-0000-0000-0000453E0000}"/>
    <cellStyle name="Entrada 5 6 6 5" xfId="33279" xr:uid="{00000000-0005-0000-0000-0000463E0000}"/>
    <cellStyle name="Entrada 5 6 6 6" xfId="36954" xr:uid="{00000000-0005-0000-0000-0000473E0000}"/>
    <cellStyle name="Entrada 5 6 6 7" xfId="39680" xr:uid="{00000000-0005-0000-0000-0000483E0000}"/>
    <cellStyle name="Entrada 5 6 7" xfId="10792" xr:uid="{00000000-0005-0000-0000-0000493E0000}"/>
    <cellStyle name="Entrada 5 6 8" xfId="9847" xr:uid="{00000000-0005-0000-0000-00004A3E0000}"/>
    <cellStyle name="Entrada 5 6 9" xfId="24470" xr:uid="{00000000-0005-0000-0000-00004B3E0000}"/>
    <cellStyle name="Entrada 5 7" xfId="2466" xr:uid="{00000000-0005-0000-0000-00004C3E0000}"/>
    <cellStyle name="Entrada 5 7 2" xfId="6239" xr:uid="{00000000-0005-0000-0000-00004D3E0000}"/>
    <cellStyle name="Entrada 5 7 2 2" xfId="15393" xr:uid="{00000000-0005-0000-0000-00004E3E0000}"/>
    <cellStyle name="Entrada 5 7 2 3" xfId="22389" xr:uid="{00000000-0005-0000-0000-00004F3E0000}"/>
    <cellStyle name="Entrada 5 7 2 4" xfId="10143" xr:uid="{00000000-0005-0000-0000-0000503E0000}"/>
    <cellStyle name="Entrada 5 7 2 5" xfId="33284" xr:uid="{00000000-0005-0000-0000-0000513E0000}"/>
    <cellStyle name="Entrada 5 7 2 6" xfId="36959" xr:uid="{00000000-0005-0000-0000-0000523E0000}"/>
    <cellStyle name="Entrada 5 7 2 7" xfId="39685" xr:uid="{00000000-0005-0000-0000-0000533E0000}"/>
    <cellStyle name="Entrada 5 7 3" xfId="11620" xr:uid="{00000000-0005-0000-0000-0000543E0000}"/>
    <cellStyle name="Entrada 5 7 4" xfId="18623" xr:uid="{00000000-0005-0000-0000-0000553E0000}"/>
    <cellStyle name="Entrada 5 7 5" xfId="24614" xr:uid="{00000000-0005-0000-0000-0000563E0000}"/>
    <cellStyle name="Entrada 5 7 6" xfId="26203" xr:uid="{00000000-0005-0000-0000-0000573E0000}"/>
    <cellStyle name="Entrada 5 7 7" xfId="25667" xr:uid="{00000000-0005-0000-0000-0000583E0000}"/>
    <cellStyle name="Entrada 5 7 8" xfId="31486" xr:uid="{00000000-0005-0000-0000-0000593E0000}"/>
    <cellStyle name="Entrada 5 7 9" xfId="35202" xr:uid="{00000000-0005-0000-0000-00005A3E0000}"/>
    <cellStyle name="Entrada 5 8" xfId="2945" xr:uid="{00000000-0005-0000-0000-00005B3E0000}"/>
    <cellStyle name="Entrada 5 8 2" xfId="6240" xr:uid="{00000000-0005-0000-0000-00005C3E0000}"/>
    <cellStyle name="Entrada 5 8 2 2" xfId="15394" xr:uid="{00000000-0005-0000-0000-00005D3E0000}"/>
    <cellStyle name="Entrada 5 8 2 3" xfId="22390" xr:uid="{00000000-0005-0000-0000-00005E3E0000}"/>
    <cellStyle name="Entrada 5 8 2 4" xfId="22430" xr:uid="{00000000-0005-0000-0000-00005F3E0000}"/>
    <cellStyle name="Entrada 5 8 2 5" xfId="33285" xr:uid="{00000000-0005-0000-0000-0000603E0000}"/>
    <cellStyle name="Entrada 5 8 2 6" xfId="36960" xr:uid="{00000000-0005-0000-0000-0000613E0000}"/>
    <cellStyle name="Entrada 5 8 2 7" xfId="39686" xr:uid="{00000000-0005-0000-0000-0000623E0000}"/>
    <cellStyle name="Entrada 5 8 3" xfId="12099" xr:uid="{00000000-0005-0000-0000-0000633E0000}"/>
    <cellStyle name="Entrada 5 8 4" xfId="19102" xr:uid="{00000000-0005-0000-0000-0000643E0000}"/>
    <cellStyle name="Entrada 5 8 5" xfId="22740" xr:uid="{00000000-0005-0000-0000-0000653E0000}"/>
    <cellStyle name="Entrada 5 8 6" xfId="17195" xr:uid="{00000000-0005-0000-0000-0000663E0000}"/>
    <cellStyle name="Entrada 5 8 7" xfId="18152" xr:uid="{00000000-0005-0000-0000-0000673E0000}"/>
    <cellStyle name="Entrada 5 8 8" xfId="33838" xr:uid="{00000000-0005-0000-0000-0000683E0000}"/>
    <cellStyle name="Entrada 5 8 9" xfId="37400" xr:uid="{00000000-0005-0000-0000-0000693E0000}"/>
    <cellStyle name="Entrada 5 9" xfId="3187" xr:uid="{00000000-0005-0000-0000-00006A3E0000}"/>
    <cellStyle name="Entrada 5 9 2" xfId="6241" xr:uid="{00000000-0005-0000-0000-00006B3E0000}"/>
    <cellStyle name="Entrada 5 9 2 2" xfId="15395" xr:uid="{00000000-0005-0000-0000-00006C3E0000}"/>
    <cellStyle name="Entrada 5 9 2 3" xfId="22391" xr:uid="{00000000-0005-0000-0000-00006D3E0000}"/>
    <cellStyle name="Entrada 5 9 2 4" xfId="27247" xr:uid="{00000000-0005-0000-0000-00006E3E0000}"/>
    <cellStyle name="Entrada 5 9 2 5" xfId="33286" xr:uid="{00000000-0005-0000-0000-00006F3E0000}"/>
    <cellStyle name="Entrada 5 9 2 6" xfId="36961" xr:uid="{00000000-0005-0000-0000-0000703E0000}"/>
    <cellStyle name="Entrada 5 9 2 7" xfId="39687" xr:uid="{00000000-0005-0000-0000-0000713E0000}"/>
    <cellStyle name="Entrada 5 9 3" xfId="12341" xr:uid="{00000000-0005-0000-0000-0000723E0000}"/>
    <cellStyle name="Entrada 5 9 4" xfId="19344" xr:uid="{00000000-0005-0000-0000-0000733E0000}"/>
    <cellStyle name="Entrada 5 9 5" xfId="28233" xr:uid="{00000000-0005-0000-0000-0000743E0000}"/>
    <cellStyle name="Entrada 5 9 6" xfId="28511" xr:uid="{00000000-0005-0000-0000-0000753E0000}"/>
    <cellStyle name="Entrada 5 9 7" xfId="29747" xr:uid="{00000000-0005-0000-0000-0000763E0000}"/>
    <cellStyle name="Entrada 5 9 8" xfId="31122" xr:uid="{00000000-0005-0000-0000-0000773E0000}"/>
    <cellStyle name="Entrada 5 9 9" xfId="35000" xr:uid="{00000000-0005-0000-0000-0000783E0000}"/>
    <cellStyle name="Entrada 6" xfId="1144" xr:uid="{00000000-0005-0000-0000-0000793E0000}"/>
    <cellStyle name="Entrada 6 10" xfId="4235" xr:uid="{00000000-0005-0000-0000-00007A3E0000}"/>
    <cellStyle name="Entrada 6 10 2" xfId="6242" xr:uid="{00000000-0005-0000-0000-00007B3E0000}"/>
    <cellStyle name="Entrada 6 10 2 2" xfId="15396" xr:uid="{00000000-0005-0000-0000-00007C3E0000}"/>
    <cellStyle name="Entrada 6 10 2 3" xfId="22392" xr:uid="{00000000-0005-0000-0000-00007D3E0000}"/>
    <cellStyle name="Entrada 6 10 2 4" xfId="9362" xr:uid="{00000000-0005-0000-0000-00007E3E0000}"/>
    <cellStyle name="Entrada 6 10 2 5" xfId="33287" xr:uid="{00000000-0005-0000-0000-00007F3E0000}"/>
    <cellStyle name="Entrada 6 10 2 6" xfId="36962" xr:uid="{00000000-0005-0000-0000-0000803E0000}"/>
    <cellStyle name="Entrada 6 10 2 7" xfId="39688" xr:uid="{00000000-0005-0000-0000-0000813E0000}"/>
    <cellStyle name="Entrada 6 10 3" xfId="13389" xr:uid="{00000000-0005-0000-0000-0000823E0000}"/>
    <cellStyle name="Entrada 6 10 4" xfId="20387" xr:uid="{00000000-0005-0000-0000-0000833E0000}"/>
    <cellStyle name="Entrada 6 10 5" xfId="23103" xr:uid="{00000000-0005-0000-0000-0000843E0000}"/>
    <cellStyle name="Entrada 6 10 6" xfId="29213" xr:uid="{00000000-0005-0000-0000-0000853E0000}"/>
    <cellStyle name="Entrada 6 10 7" xfId="25881" xr:uid="{00000000-0005-0000-0000-0000863E0000}"/>
    <cellStyle name="Entrada 6 10 8" xfId="33351" xr:uid="{00000000-0005-0000-0000-0000873E0000}"/>
    <cellStyle name="Entrada 6 10 9" xfId="37026" xr:uid="{00000000-0005-0000-0000-0000883E0000}"/>
    <cellStyle name="Entrada 6 11" xfId="2176" xr:uid="{00000000-0005-0000-0000-0000893E0000}"/>
    <cellStyle name="Entrada 6 11 2" xfId="6243" xr:uid="{00000000-0005-0000-0000-00008A3E0000}"/>
    <cellStyle name="Entrada 6 11 2 2" xfId="15397" xr:uid="{00000000-0005-0000-0000-00008B3E0000}"/>
    <cellStyle name="Entrada 6 11 2 3" xfId="22393" xr:uid="{00000000-0005-0000-0000-00008C3E0000}"/>
    <cellStyle name="Entrada 6 11 2 4" xfId="27232" xr:uid="{00000000-0005-0000-0000-00008D3E0000}"/>
    <cellStyle name="Entrada 6 11 2 5" xfId="33288" xr:uid="{00000000-0005-0000-0000-00008E3E0000}"/>
    <cellStyle name="Entrada 6 11 2 6" xfId="36963" xr:uid="{00000000-0005-0000-0000-00008F3E0000}"/>
    <cellStyle name="Entrada 6 11 2 7" xfId="39689" xr:uid="{00000000-0005-0000-0000-0000903E0000}"/>
    <cellStyle name="Entrada 6 11 3" xfId="11330" xr:uid="{00000000-0005-0000-0000-0000913E0000}"/>
    <cellStyle name="Entrada 6 11 4" xfId="18333" xr:uid="{00000000-0005-0000-0000-0000923E0000}"/>
    <cellStyle name="Entrada 6 11 5" xfId="15507" xr:uid="{00000000-0005-0000-0000-0000933E0000}"/>
    <cellStyle name="Entrada 6 11 6" xfId="26076" xr:uid="{00000000-0005-0000-0000-0000943E0000}"/>
    <cellStyle name="Entrada 6 11 7" xfId="30239" xr:uid="{00000000-0005-0000-0000-0000953E0000}"/>
    <cellStyle name="Entrada 6 11 8" xfId="29078" xr:uid="{00000000-0005-0000-0000-0000963E0000}"/>
    <cellStyle name="Entrada 6 11 9" xfId="29030" xr:uid="{00000000-0005-0000-0000-0000973E0000}"/>
    <cellStyle name="Entrada 6 12" xfId="10298" xr:uid="{00000000-0005-0000-0000-0000983E0000}"/>
    <cellStyle name="Entrada 6 13" xfId="10094" xr:uid="{00000000-0005-0000-0000-0000993E0000}"/>
    <cellStyle name="Entrada 6 14" xfId="10011" xr:uid="{00000000-0005-0000-0000-00009A3E0000}"/>
    <cellStyle name="Entrada 6 15" xfId="31218" xr:uid="{00000000-0005-0000-0000-00009B3E0000}"/>
    <cellStyle name="Entrada 6 16" xfId="31278" xr:uid="{00000000-0005-0000-0000-00009C3E0000}"/>
    <cellStyle name="Entrada 6 17" xfId="35099" xr:uid="{00000000-0005-0000-0000-00009D3E0000}"/>
    <cellStyle name="Entrada 6 2" xfId="2331" xr:uid="{00000000-0005-0000-0000-00009E3E0000}"/>
    <cellStyle name="Entrada 6 2 10" xfId="18213" xr:uid="{00000000-0005-0000-0000-00009F3E0000}"/>
    <cellStyle name="Entrada 6 2 11" xfId="23001" xr:uid="{00000000-0005-0000-0000-0000A03E0000}"/>
    <cellStyle name="Entrada 6 2 12" xfId="9218" xr:uid="{00000000-0005-0000-0000-0000A13E0000}"/>
    <cellStyle name="Entrada 6 2 13" xfId="31475" xr:uid="{00000000-0005-0000-0000-0000A23E0000}"/>
    <cellStyle name="Entrada 6 2 14" xfId="35185" xr:uid="{00000000-0005-0000-0000-0000A33E0000}"/>
    <cellStyle name="Entrada 6 2 2" xfId="2731" xr:uid="{00000000-0005-0000-0000-0000A43E0000}"/>
    <cellStyle name="Entrada 6 2 2 2" xfId="6245" xr:uid="{00000000-0005-0000-0000-0000A53E0000}"/>
    <cellStyle name="Entrada 6 2 2 2 2" xfId="15399" xr:uid="{00000000-0005-0000-0000-0000A63E0000}"/>
    <cellStyle name="Entrada 6 2 2 2 3" xfId="22395" xr:uid="{00000000-0005-0000-0000-0000A73E0000}"/>
    <cellStyle name="Entrada 6 2 2 2 4" xfId="29356" xr:uid="{00000000-0005-0000-0000-0000A83E0000}"/>
    <cellStyle name="Entrada 6 2 2 2 5" xfId="33290" xr:uid="{00000000-0005-0000-0000-0000A93E0000}"/>
    <cellStyle name="Entrada 6 2 2 2 6" xfId="36965" xr:uid="{00000000-0005-0000-0000-0000AA3E0000}"/>
    <cellStyle name="Entrada 6 2 2 2 7" xfId="39691" xr:uid="{00000000-0005-0000-0000-0000AB3E0000}"/>
    <cellStyle name="Entrada 6 2 2 3" xfId="11885" xr:uid="{00000000-0005-0000-0000-0000AC3E0000}"/>
    <cellStyle name="Entrada 6 2 2 4" xfId="18888" xr:uid="{00000000-0005-0000-0000-0000AD3E0000}"/>
    <cellStyle name="Entrada 6 2 2 5" xfId="24638" xr:uid="{00000000-0005-0000-0000-0000AE3E0000}"/>
    <cellStyle name="Entrada 6 2 2 6" xfId="22979" xr:uid="{00000000-0005-0000-0000-0000AF3E0000}"/>
    <cellStyle name="Entrada 6 2 2 7" xfId="28793" xr:uid="{00000000-0005-0000-0000-0000B03E0000}"/>
    <cellStyle name="Entrada 6 2 2 8" xfId="33944" xr:uid="{00000000-0005-0000-0000-0000B13E0000}"/>
    <cellStyle name="Entrada 6 2 2 9" xfId="37506" xr:uid="{00000000-0005-0000-0000-0000B23E0000}"/>
    <cellStyle name="Entrada 6 2 3" xfId="4013" xr:uid="{00000000-0005-0000-0000-0000B33E0000}"/>
    <cellStyle name="Entrada 6 2 3 2" xfId="6246" xr:uid="{00000000-0005-0000-0000-0000B43E0000}"/>
    <cellStyle name="Entrada 6 2 3 2 2" xfId="15400" xr:uid="{00000000-0005-0000-0000-0000B53E0000}"/>
    <cellStyle name="Entrada 6 2 3 2 3" xfId="22396" xr:uid="{00000000-0005-0000-0000-0000B63E0000}"/>
    <cellStyle name="Entrada 6 2 3 2 4" xfId="22704" xr:uid="{00000000-0005-0000-0000-0000B73E0000}"/>
    <cellStyle name="Entrada 6 2 3 2 5" xfId="33291" xr:uid="{00000000-0005-0000-0000-0000B83E0000}"/>
    <cellStyle name="Entrada 6 2 3 2 6" xfId="36966" xr:uid="{00000000-0005-0000-0000-0000B93E0000}"/>
    <cellStyle name="Entrada 6 2 3 2 7" xfId="39692" xr:uid="{00000000-0005-0000-0000-0000BA3E0000}"/>
    <cellStyle name="Entrada 6 2 3 3" xfId="13167" xr:uid="{00000000-0005-0000-0000-0000BB3E0000}"/>
    <cellStyle name="Entrada 6 2 3 4" xfId="20165" xr:uid="{00000000-0005-0000-0000-0000BC3E0000}"/>
    <cellStyle name="Entrada 6 2 3 5" xfId="27824" xr:uid="{00000000-0005-0000-0000-0000BD3E0000}"/>
    <cellStyle name="Entrada 6 2 3 6" xfId="25493" xr:uid="{00000000-0005-0000-0000-0000BE3E0000}"/>
    <cellStyle name="Entrada 6 2 3 7" xfId="25610" xr:uid="{00000000-0005-0000-0000-0000BF3E0000}"/>
    <cellStyle name="Entrada 6 2 3 8" xfId="23197" xr:uid="{00000000-0005-0000-0000-0000C03E0000}"/>
    <cellStyle name="Entrada 6 2 3 9" xfId="21268" xr:uid="{00000000-0005-0000-0000-0000C13E0000}"/>
    <cellStyle name="Entrada 6 2 4" xfId="4451" xr:uid="{00000000-0005-0000-0000-0000C23E0000}"/>
    <cellStyle name="Entrada 6 2 4 2" xfId="6247" xr:uid="{00000000-0005-0000-0000-0000C33E0000}"/>
    <cellStyle name="Entrada 6 2 4 2 2" xfId="15401" xr:uid="{00000000-0005-0000-0000-0000C43E0000}"/>
    <cellStyle name="Entrada 6 2 4 2 3" xfId="22397" xr:uid="{00000000-0005-0000-0000-0000C53E0000}"/>
    <cellStyle name="Entrada 6 2 4 2 4" xfId="9283" xr:uid="{00000000-0005-0000-0000-0000C63E0000}"/>
    <cellStyle name="Entrada 6 2 4 2 5" xfId="33292" xr:uid="{00000000-0005-0000-0000-0000C73E0000}"/>
    <cellStyle name="Entrada 6 2 4 2 6" xfId="36967" xr:uid="{00000000-0005-0000-0000-0000C83E0000}"/>
    <cellStyle name="Entrada 6 2 4 2 7" xfId="39693" xr:uid="{00000000-0005-0000-0000-0000C93E0000}"/>
    <cellStyle name="Entrada 6 2 4 3" xfId="13605" xr:uid="{00000000-0005-0000-0000-0000CA3E0000}"/>
    <cellStyle name="Entrada 6 2 4 4" xfId="20603" xr:uid="{00000000-0005-0000-0000-0000CB3E0000}"/>
    <cellStyle name="Entrada 6 2 4 5" xfId="22755" xr:uid="{00000000-0005-0000-0000-0000CC3E0000}"/>
    <cellStyle name="Entrada 6 2 4 6" xfId="29231" xr:uid="{00000000-0005-0000-0000-0000CD3E0000}"/>
    <cellStyle name="Entrada 6 2 4 7" xfId="19402" xr:uid="{00000000-0005-0000-0000-0000CE3E0000}"/>
    <cellStyle name="Entrada 6 2 4 8" xfId="31869" xr:uid="{00000000-0005-0000-0000-0000CF3E0000}"/>
    <cellStyle name="Entrada 6 2 4 9" xfId="35523" xr:uid="{00000000-0005-0000-0000-0000D03E0000}"/>
    <cellStyle name="Entrada 6 2 5" xfId="4705" xr:uid="{00000000-0005-0000-0000-0000D13E0000}"/>
    <cellStyle name="Entrada 6 2 5 2" xfId="6248" xr:uid="{00000000-0005-0000-0000-0000D23E0000}"/>
    <cellStyle name="Entrada 6 2 5 2 2" xfId="15402" xr:uid="{00000000-0005-0000-0000-0000D33E0000}"/>
    <cellStyle name="Entrada 6 2 5 2 3" xfId="22398" xr:uid="{00000000-0005-0000-0000-0000D43E0000}"/>
    <cellStyle name="Entrada 6 2 5 2 4" xfId="27251" xr:uid="{00000000-0005-0000-0000-0000D53E0000}"/>
    <cellStyle name="Entrada 6 2 5 2 5" xfId="33293" xr:uid="{00000000-0005-0000-0000-0000D63E0000}"/>
    <cellStyle name="Entrada 6 2 5 2 6" xfId="36968" xr:uid="{00000000-0005-0000-0000-0000D73E0000}"/>
    <cellStyle name="Entrada 6 2 5 2 7" xfId="39694" xr:uid="{00000000-0005-0000-0000-0000D83E0000}"/>
    <cellStyle name="Entrada 6 2 5 3" xfId="13859" xr:uid="{00000000-0005-0000-0000-0000D93E0000}"/>
    <cellStyle name="Entrada 6 2 5 4" xfId="20857" xr:uid="{00000000-0005-0000-0000-0000DA3E0000}"/>
    <cellStyle name="Entrada 6 2 5 5" xfId="17423" xr:uid="{00000000-0005-0000-0000-0000DB3E0000}"/>
    <cellStyle name="Entrada 6 2 5 6" xfId="28005" xr:uid="{00000000-0005-0000-0000-0000DC3E0000}"/>
    <cellStyle name="Entrada 6 2 5 7" xfId="22832" xr:uid="{00000000-0005-0000-0000-0000DD3E0000}"/>
    <cellStyle name="Entrada 6 2 5 8" xfId="29727" xr:uid="{00000000-0005-0000-0000-0000DE3E0000}"/>
    <cellStyle name="Entrada 6 2 5 9" xfId="31124" xr:uid="{00000000-0005-0000-0000-0000DF3E0000}"/>
    <cellStyle name="Entrada 6 2 6" xfId="4951" xr:uid="{00000000-0005-0000-0000-0000E03E0000}"/>
    <cellStyle name="Entrada 6 2 6 2" xfId="6249" xr:uid="{00000000-0005-0000-0000-0000E13E0000}"/>
    <cellStyle name="Entrada 6 2 6 2 2" xfId="15403" xr:uid="{00000000-0005-0000-0000-0000E23E0000}"/>
    <cellStyle name="Entrada 6 2 6 2 3" xfId="22399" xr:uid="{00000000-0005-0000-0000-0000E33E0000}"/>
    <cellStyle name="Entrada 6 2 6 2 4" xfId="24845" xr:uid="{00000000-0005-0000-0000-0000E43E0000}"/>
    <cellStyle name="Entrada 6 2 6 2 5" xfId="33294" xr:uid="{00000000-0005-0000-0000-0000E53E0000}"/>
    <cellStyle name="Entrada 6 2 6 2 6" xfId="36969" xr:uid="{00000000-0005-0000-0000-0000E63E0000}"/>
    <cellStyle name="Entrada 6 2 6 2 7" xfId="39695" xr:uid="{00000000-0005-0000-0000-0000E73E0000}"/>
    <cellStyle name="Entrada 6 2 6 3" xfId="14105" xr:uid="{00000000-0005-0000-0000-0000E83E0000}"/>
    <cellStyle name="Entrada 6 2 6 4" xfId="21103" xr:uid="{00000000-0005-0000-0000-0000E93E0000}"/>
    <cellStyle name="Entrada 6 2 6 5" xfId="9473" xr:uid="{00000000-0005-0000-0000-0000EA3E0000}"/>
    <cellStyle name="Entrada 6 2 6 6" xfId="26779" xr:uid="{00000000-0005-0000-0000-0000EB3E0000}"/>
    <cellStyle name="Entrada 6 2 6 7" xfId="31997" xr:uid="{00000000-0005-0000-0000-0000EC3E0000}"/>
    <cellStyle name="Entrada 6 2 6 8" xfId="35675" xr:uid="{00000000-0005-0000-0000-0000ED3E0000}"/>
    <cellStyle name="Entrada 6 2 6 9" xfId="38586" xr:uid="{00000000-0005-0000-0000-0000EE3E0000}"/>
    <cellStyle name="Entrada 6 2 7" xfId="6244" xr:uid="{00000000-0005-0000-0000-0000EF3E0000}"/>
    <cellStyle name="Entrada 6 2 7 2" xfId="15398" xr:uid="{00000000-0005-0000-0000-0000F03E0000}"/>
    <cellStyle name="Entrada 6 2 7 3" xfId="22394" xr:uid="{00000000-0005-0000-0000-0000F13E0000}"/>
    <cellStyle name="Entrada 6 2 7 4" xfId="17796" xr:uid="{00000000-0005-0000-0000-0000F23E0000}"/>
    <cellStyle name="Entrada 6 2 7 5" xfId="33289" xr:uid="{00000000-0005-0000-0000-0000F33E0000}"/>
    <cellStyle name="Entrada 6 2 7 6" xfId="36964" xr:uid="{00000000-0005-0000-0000-0000F43E0000}"/>
    <cellStyle name="Entrada 6 2 7 7" xfId="39690" xr:uid="{00000000-0005-0000-0000-0000F53E0000}"/>
    <cellStyle name="Entrada 6 2 8" xfId="11485" xr:uid="{00000000-0005-0000-0000-0000F63E0000}"/>
    <cellStyle name="Entrada 6 2 9" xfId="18488" xr:uid="{00000000-0005-0000-0000-0000F73E0000}"/>
    <cellStyle name="Entrada 6 3" xfId="2358" xr:uid="{00000000-0005-0000-0000-0000F83E0000}"/>
    <cellStyle name="Entrada 6 3 10" xfId="21263" xr:uid="{00000000-0005-0000-0000-0000F93E0000}"/>
    <cellStyle name="Entrada 6 3 11" xfId="26150" xr:uid="{00000000-0005-0000-0000-0000FA3E0000}"/>
    <cellStyle name="Entrada 6 3 12" xfId="30152" xr:uid="{00000000-0005-0000-0000-0000FB3E0000}"/>
    <cellStyle name="Entrada 6 3 13" xfId="31073" xr:uid="{00000000-0005-0000-0000-0000FC3E0000}"/>
    <cellStyle name="Entrada 6 3 14" xfId="31326" xr:uid="{00000000-0005-0000-0000-0000FD3E0000}"/>
    <cellStyle name="Entrada 6 3 2" xfId="2758" xr:uid="{00000000-0005-0000-0000-0000FE3E0000}"/>
    <cellStyle name="Entrada 6 3 2 2" xfId="6251" xr:uid="{00000000-0005-0000-0000-0000FF3E0000}"/>
    <cellStyle name="Entrada 6 3 2 2 2" xfId="15405" xr:uid="{00000000-0005-0000-0000-0000003F0000}"/>
    <cellStyle name="Entrada 6 3 2 2 3" xfId="22401" xr:uid="{00000000-0005-0000-0000-0000013F0000}"/>
    <cellStyle name="Entrada 6 3 2 2 4" xfId="24844" xr:uid="{00000000-0005-0000-0000-0000023F0000}"/>
    <cellStyle name="Entrada 6 3 2 2 5" xfId="33296" xr:uid="{00000000-0005-0000-0000-0000033F0000}"/>
    <cellStyle name="Entrada 6 3 2 2 6" xfId="36971" xr:uid="{00000000-0005-0000-0000-0000043F0000}"/>
    <cellStyle name="Entrada 6 3 2 2 7" xfId="39697" xr:uid="{00000000-0005-0000-0000-0000053F0000}"/>
    <cellStyle name="Entrada 6 3 2 3" xfId="11912" xr:uid="{00000000-0005-0000-0000-0000063F0000}"/>
    <cellStyle name="Entrada 6 3 2 4" xfId="18915" xr:uid="{00000000-0005-0000-0000-0000073F0000}"/>
    <cellStyle name="Entrada 6 3 2 5" xfId="22729" xr:uid="{00000000-0005-0000-0000-0000083F0000}"/>
    <cellStyle name="Entrada 6 3 2 6" xfId="26333" xr:uid="{00000000-0005-0000-0000-0000093F0000}"/>
    <cellStyle name="Entrada 6 3 2 7" xfId="17330" xr:uid="{00000000-0005-0000-0000-00000A3F0000}"/>
    <cellStyle name="Entrada 6 3 2 8" xfId="31531" xr:uid="{00000000-0005-0000-0000-00000B3F0000}"/>
    <cellStyle name="Entrada 6 3 2 9" xfId="35235" xr:uid="{00000000-0005-0000-0000-00000C3F0000}"/>
    <cellStyle name="Entrada 6 3 3" xfId="4040" xr:uid="{00000000-0005-0000-0000-00000D3F0000}"/>
    <cellStyle name="Entrada 6 3 3 2" xfId="6252" xr:uid="{00000000-0005-0000-0000-00000E3F0000}"/>
    <cellStyle name="Entrada 6 3 3 2 2" xfId="15406" xr:uid="{00000000-0005-0000-0000-00000F3F0000}"/>
    <cellStyle name="Entrada 6 3 3 2 3" xfId="22402" xr:uid="{00000000-0005-0000-0000-0000103F0000}"/>
    <cellStyle name="Entrada 6 3 3 2 4" xfId="23209" xr:uid="{00000000-0005-0000-0000-0000113F0000}"/>
    <cellStyle name="Entrada 6 3 3 2 5" xfId="33297" xr:uid="{00000000-0005-0000-0000-0000123F0000}"/>
    <cellStyle name="Entrada 6 3 3 2 6" xfId="36972" xr:uid="{00000000-0005-0000-0000-0000133F0000}"/>
    <cellStyle name="Entrada 6 3 3 2 7" xfId="39698" xr:uid="{00000000-0005-0000-0000-0000143F0000}"/>
    <cellStyle name="Entrada 6 3 3 3" xfId="13194" xr:uid="{00000000-0005-0000-0000-0000153F0000}"/>
    <cellStyle name="Entrada 6 3 3 4" xfId="20192" xr:uid="{00000000-0005-0000-0000-0000163F0000}"/>
    <cellStyle name="Entrada 6 3 3 5" xfId="9360" xr:uid="{00000000-0005-0000-0000-0000173F0000}"/>
    <cellStyle name="Entrada 6 3 3 6" xfId="22651" xr:uid="{00000000-0005-0000-0000-0000183F0000}"/>
    <cellStyle name="Entrada 6 3 3 7" xfId="24598" xr:uid="{00000000-0005-0000-0000-0000193F0000}"/>
    <cellStyle name="Entrada 6 3 3 8" xfId="33444" xr:uid="{00000000-0005-0000-0000-00001A3F0000}"/>
    <cellStyle name="Entrada 6 3 3 9" xfId="37119" xr:uid="{00000000-0005-0000-0000-00001B3F0000}"/>
    <cellStyle name="Entrada 6 3 4" xfId="4478" xr:uid="{00000000-0005-0000-0000-00001C3F0000}"/>
    <cellStyle name="Entrada 6 3 4 2" xfId="6253" xr:uid="{00000000-0005-0000-0000-00001D3F0000}"/>
    <cellStyle name="Entrada 6 3 4 2 2" xfId="15407" xr:uid="{00000000-0005-0000-0000-00001E3F0000}"/>
    <cellStyle name="Entrada 6 3 4 2 3" xfId="22403" xr:uid="{00000000-0005-0000-0000-00001F3F0000}"/>
    <cellStyle name="Entrada 6 3 4 2 4" xfId="17517" xr:uid="{00000000-0005-0000-0000-0000203F0000}"/>
    <cellStyle name="Entrada 6 3 4 2 5" xfId="33298" xr:uid="{00000000-0005-0000-0000-0000213F0000}"/>
    <cellStyle name="Entrada 6 3 4 2 6" xfId="36973" xr:uid="{00000000-0005-0000-0000-0000223F0000}"/>
    <cellStyle name="Entrada 6 3 4 2 7" xfId="39699" xr:uid="{00000000-0005-0000-0000-0000233F0000}"/>
    <cellStyle name="Entrada 6 3 4 3" xfId="13632" xr:uid="{00000000-0005-0000-0000-0000243F0000}"/>
    <cellStyle name="Entrada 6 3 4 4" xfId="20630" xr:uid="{00000000-0005-0000-0000-0000253F0000}"/>
    <cellStyle name="Entrada 6 3 4 5" xfId="27589" xr:uid="{00000000-0005-0000-0000-0000263F0000}"/>
    <cellStyle name="Entrada 6 3 4 6" xfId="29504" xr:uid="{00000000-0005-0000-0000-0000273F0000}"/>
    <cellStyle name="Entrada 6 3 4 7" xfId="19771" xr:uid="{00000000-0005-0000-0000-0000283F0000}"/>
    <cellStyle name="Entrada 6 3 4 8" xfId="26533" xr:uid="{00000000-0005-0000-0000-0000293F0000}"/>
    <cellStyle name="Entrada 6 3 4 9" xfId="34881" xr:uid="{00000000-0005-0000-0000-00002A3F0000}"/>
    <cellStyle name="Entrada 6 3 5" xfId="4732" xr:uid="{00000000-0005-0000-0000-00002B3F0000}"/>
    <cellStyle name="Entrada 6 3 5 2" xfId="6254" xr:uid="{00000000-0005-0000-0000-00002C3F0000}"/>
    <cellStyle name="Entrada 6 3 5 2 2" xfId="15408" xr:uid="{00000000-0005-0000-0000-00002D3F0000}"/>
    <cellStyle name="Entrada 6 3 5 2 3" xfId="22404" xr:uid="{00000000-0005-0000-0000-00002E3F0000}"/>
    <cellStyle name="Entrada 6 3 5 2 4" xfId="28632" xr:uid="{00000000-0005-0000-0000-00002F3F0000}"/>
    <cellStyle name="Entrada 6 3 5 2 5" xfId="33299" xr:uid="{00000000-0005-0000-0000-0000303F0000}"/>
    <cellStyle name="Entrada 6 3 5 2 6" xfId="36974" xr:uid="{00000000-0005-0000-0000-0000313F0000}"/>
    <cellStyle name="Entrada 6 3 5 2 7" xfId="39700" xr:uid="{00000000-0005-0000-0000-0000323F0000}"/>
    <cellStyle name="Entrada 6 3 5 3" xfId="13886" xr:uid="{00000000-0005-0000-0000-0000333F0000}"/>
    <cellStyle name="Entrada 6 3 5 4" xfId="20884" xr:uid="{00000000-0005-0000-0000-0000343F0000}"/>
    <cellStyle name="Entrada 6 3 5 5" xfId="27471" xr:uid="{00000000-0005-0000-0000-0000353F0000}"/>
    <cellStyle name="Entrada 6 3 5 6" xfId="21279" xr:uid="{00000000-0005-0000-0000-0000363F0000}"/>
    <cellStyle name="Entrada 6 3 5 7" xfId="28740" xr:uid="{00000000-0005-0000-0000-0000373F0000}"/>
    <cellStyle name="Entrada 6 3 5 8" xfId="29725" xr:uid="{00000000-0005-0000-0000-0000383F0000}"/>
    <cellStyle name="Entrada 6 3 5 9" xfId="12781" xr:uid="{00000000-0005-0000-0000-0000393F0000}"/>
    <cellStyle name="Entrada 6 3 6" xfId="4978" xr:uid="{00000000-0005-0000-0000-00003A3F0000}"/>
    <cellStyle name="Entrada 6 3 6 2" xfId="6255" xr:uid="{00000000-0005-0000-0000-00003B3F0000}"/>
    <cellStyle name="Entrada 6 3 6 2 2" xfId="15409" xr:uid="{00000000-0005-0000-0000-00003C3F0000}"/>
    <cellStyle name="Entrada 6 3 6 2 3" xfId="22405" xr:uid="{00000000-0005-0000-0000-00003D3F0000}"/>
    <cellStyle name="Entrada 6 3 6 2 4" xfId="29357" xr:uid="{00000000-0005-0000-0000-00003E3F0000}"/>
    <cellStyle name="Entrada 6 3 6 2 5" xfId="33300" xr:uid="{00000000-0005-0000-0000-00003F3F0000}"/>
    <cellStyle name="Entrada 6 3 6 2 6" xfId="36975" xr:uid="{00000000-0005-0000-0000-0000403F0000}"/>
    <cellStyle name="Entrada 6 3 6 2 7" xfId="39701" xr:uid="{00000000-0005-0000-0000-0000413F0000}"/>
    <cellStyle name="Entrada 6 3 6 3" xfId="14132" xr:uid="{00000000-0005-0000-0000-0000423F0000}"/>
    <cellStyle name="Entrada 6 3 6 4" xfId="21130" xr:uid="{00000000-0005-0000-0000-0000433F0000}"/>
    <cellStyle name="Entrada 6 3 6 5" xfId="9339" xr:uid="{00000000-0005-0000-0000-0000443F0000}"/>
    <cellStyle name="Entrada 6 3 6 6" xfId="28919" xr:uid="{00000000-0005-0000-0000-0000453F0000}"/>
    <cellStyle name="Entrada 6 3 6 7" xfId="32024" xr:uid="{00000000-0005-0000-0000-0000463F0000}"/>
    <cellStyle name="Entrada 6 3 6 8" xfId="35702" xr:uid="{00000000-0005-0000-0000-0000473F0000}"/>
    <cellStyle name="Entrada 6 3 6 9" xfId="38613" xr:uid="{00000000-0005-0000-0000-0000483F0000}"/>
    <cellStyle name="Entrada 6 3 7" xfId="6250" xr:uid="{00000000-0005-0000-0000-0000493F0000}"/>
    <cellStyle name="Entrada 6 3 7 2" xfId="15404" xr:uid="{00000000-0005-0000-0000-00004A3F0000}"/>
    <cellStyle name="Entrada 6 3 7 3" xfId="22400" xr:uid="{00000000-0005-0000-0000-00004B3F0000}"/>
    <cellStyle name="Entrada 6 3 7 4" xfId="28882" xr:uid="{00000000-0005-0000-0000-00004C3F0000}"/>
    <cellStyle name="Entrada 6 3 7 5" xfId="33295" xr:uid="{00000000-0005-0000-0000-00004D3F0000}"/>
    <cellStyle name="Entrada 6 3 7 6" xfId="36970" xr:uid="{00000000-0005-0000-0000-00004E3F0000}"/>
    <cellStyle name="Entrada 6 3 7 7" xfId="39696" xr:uid="{00000000-0005-0000-0000-00004F3F0000}"/>
    <cellStyle name="Entrada 6 3 8" xfId="11512" xr:uid="{00000000-0005-0000-0000-0000503F0000}"/>
    <cellStyle name="Entrada 6 3 9" xfId="18515" xr:uid="{00000000-0005-0000-0000-0000513F0000}"/>
    <cellStyle name="Entrada 6 4" xfId="2385" xr:uid="{00000000-0005-0000-0000-0000523F0000}"/>
    <cellStyle name="Entrada 6 4 10" xfId="21255" xr:uid="{00000000-0005-0000-0000-0000533F0000}"/>
    <cellStyle name="Entrada 6 4 11" xfId="17228" xr:uid="{00000000-0005-0000-0000-0000543F0000}"/>
    <cellStyle name="Entrada 6 4 12" xfId="25673" xr:uid="{00000000-0005-0000-0000-0000553F0000}"/>
    <cellStyle name="Entrada 6 4 13" xfId="31480" xr:uid="{00000000-0005-0000-0000-0000563F0000}"/>
    <cellStyle name="Entrada 6 4 14" xfId="35190" xr:uid="{00000000-0005-0000-0000-0000573F0000}"/>
    <cellStyle name="Entrada 6 4 2" xfId="2785" xr:uid="{00000000-0005-0000-0000-0000583F0000}"/>
    <cellStyle name="Entrada 6 4 2 2" xfId="6257" xr:uid="{00000000-0005-0000-0000-0000593F0000}"/>
    <cellStyle name="Entrada 6 4 2 2 2" xfId="15411" xr:uid="{00000000-0005-0000-0000-00005A3F0000}"/>
    <cellStyle name="Entrada 6 4 2 2 3" xfId="22407" xr:uid="{00000000-0005-0000-0000-00005B3F0000}"/>
    <cellStyle name="Entrada 6 4 2 2 4" xfId="22798" xr:uid="{00000000-0005-0000-0000-00005C3F0000}"/>
    <cellStyle name="Entrada 6 4 2 2 5" xfId="33302" xr:uid="{00000000-0005-0000-0000-00005D3F0000}"/>
    <cellStyle name="Entrada 6 4 2 2 6" xfId="36977" xr:uid="{00000000-0005-0000-0000-00005E3F0000}"/>
    <cellStyle name="Entrada 6 4 2 2 7" xfId="39703" xr:uid="{00000000-0005-0000-0000-00005F3F0000}"/>
    <cellStyle name="Entrada 6 4 2 3" xfId="11939" xr:uid="{00000000-0005-0000-0000-0000603F0000}"/>
    <cellStyle name="Entrada 6 4 2 4" xfId="18942" xr:uid="{00000000-0005-0000-0000-0000613F0000}"/>
    <cellStyle name="Entrada 6 4 2 5" xfId="28390" xr:uid="{00000000-0005-0000-0000-0000623F0000}"/>
    <cellStyle name="Entrada 6 4 2 6" xfId="24163" xr:uid="{00000000-0005-0000-0000-0000633F0000}"/>
    <cellStyle name="Entrada 6 4 2 7" xfId="9565" xr:uid="{00000000-0005-0000-0000-0000643F0000}"/>
    <cellStyle name="Entrada 6 4 2 8" xfId="31097" xr:uid="{00000000-0005-0000-0000-0000653F0000}"/>
    <cellStyle name="Entrada 6 4 2 9" xfId="34986" xr:uid="{00000000-0005-0000-0000-0000663F0000}"/>
    <cellStyle name="Entrada 6 4 3" xfId="4067" xr:uid="{00000000-0005-0000-0000-0000673F0000}"/>
    <cellStyle name="Entrada 6 4 3 2" xfId="6258" xr:uid="{00000000-0005-0000-0000-0000683F0000}"/>
    <cellStyle name="Entrada 6 4 3 2 2" xfId="15412" xr:uid="{00000000-0005-0000-0000-0000693F0000}"/>
    <cellStyle name="Entrada 6 4 3 2 3" xfId="22408" xr:uid="{00000000-0005-0000-0000-00006A3F0000}"/>
    <cellStyle name="Entrada 6 4 3 2 4" xfId="17077" xr:uid="{00000000-0005-0000-0000-00006B3F0000}"/>
    <cellStyle name="Entrada 6 4 3 2 5" xfId="33303" xr:uid="{00000000-0005-0000-0000-00006C3F0000}"/>
    <cellStyle name="Entrada 6 4 3 2 6" xfId="36978" xr:uid="{00000000-0005-0000-0000-00006D3F0000}"/>
    <cellStyle name="Entrada 6 4 3 2 7" xfId="39704" xr:uid="{00000000-0005-0000-0000-00006E3F0000}"/>
    <cellStyle name="Entrada 6 4 3 3" xfId="13221" xr:uid="{00000000-0005-0000-0000-00006F3F0000}"/>
    <cellStyle name="Entrada 6 4 3 4" xfId="20219" xr:uid="{00000000-0005-0000-0000-0000703F0000}"/>
    <cellStyle name="Entrada 6 4 3 5" xfId="22438" xr:uid="{00000000-0005-0000-0000-0000713F0000}"/>
    <cellStyle name="Entrada 6 4 3 6" xfId="28136" xr:uid="{00000000-0005-0000-0000-0000723F0000}"/>
    <cellStyle name="Entrada 6 4 3 7" xfId="17826" xr:uid="{00000000-0005-0000-0000-0000733F0000}"/>
    <cellStyle name="Entrada 6 4 3 8" xfId="25826" xr:uid="{00000000-0005-0000-0000-0000743F0000}"/>
    <cellStyle name="Entrada 6 4 3 9" xfId="31255" xr:uid="{00000000-0005-0000-0000-0000753F0000}"/>
    <cellStyle name="Entrada 6 4 4" xfId="4505" xr:uid="{00000000-0005-0000-0000-0000763F0000}"/>
    <cellStyle name="Entrada 6 4 4 2" xfId="6259" xr:uid="{00000000-0005-0000-0000-0000773F0000}"/>
    <cellStyle name="Entrada 6 4 4 2 2" xfId="15413" xr:uid="{00000000-0005-0000-0000-0000783F0000}"/>
    <cellStyle name="Entrada 6 4 4 2 3" xfId="22409" xr:uid="{00000000-0005-0000-0000-0000793F0000}"/>
    <cellStyle name="Entrada 6 4 4 2 4" xfId="27252" xr:uid="{00000000-0005-0000-0000-00007A3F0000}"/>
    <cellStyle name="Entrada 6 4 4 2 5" xfId="33304" xr:uid="{00000000-0005-0000-0000-00007B3F0000}"/>
    <cellStyle name="Entrada 6 4 4 2 6" xfId="36979" xr:uid="{00000000-0005-0000-0000-00007C3F0000}"/>
    <cellStyle name="Entrada 6 4 4 2 7" xfId="39705" xr:uid="{00000000-0005-0000-0000-00007D3F0000}"/>
    <cellStyle name="Entrada 6 4 4 3" xfId="13659" xr:uid="{00000000-0005-0000-0000-00007E3F0000}"/>
    <cellStyle name="Entrada 6 4 4 4" xfId="20657" xr:uid="{00000000-0005-0000-0000-00007F3F0000}"/>
    <cellStyle name="Entrada 6 4 4 5" xfId="17736" xr:uid="{00000000-0005-0000-0000-0000803F0000}"/>
    <cellStyle name="Entrada 6 4 4 6" xfId="28591" xr:uid="{00000000-0005-0000-0000-0000813F0000}"/>
    <cellStyle name="Entrada 6 4 4 7" xfId="25568" xr:uid="{00000000-0005-0000-0000-0000823F0000}"/>
    <cellStyle name="Entrada 6 4 4 8" xfId="30959" xr:uid="{00000000-0005-0000-0000-0000833F0000}"/>
    <cellStyle name="Entrada 6 4 4 9" xfId="25765" xr:uid="{00000000-0005-0000-0000-0000843F0000}"/>
    <cellStyle name="Entrada 6 4 5" xfId="4759" xr:uid="{00000000-0005-0000-0000-0000853F0000}"/>
    <cellStyle name="Entrada 6 4 5 2" xfId="6260" xr:uid="{00000000-0005-0000-0000-0000863F0000}"/>
    <cellStyle name="Entrada 6 4 5 2 2" xfId="15414" xr:uid="{00000000-0005-0000-0000-0000873F0000}"/>
    <cellStyle name="Entrada 6 4 5 2 3" xfId="22410" xr:uid="{00000000-0005-0000-0000-0000883F0000}"/>
    <cellStyle name="Entrada 6 4 5 2 4" xfId="28198" xr:uid="{00000000-0005-0000-0000-0000893F0000}"/>
    <cellStyle name="Entrada 6 4 5 2 5" xfId="33305" xr:uid="{00000000-0005-0000-0000-00008A3F0000}"/>
    <cellStyle name="Entrada 6 4 5 2 6" xfId="36980" xr:uid="{00000000-0005-0000-0000-00008B3F0000}"/>
    <cellStyle name="Entrada 6 4 5 2 7" xfId="39706" xr:uid="{00000000-0005-0000-0000-00008C3F0000}"/>
    <cellStyle name="Entrada 6 4 5 3" xfId="13913" xr:uid="{00000000-0005-0000-0000-00008D3F0000}"/>
    <cellStyle name="Entrada 6 4 5 4" xfId="20911" xr:uid="{00000000-0005-0000-0000-00008E3F0000}"/>
    <cellStyle name="Entrada 6 4 5 5" xfId="27426" xr:uid="{00000000-0005-0000-0000-00008F3F0000}"/>
    <cellStyle name="Entrada 6 4 5 6" xfId="26743" xr:uid="{00000000-0005-0000-0000-0000903F0000}"/>
    <cellStyle name="Entrada 6 4 5 7" xfId="29070" xr:uid="{00000000-0005-0000-0000-0000913F0000}"/>
    <cellStyle name="Entrada 6 4 5 8" xfId="22702" xr:uid="{00000000-0005-0000-0000-0000923F0000}"/>
    <cellStyle name="Entrada 6 4 5 9" xfId="25547" xr:uid="{00000000-0005-0000-0000-0000933F0000}"/>
    <cellStyle name="Entrada 6 4 6" xfId="5005" xr:uid="{00000000-0005-0000-0000-0000943F0000}"/>
    <cellStyle name="Entrada 6 4 6 2" xfId="6261" xr:uid="{00000000-0005-0000-0000-0000953F0000}"/>
    <cellStyle name="Entrada 6 4 6 2 2" xfId="15415" xr:uid="{00000000-0005-0000-0000-0000963F0000}"/>
    <cellStyle name="Entrada 6 4 6 2 3" xfId="22411" xr:uid="{00000000-0005-0000-0000-0000973F0000}"/>
    <cellStyle name="Entrada 6 4 6 2 4" xfId="24282" xr:uid="{00000000-0005-0000-0000-0000983F0000}"/>
    <cellStyle name="Entrada 6 4 6 2 5" xfId="33306" xr:uid="{00000000-0005-0000-0000-0000993F0000}"/>
    <cellStyle name="Entrada 6 4 6 2 6" xfId="36981" xr:uid="{00000000-0005-0000-0000-00009A3F0000}"/>
    <cellStyle name="Entrada 6 4 6 2 7" xfId="39707" xr:uid="{00000000-0005-0000-0000-00009B3F0000}"/>
    <cellStyle name="Entrada 6 4 6 3" xfId="14159" xr:uid="{00000000-0005-0000-0000-00009C3F0000}"/>
    <cellStyle name="Entrada 6 4 6 4" xfId="21157" xr:uid="{00000000-0005-0000-0000-00009D3F0000}"/>
    <cellStyle name="Entrada 6 4 6 5" xfId="22790" xr:uid="{00000000-0005-0000-0000-00009E3F0000}"/>
    <cellStyle name="Entrada 6 4 6 6" xfId="22709" xr:uid="{00000000-0005-0000-0000-00009F3F0000}"/>
    <cellStyle name="Entrada 6 4 6 7" xfId="32051" xr:uid="{00000000-0005-0000-0000-0000A03F0000}"/>
    <cellStyle name="Entrada 6 4 6 8" xfId="35729" xr:uid="{00000000-0005-0000-0000-0000A13F0000}"/>
    <cellStyle name="Entrada 6 4 6 9" xfId="38640" xr:uid="{00000000-0005-0000-0000-0000A23F0000}"/>
    <cellStyle name="Entrada 6 4 7" xfId="6256" xr:uid="{00000000-0005-0000-0000-0000A33F0000}"/>
    <cellStyle name="Entrada 6 4 7 2" xfId="15410" xr:uid="{00000000-0005-0000-0000-0000A43F0000}"/>
    <cellStyle name="Entrada 6 4 7 3" xfId="22406" xr:uid="{00000000-0005-0000-0000-0000A53F0000}"/>
    <cellStyle name="Entrada 6 4 7 4" xfId="27253" xr:uid="{00000000-0005-0000-0000-0000A63F0000}"/>
    <cellStyle name="Entrada 6 4 7 5" xfId="33301" xr:uid="{00000000-0005-0000-0000-0000A73F0000}"/>
    <cellStyle name="Entrada 6 4 7 6" xfId="36976" xr:uid="{00000000-0005-0000-0000-0000A83F0000}"/>
    <cellStyle name="Entrada 6 4 7 7" xfId="39702" xr:uid="{00000000-0005-0000-0000-0000A93F0000}"/>
    <cellStyle name="Entrada 6 4 8" xfId="11539" xr:uid="{00000000-0005-0000-0000-0000AA3F0000}"/>
    <cellStyle name="Entrada 6 4 9" xfId="18542" xr:uid="{00000000-0005-0000-0000-0000AB3F0000}"/>
    <cellStyle name="Entrada 6 5" xfId="2409" xr:uid="{00000000-0005-0000-0000-0000AC3F0000}"/>
    <cellStyle name="Entrada 6 5 10" xfId="23335" xr:uid="{00000000-0005-0000-0000-0000AD3F0000}"/>
    <cellStyle name="Entrada 6 5 11" xfId="19565" xr:uid="{00000000-0005-0000-0000-0000AE3F0000}"/>
    <cellStyle name="Entrada 6 5 12" xfId="17879" xr:uid="{00000000-0005-0000-0000-0000AF3F0000}"/>
    <cellStyle name="Entrada 6 5 13" xfId="34102" xr:uid="{00000000-0005-0000-0000-0000B03F0000}"/>
    <cellStyle name="Entrada 6 5 14" xfId="37664" xr:uid="{00000000-0005-0000-0000-0000B13F0000}"/>
    <cellStyle name="Entrada 6 5 2" xfId="2809" xr:uid="{00000000-0005-0000-0000-0000B23F0000}"/>
    <cellStyle name="Entrada 6 5 2 2" xfId="6263" xr:uid="{00000000-0005-0000-0000-0000B33F0000}"/>
    <cellStyle name="Entrada 6 5 2 2 2" xfId="15417" xr:uid="{00000000-0005-0000-0000-0000B43F0000}"/>
    <cellStyle name="Entrada 6 5 2 2 3" xfId="22413" xr:uid="{00000000-0005-0000-0000-0000B53F0000}"/>
    <cellStyle name="Entrada 6 5 2 2 4" xfId="17450" xr:uid="{00000000-0005-0000-0000-0000B63F0000}"/>
    <cellStyle name="Entrada 6 5 2 2 5" xfId="33308" xr:uid="{00000000-0005-0000-0000-0000B73F0000}"/>
    <cellStyle name="Entrada 6 5 2 2 6" xfId="36983" xr:uid="{00000000-0005-0000-0000-0000B83F0000}"/>
    <cellStyle name="Entrada 6 5 2 2 7" xfId="39709" xr:uid="{00000000-0005-0000-0000-0000B93F0000}"/>
    <cellStyle name="Entrada 6 5 2 3" xfId="11963" xr:uid="{00000000-0005-0000-0000-0000BA3F0000}"/>
    <cellStyle name="Entrada 6 5 2 4" xfId="18966" xr:uid="{00000000-0005-0000-0000-0000BB3F0000}"/>
    <cellStyle name="Entrada 6 5 2 5" xfId="22735" xr:uid="{00000000-0005-0000-0000-0000BC3F0000}"/>
    <cellStyle name="Entrada 6 5 2 6" xfId="26353" xr:uid="{00000000-0005-0000-0000-0000BD3F0000}"/>
    <cellStyle name="Entrada 6 5 2 7" xfId="29929" xr:uid="{00000000-0005-0000-0000-0000BE3F0000}"/>
    <cellStyle name="Entrada 6 5 2 8" xfId="31539" xr:uid="{00000000-0005-0000-0000-0000BF3F0000}"/>
    <cellStyle name="Entrada 6 5 2 9" xfId="35249" xr:uid="{00000000-0005-0000-0000-0000C03F0000}"/>
    <cellStyle name="Entrada 6 5 3" xfId="4091" xr:uid="{00000000-0005-0000-0000-0000C13F0000}"/>
    <cellStyle name="Entrada 6 5 3 2" xfId="6264" xr:uid="{00000000-0005-0000-0000-0000C23F0000}"/>
    <cellStyle name="Entrada 6 5 3 2 2" xfId="15418" xr:uid="{00000000-0005-0000-0000-0000C33F0000}"/>
    <cellStyle name="Entrada 6 5 3 2 3" xfId="22414" xr:uid="{00000000-0005-0000-0000-0000C43F0000}"/>
    <cellStyle name="Entrada 6 5 3 2 4" xfId="17188" xr:uid="{00000000-0005-0000-0000-0000C53F0000}"/>
    <cellStyle name="Entrada 6 5 3 2 5" xfId="33309" xr:uid="{00000000-0005-0000-0000-0000C63F0000}"/>
    <cellStyle name="Entrada 6 5 3 2 6" xfId="36984" xr:uid="{00000000-0005-0000-0000-0000C73F0000}"/>
    <cellStyle name="Entrada 6 5 3 2 7" xfId="39710" xr:uid="{00000000-0005-0000-0000-0000C83F0000}"/>
    <cellStyle name="Entrada 6 5 3 3" xfId="13245" xr:uid="{00000000-0005-0000-0000-0000C93F0000}"/>
    <cellStyle name="Entrada 6 5 3 4" xfId="20243" xr:uid="{00000000-0005-0000-0000-0000CA3F0000}"/>
    <cellStyle name="Entrada 6 5 3 5" xfId="27785" xr:uid="{00000000-0005-0000-0000-0000CB3F0000}"/>
    <cellStyle name="Entrada 6 5 3 6" xfId="28139" xr:uid="{00000000-0005-0000-0000-0000CC3F0000}"/>
    <cellStyle name="Entrada 6 5 3 7" xfId="25099" xr:uid="{00000000-0005-0000-0000-0000CD3F0000}"/>
    <cellStyle name="Entrada 6 5 3 8" xfId="22441" xr:uid="{00000000-0005-0000-0000-0000CE3F0000}"/>
    <cellStyle name="Entrada 6 5 3 9" xfId="31208" xr:uid="{00000000-0005-0000-0000-0000CF3F0000}"/>
    <cellStyle name="Entrada 6 5 4" xfId="4529" xr:uid="{00000000-0005-0000-0000-0000D03F0000}"/>
    <cellStyle name="Entrada 6 5 4 2" xfId="6265" xr:uid="{00000000-0005-0000-0000-0000D13F0000}"/>
    <cellStyle name="Entrada 6 5 4 2 2" xfId="15419" xr:uid="{00000000-0005-0000-0000-0000D23F0000}"/>
    <cellStyle name="Entrada 6 5 4 2 3" xfId="22415" xr:uid="{00000000-0005-0000-0000-0000D33F0000}"/>
    <cellStyle name="Entrada 6 5 4 2 4" xfId="27250" xr:uid="{00000000-0005-0000-0000-0000D43F0000}"/>
    <cellStyle name="Entrada 6 5 4 2 5" xfId="33310" xr:uid="{00000000-0005-0000-0000-0000D53F0000}"/>
    <cellStyle name="Entrada 6 5 4 2 6" xfId="36985" xr:uid="{00000000-0005-0000-0000-0000D63F0000}"/>
    <cellStyle name="Entrada 6 5 4 2 7" xfId="39711" xr:uid="{00000000-0005-0000-0000-0000D73F0000}"/>
    <cellStyle name="Entrada 6 5 4 3" xfId="13683" xr:uid="{00000000-0005-0000-0000-0000D83F0000}"/>
    <cellStyle name="Entrada 6 5 4 4" xfId="20681" xr:uid="{00000000-0005-0000-0000-0000D93F0000}"/>
    <cellStyle name="Entrada 6 5 4 5" xfId="27572" xr:uid="{00000000-0005-0000-0000-0000DA3F0000}"/>
    <cellStyle name="Entrada 6 5 4 6" xfId="28158" xr:uid="{00000000-0005-0000-0000-0000DB3F0000}"/>
    <cellStyle name="Entrada 6 5 4 7" xfId="26848" xr:uid="{00000000-0005-0000-0000-0000DC3F0000}"/>
    <cellStyle name="Entrada 6 5 4 8" xfId="32252" xr:uid="{00000000-0005-0000-0000-0000DD3F0000}"/>
    <cellStyle name="Entrada 6 5 4 9" xfId="35927" xr:uid="{00000000-0005-0000-0000-0000DE3F0000}"/>
    <cellStyle name="Entrada 6 5 5" xfId="4783" xr:uid="{00000000-0005-0000-0000-0000DF3F0000}"/>
    <cellStyle name="Entrada 6 5 5 2" xfId="6266" xr:uid="{00000000-0005-0000-0000-0000E03F0000}"/>
    <cellStyle name="Entrada 6 5 5 2 2" xfId="15420" xr:uid="{00000000-0005-0000-0000-0000E13F0000}"/>
    <cellStyle name="Entrada 6 5 5 2 3" xfId="22416" xr:uid="{00000000-0005-0000-0000-0000E23F0000}"/>
    <cellStyle name="Entrada 6 5 5 2 4" xfId="28883" xr:uid="{00000000-0005-0000-0000-0000E33F0000}"/>
    <cellStyle name="Entrada 6 5 5 2 5" xfId="33311" xr:uid="{00000000-0005-0000-0000-0000E43F0000}"/>
    <cellStyle name="Entrada 6 5 5 2 6" xfId="36986" xr:uid="{00000000-0005-0000-0000-0000E53F0000}"/>
    <cellStyle name="Entrada 6 5 5 2 7" xfId="39712" xr:uid="{00000000-0005-0000-0000-0000E63F0000}"/>
    <cellStyle name="Entrada 6 5 5 3" xfId="13937" xr:uid="{00000000-0005-0000-0000-0000E73F0000}"/>
    <cellStyle name="Entrada 6 5 5 4" xfId="20935" xr:uid="{00000000-0005-0000-0000-0000E83F0000}"/>
    <cellStyle name="Entrada 6 5 5 5" xfId="27447" xr:uid="{00000000-0005-0000-0000-0000E93F0000}"/>
    <cellStyle name="Entrada 6 5 5 6" xfId="26751" xr:uid="{00000000-0005-0000-0000-0000EA3F0000}"/>
    <cellStyle name="Entrada 6 5 5 7" xfId="25362" xr:uid="{00000000-0005-0000-0000-0000EB3F0000}"/>
    <cellStyle name="Entrada 6 5 5 8" xfId="29731" xr:uid="{00000000-0005-0000-0000-0000EC3F0000}"/>
    <cellStyle name="Entrada 6 5 5 9" xfId="33693" xr:uid="{00000000-0005-0000-0000-0000ED3F0000}"/>
    <cellStyle name="Entrada 6 5 6" xfId="5029" xr:uid="{00000000-0005-0000-0000-0000EE3F0000}"/>
    <cellStyle name="Entrada 6 5 6 2" xfId="6267" xr:uid="{00000000-0005-0000-0000-0000EF3F0000}"/>
    <cellStyle name="Entrada 6 5 6 2 2" xfId="15421" xr:uid="{00000000-0005-0000-0000-0000F03F0000}"/>
    <cellStyle name="Entrada 6 5 6 2 3" xfId="22417" xr:uid="{00000000-0005-0000-0000-0000F13F0000}"/>
    <cellStyle name="Entrada 6 5 6 2 4" xfId="17510" xr:uid="{00000000-0005-0000-0000-0000F23F0000}"/>
    <cellStyle name="Entrada 6 5 6 2 5" xfId="33312" xr:uid="{00000000-0005-0000-0000-0000F33F0000}"/>
    <cellStyle name="Entrada 6 5 6 2 6" xfId="36987" xr:uid="{00000000-0005-0000-0000-0000F43F0000}"/>
    <cellStyle name="Entrada 6 5 6 2 7" xfId="39713" xr:uid="{00000000-0005-0000-0000-0000F53F0000}"/>
    <cellStyle name="Entrada 6 5 6 3" xfId="14183" xr:uid="{00000000-0005-0000-0000-0000F63F0000}"/>
    <cellStyle name="Entrada 6 5 6 4" xfId="21181" xr:uid="{00000000-0005-0000-0000-0000F73F0000}"/>
    <cellStyle name="Entrada 6 5 6 5" xfId="27324" xr:uid="{00000000-0005-0000-0000-0000F83F0000}"/>
    <cellStyle name="Entrada 6 5 6 6" xfId="25009" xr:uid="{00000000-0005-0000-0000-0000F93F0000}"/>
    <cellStyle name="Entrada 6 5 6 7" xfId="32075" xr:uid="{00000000-0005-0000-0000-0000FA3F0000}"/>
    <cellStyle name="Entrada 6 5 6 8" xfId="35753" xr:uid="{00000000-0005-0000-0000-0000FB3F0000}"/>
    <cellStyle name="Entrada 6 5 6 9" xfId="38664" xr:uid="{00000000-0005-0000-0000-0000FC3F0000}"/>
    <cellStyle name="Entrada 6 5 7" xfId="6262" xr:uid="{00000000-0005-0000-0000-0000FD3F0000}"/>
    <cellStyle name="Entrada 6 5 7 2" xfId="15416" xr:uid="{00000000-0005-0000-0000-0000FE3F0000}"/>
    <cellStyle name="Entrada 6 5 7 3" xfId="22412" xr:uid="{00000000-0005-0000-0000-0000FF3F0000}"/>
    <cellStyle name="Entrada 6 5 7 4" xfId="19660" xr:uid="{00000000-0005-0000-0000-000000400000}"/>
    <cellStyle name="Entrada 6 5 7 5" xfId="33307" xr:uid="{00000000-0005-0000-0000-000001400000}"/>
    <cellStyle name="Entrada 6 5 7 6" xfId="36982" xr:uid="{00000000-0005-0000-0000-000002400000}"/>
    <cellStyle name="Entrada 6 5 7 7" xfId="39708" xr:uid="{00000000-0005-0000-0000-000003400000}"/>
    <cellStyle name="Entrada 6 5 8" xfId="11563" xr:uid="{00000000-0005-0000-0000-000004400000}"/>
    <cellStyle name="Entrada 6 5 9" xfId="18566" xr:uid="{00000000-0005-0000-0000-000005400000}"/>
    <cellStyle name="Entrada 6 6" xfId="2611" xr:uid="{00000000-0005-0000-0000-000006400000}"/>
    <cellStyle name="Entrada 6 6 10" xfId="9448" xr:uid="{00000000-0005-0000-0000-000007400000}"/>
    <cellStyle name="Entrada 6 6 11" xfId="30020" xr:uid="{00000000-0005-0000-0000-000008400000}"/>
    <cellStyle name="Entrada 6 6 12" xfId="31510" xr:uid="{00000000-0005-0000-0000-000009400000}"/>
    <cellStyle name="Entrada 6 6 13" xfId="35221" xr:uid="{00000000-0005-0000-0000-00000A400000}"/>
    <cellStyle name="Entrada 6 6 2" xfId="3870" xr:uid="{00000000-0005-0000-0000-00000B400000}"/>
    <cellStyle name="Entrada 6 6 2 2" xfId="6269" xr:uid="{00000000-0005-0000-0000-00000C400000}"/>
    <cellStyle name="Entrada 6 6 2 2 2" xfId="15423" xr:uid="{00000000-0005-0000-0000-00000D400000}"/>
    <cellStyle name="Entrada 6 6 2 2 3" xfId="22419" xr:uid="{00000000-0005-0000-0000-00000E400000}"/>
    <cellStyle name="Entrada 6 6 2 2 4" xfId="27254" xr:uid="{00000000-0005-0000-0000-00000F400000}"/>
    <cellStyle name="Entrada 6 6 2 2 5" xfId="33314" xr:uid="{00000000-0005-0000-0000-000010400000}"/>
    <cellStyle name="Entrada 6 6 2 2 6" xfId="36989" xr:uid="{00000000-0005-0000-0000-000011400000}"/>
    <cellStyle name="Entrada 6 6 2 2 7" xfId="39715" xr:uid="{00000000-0005-0000-0000-000012400000}"/>
    <cellStyle name="Entrada 6 6 2 3" xfId="13024" xr:uid="{00000000-0005-0000-0000-000013400000}"/>
    <cellStyle name="Entrada 6 6 2 4" xfId="20023" xr:uid="{00000000-0005-0000-0000-000014400000}"/>
    <cellStyle name="Entrada 6 6 2 5" xfId="27895" xr:uid="{00000000-0005-0000-0000-000015400000}"/>
    <cellStyle name="Entrada 6 6 2 6" xfId="17162" xr:uid="{00000000-0005-0000-0000-000016400000}"/>
    <cellStyle name="Entrada 6 6 2 7" xfId="17852" xr:uid="{00000000-0005-0000-0000-000017400000}"/>
    <cellStyle name="Entrada 6 6 2 8" xfId="33483" xr:uid="{00000000-0005-0000-0000-000018400000}"/>
    <cellStyle name="Entrada 6 6 2 9" xfId="37151" xr:uid="{00000000-0005-0000-0000-000019400000}"/>
    <cellStyle name="Entrada 6 6 3" xfId="4334" xr:uid="{00000000-0005-0000-0000-00001A400000}"/>
    <cellStyle name="Entrada 6 6 3 2" xfId="6270" xr:uid="{00000000-0005-0000-0000-00001B400000}"/>
    <cellStyle name="Entrada 6 6 3 2 2" xfId="15424" xr:uid="{00000000-0005-0000-0000-00001C400000}"/>
    <cellStyle name="Entrada 6 6 3 2 3" xfId="22420" xr:uid="{00000000-0005-0000-0000-00001D400000}"/>
    <cellStyle name="Entrada 6 6 3 2 4" xfId="28633" xr:uid="{00000000-0005-0000-0000-00001E400000}"/>
    <cellStyle name="Entrada 6 6 3 2 5" xfId="33315" xr:uid="{00000000-0005-0000-0000-00001F400000}"/>
    <cellStyle name="Entrada 6 6 3 2 6" xfId="36990" xr:uid="{00000000-0005-0000-0000-000020400000}"/>
    <cellStyle name="Entrada 6 6 3 2 7" xfId="39716" xr:uid="{00000000-0005-0000-0000-000021400000}"/>
    <cellStyle name="Entrada 6 6 3 3" xfId="13488" xr:uid="{00000000-0005-0000-0000-000022400000}"/>
    <cellStyle name="Entrada 6 6 3 4" xfId="20486" xr:uid="{00000000-0005-0000-0000-000023400000}"/>
    <cellStyle name="Entrada 6 6 3 5" xfId="27666" xr:uid="{00000000-0005-0000-0000-000024400000}"/>
    <cellStyle name="Entrada 6 6 3 6" xfId="28846" xr:uid="{00000000-0005-0000-0000-000025400000}"/>
    <cellStyle name="Entrada 6 6 3 7" xfId="27257" xr:uid="{00000000-0005-0000-0000-000026400000}"/>
    <cellStyle name="Entrada 6 6 3 8" xfId="31169" xr:uid="{00000000-0005-0000-0000-000027400000}"/>
    <cellStyle name="Entrada 6 6 3 9" xfId="31913" xr:uid="{00000000-0005-0000-0000-000028400000}"/>
    <cellStyle name="Entrada 6 6 4" xfId="4593" xr:uid="{00000000-0005-0000-0000-000029400000}"/>
    <cellStyle name="Entrada 6 6 4 2" xfId="6271" xr:uid="{00000000-0005-0000-0000-00002A400000}"/>
    <cellStyle name="Entrada 6 6 4 2 2" xfId="15425" xr:uid="{00000000-0005-0000-0000-00002B400000}"/>
    <cellStyle name="Entrada 6 6 4 2 3" xfId="22421" xr:uid="{00000000-0005-0000-0000-00002C400000}"/>
    <cellStyle name="Entrada 6 6 4 2 4" xfId="29358" xr:uid="{00000000-0005-0000-0000-00002D400000}"/>
    <cellStyle name="Entrada 6 6 4 2 5" xfId="33316" xr:uid="{00000000-0005-0000-0000-00002E400000}"/>
    <cellStyle name="Entrada 6 6 4 2 6" xfId="36991" xr:uid="{00000000-0005-0000-0000-00002F400000}"/>
    <cellStyle name="Entrada 6 6 4 2 7" xfId="39717" xr:uid="{00000000-0005-0000-0000-000030400000}"/>
    <cellStyle name="Entrada 6 6 4 3" xfId="13747" xr:uid="{00000000-0005-0000-0000-000031400000}"/>
    <cellStyle name="Entrada 6 6 4 4" xfId="20745" xr:uid="{00000000-0005-0000-0000-000032400000}"/>
    <cellStyle name="Entrada 6 6 4 5" xfId="27541" xr:uid="{00000000-0005-0000-0000-000033400000}"/>
    <cellStyle name="Entrada 6 6 4 6" xfId="29244" xr:uid="{00000000-0005-0000-0000-000034400000}"/>
    <cellStyle name="Entrada 6 6 4 7" xfId="23262" xr:uid="{00000000-0005-0000-0000-000035400000}"/>
    <cellStyle name="Entrada 6 6 4 8" xfId="17201" xr:uid="{00000000-0005-0000-0000-000036400000}"/>
    <cellStyle name="Entrada 6 6 4 9" xfId="34888" xr:uid="{00000000-0005-0000-0000-000037400000}"/>
    <cellStyle name="Entrada 6 6 5" xfId="4843" xr:uid="{00000000-0005-0000-0000-000038400000}"/>
    <cellStyle name="Entrada 6 6 5 2" xfId="6272" xr:uid="{00000000-0005-0000-0000-000039400000}"/>
    <cellStyle name="Entrada 6 6 5 2 2" xfId="15426" xr:uid="{00000000-0005-0000-0000-00003A400000}"/>
    <cellStyle name="Entrada 6 6 5 2 3" xfId="22422" xr:uid="{00000000-0005-0000-0000-00003B400000}"/>
    <cellStyle name="Entrada 6 6 5 2 4" xfId="29474" xr:uid="{00000000-0005-0000-0000-00003C400000}"/>
    <cellStyle name="Entrada 6 6 5 2 5" xfId="33317" xr:uid="{00000000-0005-0000-0000-00003D400000}"/>
    <cellStyle name="Entrada 6 6 5 2 6" xfId="36992" xr:uid="{00000000-0005-0000-0000-00003E400000}"/>
    <cellStyle name="Entrada 6 6 5 2 7" xfId="39718" xr:uid="{00000000-0005-0000-0000-00003F400000}"/>
    <cellStyle name="Entrada 6 6 5 3" xfId="13997" xr:uid="{00000000-0005-0000-0000-000040400000}"/>
    <cellStyle name="Entrada 6 6 5 4" xfId="20995" xr:uid="{00000000-0005-0000-0000-000041400000}"/>
    <cellStyle name="Entrada 6 6 5 5" xfId="27409" xr:uid="{00000000-0005-0000-0000-000042400000}"/>
    <cellStyle name="Entrada 6 6 5 6" xfId="23358" xr:uid="{00000000-0005-0000-0000-000043400000}"/>
    <cellStyle name="Entrada 6 6 5 7" xfId="24996" xr:uid="{00000000-0005-0000-0000-000044400000}"/>
    <cellStyle name="Entrada 6 6 5 8" xfId="26535" xr:uid="{00000000-0005-0000-0000-000045400000}"/>
    <cellStyle name="Entrada 6 6 5 9" xfId="31267" xr:uid="{00000000-0005-0000-0000-000046400000}"/>
    <cellStyle name="Entrada 6 6 6" xfId="6268" xr:uid="{00000000-0005-0000-0000-000047400000}"/>
    <cellStyle name="Entrada 6 6 6 2" xfId="15422" xr:uid="{00000000-0005-0000-0000-000048400000}"/>
    <cellStyle name="Entrada 6 6 6 3" xfId="22418" xr:uid="{00000000-0005-0000-0000-000049400000}"/>
    <cellStyle name="Entrada 6 6 6 4" xfId="22679" xr:uid="{00000000-0005-0000-0000-00004A400000}"/>
    <cellStyle name="Entrada 6 6 6 5" xfId="33313" xr:uid="{00000000-0005-0000-0000-00004B400000}"/>
    <cellStyle name="Entrada 6 6 6 6" xfId="36988" xr:uid="{00000000-0005-0000-0000-00004C400000}"/>
    <cellStyle name="Entrada 6 6 6 7" xfId="39714" xr:uid="{00000000-0005-0000-0000-00004D400000}"/>
    <cellStyle name="Entrada 6 6 7" xfId="11765" xr:uid="{00000000-0005-0000-0000-00004E400000}"/>
    <cellStyle name="Entrada 6 6 8" xfId="18768" xr:uid="{00000000-0005-0000-0000-00004F400000}"/>
    <cellStyle name="Entrada 6 6 9" xfId="21256" xr:uid="{00000000-0005-0000-0000-000050400000}"/>
    <cellStyle name="Entrada 6 7" xfId="3174" xr:uid="{00000000-0005-0000-0000-000051400000}"/>
    <cellStyle name="Entrada 6 7 2" xfId="6273" xr:uid="{00000000-0005-0000-0000-000052400000}"/>
    <cellStyle name="Entrada 6 7 2 2" xfId="15427" xr:uid="{00000000-0005-0000-0000-000053400000}"/>
    <cellStyle name="Entrada 6 7 2 3" xfId="22423" xr:uid="{00000000-0005-0000-0000-000054400000}"/>
    <cellStyle name="Entrada 6 7 2 4" xfId="27249" xr:uid="{00000000-0005-0000-0000-000055400000}"/>
    <cellStyle name="Entrada 6 7 2 5" xfId="33318" xr:uid="{00000000-0005-0000-0000-000056400000}"/>
    <cellStyle name="Entrada 6 7 2 6" xfId="36993" xr:uid="{00000000-0005-0000-0000-000057400000}"/>
    <cellStyle name="Entrada 6 7 2 7" xfId="39719" xr:uid="{00000000-0005-0000-0000-000058400000}"/>
    <cellStyle name="Entrada 6 7 3" xfId="12328" xr:uid="{00000000-0005-0000-0000-000059400000}"/>
    <cellStyle name="Entrada 6 7 4" xfId="19331" xr:uid="{00000000-0005-0000-0000-00005A400000}"/>
    <cellStyle name="Entrada 6 7 5" xfId="21322" xr:uid="{00000000-0005-0000-0000-00005B400000}"/>
    <cellStyle name="Entrada 6 7 6" xfId="26440" xr:uid="{00000000-0005-0000-0000-00005C400000}"/>
    <cellStyle name="Entrada 6 7 7" xfId="29754" xr:uid="{00000000-0005-0000-0000-00005D400000}"/>
    <cellStyle name="Entrada 6 7 8" xfId="33730" xr:uid="{00000000-0005-0000-0000-00005E400000}"/>
    <cellStyle name="Entrada 6 7 9" xfId="37292" xr:uid="{00000000-0005-0000-0000-00005F400000}"/>
    <cellStyle name="Entrada 6 8" xfId="2978" xr:uid="{00000000-0005-0000-0000-000060400000}"/>
    <cellStyle name="Entrada 6 8 2" xfId="6274" xr:uid="{00000000-0005-0000-0000-000061400000}"/>
    <cellStyle name="Entrada 6 8 2 2" xfId="15428" xr:uid="{00000000-0005-0000-0000-000062400000}"/>
    <cellStyle name="Entrada 6 8 2 3" xfId="22424" xr:uid="{00000000-0005-0000-0000-000063400000}"/>
    <cellStyle name="Entrada 6 8 2 4" xfId="27255" xr:uid="{00000000-0005-0000-0000-000064400000}"/>
    <cellStyle name="Entrada 6 8 2 5" xfId="33319" xr:uid="{00000000-0005-0000-0000-000065400000}"/>
    <cellStyle name="Entrada 6 8 2 6" xfId="36994" xr:uid="{00000000-0005-0000-0000-000066400000}"/>
    <cellStyle name="Entrada 6 8 2 7" xfId="39720" xr:uid="{00000000-0005-0000-0000-000067400000}"/>
    <cellStyle name="Entrada 6 8 3" xfId="12132" xr:uid="{00000000-0005-0000-0000-000068400000}"/>
    <cellStyle name="Entrada 6 8 4" xfId="19135" xr:uid="{00000000-0005-0000-0000-000069400000}"/>
    <cellStyle name="Entrada 6 8 5" xfId="24670" xr:uid="{00000000-0005-0000-0000-00006A400000}"/>
    <cellStyle name="Entrada 6 8 6" xfId="29134" xr:uid="{00000000-0005-0000-0000-00006B400000}"/>
    <cellStyle name="Entrada 6 8 7" xfId="28110" xr:uid="{00000000-0005-0000-0000-00006C400000}"/>
    <cellStyle name="Entrada 6 8 8" xfId="25789" xr:uid="{00000000-0005-0000-0000-00006D400000}"/>
    <cellStyle name="Entrada 6 8 9" xfId="31044" xr:uid="{00000000-0005-0000-0000-00006E400000}"/>
    <cellStyle name="Entrada 6 9" xfId="3684" xr:uid="{00000000-0005-0000-0000-00006F400000}"/>
    <cellStyle name="Entrada 6 9 2" xfId="6275" xr:uid="{00000000-0005-0000-0000-000070400000}"/>
    <cellStyle name="Entrada 6 9 2 2" xfId="15429" xr:uid="{00000000-0005-0000-0000-000071400000}"/>
    <cellStyle name="Entrada 6 9 2 3" xfId="22425" xr:uid="{00000000-0005-0000-0000-000072400000}"/>
    <cellStyle name="Entrada 6 9 2 4" xfId="28881" xr:uid="{00000000-0005-0000-0000-000073400000}"/>
    <cellStyle name="Entrada 6 9 2 5" xfId="33320" xr:uid="{00000000-0005-0000-0000-000074400000}"/>
    <cellStyle name="Entrada 6 9 2 6" xfId="36995" xr:uid="{00000000-0005-0000-0000-000075400000}"/>
    <cellStyle name="Entrada 6 9 2 7" xfId="39721" xr:uid="{00000000-0005-0000-0000-000076400000}"/>
    <cellStyle name="Entrada 6 9 3" xfId="12838" xr:uid="{00000000-0005-0000-0000-000077400000}"/>
    <cellStyle name="Entrada 6 9 4" xfId="19837" xr:uid="{00000000-0005-0000-0000-000078400000}"/>
    <cellStyle name="Entrada 6 9 5" xfId="27987" xr:uid="{00000000-0005-0000-0000-000079400000}"/>
    <cellStyle name="Entrada 6 9 6" xfId="29180" xr:uid="{00000000-0005-0000-0000-00007A400000}"/>
    <cellStyle name="Entrada 6 9 7" xfId="19597" xr:uid="{00000000-0005-0000-0000-00007B400000}"/>
    <cellStyle name="Entrada 6 9 8" xfId="33568" xr:uid="{00000000-0005-0000-0000-00007C400000}"/>
    <cellStyle name="Entrada 6 9 9" xfId="37236" xr:uid="{00000000-0005-0000-0000-00007D400000}"/>
    <cellStyle name="Entrada 7" xfId="9125" xr:uid="{00000000-0005-0000-0000-00007E400000}"/>
    <cellStyle name="Entrada 7 2" xfId="18256" xr:uid="{00000000-0005-0000-0000-00007F400000}"/>
    <cellStyle name="Entrada 7 3" xfId="25242" xr:uid="{00000000-0005-0000-0000-000080400000}"/>
    <cellStyle name="Entrada 7 4" xfId="25497" xr:uid="{00000000-0005-0000-0000-000081400000}"/>
    <cellStyle name="Entrada 7 5" xfId="35546" xr:uid="{00000000-0005-0000-0000-000082400000}"/>
    <cellStyle name="Entrada 7 6" xfId="38468" xr:uid="{00000000-0005-0000-0000-000083400000}"/>
    <cellStyle name="Entrada 8" xfId="9126" xr:uid="{00000000-0005-0000-0000-000084400000}"/>
    <cellStyle name="Entrada 8 2" xfId="18257" xr:uid="{00000000-0005-0000-0000-000085400000}"/>
    <cellStyle name="Entrada 8 3" xfId="25243" xr:uid="{00000000-0005-0000-0000-000086400000}"/>
    <cellStyle name="Entrada 8 4" xfId="25500" xr:uid="{00000000-0005-0000-0000-000087400000}"/>
    <cellStyle name="Entrada 8 5" xfId="35547" xr:uid="{00000000-0005-0000-0000-000088400000}"/>
    <cellStyle name="Entrada 8 6" xfId="38469" xr:uid="{00000000-0005-0000-0000-000089400000}"/>
    <cellStyle name="Entrada 9" xfId="9127" xr:uid="{00000000-0005-0000-0000-00008A400000}"/>
    <cellStyle name="Entrada 9 2" xfId="18258" xr:uid="{00000000-0005-0000-0000-00008B400000}"/>
    <cellStyle name="Entrada 9 3" xfId="25244" xr:uid="{00000000-0005-0000-0000-00008C400000}"/>
    <cellStyle name="Entrada 9 4" xfId="10100" xr:uid="{00000000-0005-0000-0000-00008D400000}"/>
    <cellStyle name="Entrada 9 5" xfId="35548" xr:uid="{00000000-0005-0000-0000-00008E400000}"/>
    <cellStyle name="Entrada 9 6" xfId="38470" xr:uid="{00000000-0005-0000-0000-00008F400000}"/>
    <cellStyle name="Euro" xfId="45" xr:uid="{00000000-0005-0000-0000-000090400000}"/>
    <cellStyle name="Euro 2" xfId="354" xr:uid="{00000000-0005-0000-0000-000091400000}"/>
    <cellStyle name="Excel Built-in Normal" xfId="355" xr:uid="{00000000-0005-0000-0000-000092400000}"/>
    <cellStyle name="Excel_BuiltIn_Bom" xfId="356" xr:uid="{00000000-0005-0000-0000-000093400000}"/>
    <cellStyle name="Hiperlink" xfId="9109" builtinId="8"/>
    <cellStyle name="Hiperlink 2" xfId="40301" xr:uid="{37F369ED-ACE3-413D-AE79-439613F84174}"/>
    <cellStyle name="Hyperlink 2 2" xfId="46" xr:uid="{00000000-0005-0000-0000-000095400000}"/>
    <cellStyle name="Hyperlink 2 2 2" xfId="357" xr:uid="{00000000-0005-0000-0000-000096400000}"/>
    <cellStyle name="Hyperlink 2 2 3" xfId="358" xr:uid="{00000000-0005-0000-0000-000097400000}"/>
    <cellStyle name="Hyperlink 2 3" xfId="47" xr:uid="{00000000-0005-0000-0000-000098400000}"/>
    <cellStyle name="Hyperlink 2 3 2" xfId="359" xr:uid="{00000000-0005-0000-0000-000099400000}"/>
    <cellStyle name="Hyperlink 2 3 3" xfId="360" xr:uid="{00000000-0005-0000-0000-00009A400000}"/>
    <cellStyle name="Hyperlink_BD-cidades" xfId="9128" xr:uid="{00000000-0005-0000-0000-00009B400000}"/>
    <cellStyle name="Incorreto 2" xfId="48" xr:uid="{00000000-0005-0000-0000-00009C400000}"/>
    <cellStyle name="Incorreto 3" xfId="361" xr:uid="{00000000-0005-0000-0000-00009D400000}"/>
    <cellStyle name="Moeda" xfId="40303" builtinId="4"/>
    <cellStyle name="Moeda 10" xfId="49" xr:uid="{00000000-0005-0000-0000-00009E400000}"/>
    <cellStyle name="Moeda 10 2" xfId="362" xr:uid="{00000000-0005-0000-0000-00009F400000}"/>
    <cellStyle name="Moeda 10 3" xfId="363" xr:uid="{00000000-0005-0000-0000-0000A0400000}"/>
    <cellStyle name="Moeda 10 4" xfId="364" xr:uid="{00000000-0005-0000-0000-0000A1400000}"/>
    <cellStyle name="Moeda 11" xfId="365" xr:uid="{00000000-0005-0000-0000-0000A2400000}"/>
    <cellStyle name="Moeda 11 2" xfId="366" xr:uid="{00000000-0005-0000-0000-0000A3400000}"/>
    <cellStyle name="Moeda 11 3" xfId="367" xr:uid="{00000000-0005-0000-0000-0000A4400000}"/>
    <cellStyle name="Moeda 12" xfId="368" xr:uid="{00000000-0005-0000-0000-0000A5400000}"/>
    <cellStyle name="Moeda 12 2" xfId="369" xr:uid="{00000000-0005-0000-0000-0000A6400000}"/>
    <cellStyle name="Moeda 12 2 2" xfId="9129" xr:uid="{00000000-0005-0000-0000-0000A7400000}"/>
    <cellStyle name="Moeda 12 3" xfId="9130" xr:uid="{00000000-0005-0000-0000-0000A8400000}"/>
    <cellStyle name="Moeda 13" xfId="370" xr:uid="{00000000-0005-0000-0000-0000A9400000}"/>
    <cellStyle name="Moeda 14" xfId="50" xr:uid="{00000000-0005-0000-0000-0000AA400000}"/>
    <cellStyle name="Moeda 14 2" xfId="371" xr:uid="{00000000-0005-0000-0000-0000AB400000}"/>
    <cellStyle name="Moeda 14 3" xfId="1145" xr:uid="{00000000-0005-0000-0000-0000AC400000}"/>
    <cellStyle name="Moeda 15" xfId="372" xr:uid="{00000000-0005-0000-0000-0000AD400000}"/>
    <cellStyle name="Moeda 15 2" xfId="373" xr:uid="{00000000-0005-0000-0000-0000AE400000}"/>
    <cellStyle name="Moeda 15 3" xfId="374" xr:uid="{00000000-0005-0000-0000-0000AF400000}"/>
    <cellStyle name="Moeda 16" xfId="375" xr:uid="{00000000-0005-0000-0000-0000B0400000}"/>
    <cellStyle name="Moeda 16 2" xfId="376" xr:uid="{00000000-0005-0000-0000-0000B1400000}"/>
    <cellStyle name="Moeda 17" xfId="377" xr:uid="{00000000-0005-0000-0000-0000B2400000}"/>
    <cellStyle name="Moeda 17 2" xfId="378" xr:uid="{00000000-0005-0000-0000-0000B3400000}"/>
    <cellStyle name="Moeda 17 2 2" xfId="379" xr:uid="{00000000-0005-0000-0000-0000B4400000}"/>
    <cellStyle name="Moeda 17 2 2 2" xfId="1763" xr:uid="{00000000-0005-0000-0000-0000B5400000}"/>
    <cellStyle name="Moeda 17 2 2 2 2" xfId="6279" xr:uid="{00000000-0005-0000-0000-0000B6400000}"/>
    <cellStyle name="Moeda 17 2 2 2 3" xfId="10917" xr:uid="{00000000-0005-0000-0000-0000B7400000}"/>
    <cellStyle name="Moeda 17 2 2 3" xfId="3297" xr:uid="{00000000-0005-0000-0000-0000B8400000}"/>
    <cellStyle name="Moeda 17 2 2 3 2" xfId="6280" xr:uid="{00000000-0005-0000-0000-0000B9400000}"/>
    <cellStyle name="Moeda 17 2 2 3 3" xfId="12451" xr:uid="{00000000-0005-0000-0000-0000BA400000}"/>
    <cellStyle name="Moeda 17 2 2 4" xfId="1248" xr:uid="{00000000-0005-0000-0000-0000BB400000}"/>
    <cellStyle name="Moeda 17 2 2 4 2" xfId="6281" xr:uid="{00000000-0005-0000-0000-0000BC400000}"/>
    <cellStyle name="Moeda 17 2 2 4 3" xfId="10402" xr:uid="{00000000-0005-0000-0000-0000BD400000}"/>
    <cellStyle name="Moeda 17 2 2 5" xfId="6278" xr:uid="{00000000-0005-0000-0000-0000BE400000}"/>
    <cellStyle name="Moeda 17 2 2 6" xfId="9537" xr:uid="{00000000-0005-0000-0000-0000BF400000}"/>
    <cellStyle name="Moeda 17 2 3" xfId="1762" xr:uid="{00000000-0005-0000-0000-0000C0400000}"/>
    <cellStyle name="Moeda 17 2 3 2" xfId="6282" xr:uid="{00000000-0005-0000-0000-0000C1400000}"/>
    <cellStyle name="Moeda 17 2 3 3" xfId="10916" xr:uid="{00000000-0005-0000-0000-0000C2400000}"/>
    <cellStyle name="Moeda 17 2 4" xfId="3296" xr:uid="{00000000-0005-0000-0000-0000C3400000}"/>
    <cellStyle name="Moeda 17 2 4 2" xfId="6283" xr:uid="{00000000-0005-0000-0000-0000C4400000}"/>
    <cellStyle name="Moeda 17 2 4 3" xfId="12450" xr:uid="{00000000-0005-0000-0000-0000C5400000}"/>
    <cellStyle name="Moeda 17 2 5" xfId="1247" xr:uid="{00000000-0005-0000-0000-0000C6400000}"/>
    <cellStyle name="Moeda 17 2 5 2" xfId="6284" xr:uid="{00000000-0005-0000-0000-0000C7400000}"/>
    <cellStyle name="Moeda 17 2 5 3" xfId="10401" xr:uid="{00000000-0005-0000-0000-0000C8400000}"/>
    <cellStyle name="Moeda 17 2 6" xfId="6277" xr:uid="{00000000-0005-0000-0000-0000C9400000}"/>
    <cellStyle name="Moeda 17 2 7" xfId="9536" xr:uid="{00000000-0005-0000-0000-0000CA400000}"/>
    <cellStyle name="Moeda 17 3" xfId="380" xr:uid="{00000000-0005-0000-0000-0000CB400000}"/>
    <cellStyle name="Moeda 17 3 2" xfId="1764" xr:uid="{00000000-0005-0000-0000-0000CC400000}"/>
    <cellStyle name="Moeda 17 3 2 2" xfId="6286" xr:uid="{00000000-0005-0000-0000-0000CD400000}"/>
    <cellStyle name="Moeda 17 3 2 3" xfId="10918" xr:uid="{00000000-0005-0000-0000-0000CE400000}"/>
    <cellStyle name="Moeda 17 3 3" xfId="3298" xr:uid="{00000000-0005-0000-0000-0000CF400000}"/>
    <cellStyle name="Moeda 17 3 3 2" xfId="6287" xr:uid="{00000000-0005-0000-0000-0000D0400000}"/>
    <cellStyle name="Moeda 17 3 3 3" xfId="12452" xr:uid="{00000000-0005-0000-0000-0000D1400000}"/>
    <cellStyle name="Moeda 17 3 4" xfId="1249" xr:uid="{00000000-0005-0000-0000-0000D2400000}"/>
    <cellStyle name="Moeda 17 3 4 2" xfId="6288" xr:uid="{00000000-0005-0000-0000-0000D3400000}"/>
    <cellStyle name="Moeda 17 3 4 3" xfId="10403" xr:uid="{00000000-0005-0000-0000-0000D4400000}"/>
    <cellStyle name="Moeda 17 3 5" xfId="6285" xr:uid="{00000000-0005-0000-0000-0000D5400000}"/>
    <cellStyle name="Moeda 17 3 6" xfId="9538" xr:uid="{00000000-0005-0000-0000-0000D6400000}"/>
    <cellStyle name="Moeda 17 4" xfId="381" xr:uid="{00000000-0005-0000-0000-0000D7400000}"/>
    <cellStyle name="Moeda 17 5" xfId="1761" xr:uid="{00000000-0005-0000-0000-0000D8400000}"/>
    <cellStyle name="Moeda 17 5 2" xfId="6289" xr:uid="{00000000-0005-0000-0000-0000D9400000}"/>
    <cellStyle name="Moeda 17 5 3" xfId="10915" xr:uid="{00000000-0005-0000-0000-0000DA400000}"/>
    <cellStyle name="Moeda 17 6" xfId="3295" xr:uid="{00000000-0005-0000-0000-0000DB400000}"/>
    <cellStyle name="Moeda 17 6 2" xfId="6290" xr:uid="{00000000-0005-0000-0000-0000DC400000}"/>
    <cellStyle name="Moeda 17 6 3" xfId="12449" xr:uid="{00000000-0005-0000-0000-0000DD400000}"/>
    <cellStyle name="Moeda 17 7" xfId="1246" xr:uid="{00000000-0005-0000-0000-0000DE400000}"/>
    <cellStyle name="Moeda 17 7 2" xfId="6291" xr:uid="{00000000-0005-0000-0000-0000DF400000}"/>
    <cellStyle name="Moeda 17 7 3" xfId="10400" xr:uid="{00000000-0005-0000-0000-0000E0400000}"/>
    <cellStyle name="Moeda 17 8" xfId="6276" xr:uid="{00000000-0005-0000-0000-0000E1400000}"/>
    <cellStyle name="Moeda 17 9" xfId="9535" xr:uid="{00000000-0005-0000-0000-0000E2400000}"/>
    <cellStyle name="Moeda 18" xfId="382" xr:uid="{00000000-0005-0000-0000-0000E3400000}"/>
    <cellStyle name="Moeda 19" xfId="383" xr:uid="{00000000-0005-0000-0000-0000E4400000}"/>
    <cellStyle name="Moeda 19 2" xfId="384" xr:uid="{00000000-0005-0000-0000-0000E5400000}"/>
    <cellStyle name="Moeda 19 2 2" xfId="1766" xr:uid="{00000000-0005-0000-0000-0000E6400000}"/>
    <cellStyle name="Moeda 19 2 2 2" xfId="6294" xr:uid="{00000000-0005-0000-0000-0000E7400000}"/>
    <cellStyle name="Moeda 19 2 2 3" xfId="10920" xr:uid="{00000000-0005-0000-0000-0000E8400000}"/>
    <cellStyle name="Moeda 19 2 3" xfId="3300" xr:uid="{00000000-0005-0000-0000-0000E9400000}"/>
    <cellStyle name="Moeda 19 2 3 2" xfId="6295" xr:uid="{00000000-0005-0000-0000-0000EA400000}"/>
    <cellStyle name="Moeda 19 2 3 3" xfId="12454" xr:uid="{00000000-0005-0000-0000-0000EB400000}"/>
    <cellStyle name="Moeda 19 2 4" xfId="1251" xr:uid="{00000000-0005-0000-0000-0000EC400000}"/>
    <cellStyle name="Moeda 19 2 4 2" xfId="6296" xr:uid="{00000000-0005-0000-0000-0000ED400000}"/>
    <cellStyle name="Moeda 19 2 4 3" xfId="10405" xr:uid="{00000000-0005-0000-0000-0000EE400000}"/>
    <cellStyle name="Moeda 19 2 5" xfId="6293" xr:uid="{00000000-0005-0000-0000-0000EF400000}"/>
    <cellStyle name="Moeda 19 2 6" xfId="9542" xr:uid="{00000000-0005-0000-0000-0000F0400000}"/>
    <cellStyle name="Moeda 19 3" xfId="1765" xr:uid="{00000000-0005-0000-0000-0000F1400000}"/>
    <cellStyle name="Moeda 19 3 2" xfId="6297" xr:uid="{00000000-0005-0000-0000-0000F2400000}"/>
    <cellStyle name="Moeda 19 3 3" xfId="10919" xr:uid="{00000000-0005-0000-0000-0000F3400000}"/>
    <cellStyle name="Moeda 19 4" xfId="3299" xr:uid="{00000000-0005-0000-0000-0000F4400000}"/>
    <cellStyle name="Moeda 19 4 2" xfId="6298" xr:uid="{00000000-0005-0000-0000-0000F5400000}"/>
    <cellStyle name="Moeda 19 4 3" xfId="12453" xr:uid="{00000000-0005-0000-0000-0000F6400000}"/>
    <cellStyle name="Moeda 19 5" xfId="1250" xr:uid="{00000000-0005-0000-0000-0000F7400000}"/>
    <cellStyle name="Moeda 19 5 2" xfId="6299" xr:uid="{00000000-0005-0000-0000-0000F8400000}"/>
    <cellStyle name="Moeda 19 5 3" xfId="10404" xr:uid="{00000000-0005-0000-0000-0000F9400000}"/>
    <cellStyle name="Moeda 19 6" xfId="6292" xr:uid="{00000000-0005-0000-0000-0000FA400000}"/>
    <cellStyle name="Moeda 19 7" xfId="9541" xr:uid="{00000000-0005-0000-0000-0000FB400000}"/>
    <cellStyle name="Moeda 2" xfId="2" xr:uid="{00000000-0005-0000-0000-0000FC400000}"/>
    <cellStyle name="Moeda 2 10" xfId="51" xr:uid="{00000000-0005-0000-0000-0000FD400000}"/>
    <cellStyle name="Moeda 2 11" xfId="385" xr:uid="{00000000-0005-0000-0000-0000FE400000}"/>
    <cellStyle name="Moeda 2 11 2" xfId="386" xr:uid="{00000000-0005-0000-0000-0000FF400000}"/>
    <cellStyle name="Moeda 2 11 3" xfId="387" xr:uid="{00000000-0005-0000-0000-000000410000}"/>
    <cellStyle name="Moeda 2 12" xfId="388" xr:uid="{00000000-0005-0000-0000-000001410000}"/>
    <cellStyle name="Moeda 2 2" xfId="52" xr:uid="{00000000-0005-0000-0000-000002410000}"/>
    <cellStyle name="Moeda 2 2 2" xfId="389" xr:uid="{00000000-0005-0000-0000-000003410000}"/>
    <cellStyle name="Moeda 2 2 2 2" xfId="390" xr:uid="{00000000-0005-0000-0000-000004410000}"/>
    <cellStyle name="Moeda 2 2 3" xfId="391" xr:uid="{00000000-0005-0000-0000-000005410000}"/>
    <cellStyle name="Moeda 2 2 4" xfId="392" xr:uid="{00000000-0005-0000-0000-000006410000}"/>
    <cellStyle name="Moeda 2 2 5" xfId="393" xr:uid="{00000000-0005-0000-0000-000007410000}"/>
    <cellStyle name="Moeda 2 3" xfId="53" xr:uid="{00000000-0005-0000-0000-000008410000}"/>
    <cellStyle name="Moeda 2 3 2" xfId="394" xr:uid="{00000000-0005-0000-0000-000009410000}"/>
    <cellStyle name="Moeda 2 3 2 2" xfId="395" xr:uid="{00000000-0005-0000-0000-00000A410000}"/>
    <cellStyle name="Moeda 2 3 3" xfId="396" xr:uid="{00000000-0005-0000-0000-00000B410000}"/>
    <cellStyle name="Moeda 2 3 4" xfId="397" xr:uid="{00000000-0005-0000-0000-00000C410000}"/>
    <cellStyle name="Moeda 2 3 5" xfId="398" xr:uid="{00000000-0005-0000-0000-00000D410000}"/>
    <cellStyle name="Moeda 2 4" xfId="54" xr:uid="{00000000-0005-0000-0000-00000E410000}"/>
    <cellStyle name="Moeda 2 4 2" xfId="399" xr:uid="{00000000-0005-0000-0000-00000F410000}"/>
    <cellStyle name="Moeda 2 5" xfId="55" xr:uid="{00000000-0005-0000-0000-000010410000}"/>
    <cellStyle name="Moeda 2 5 2" xfId="400" xr:uid="{00000000-0005-0000-0000-000011410000}"/>
    <cellStyle name="Moeda 2 6" xfId="56" xr:uid="{00000000-0005-0000-0000-000012410000}"/>
    <cellStyle name="Moeda 2 6 2" xfId="57" xr:uid="{00000000-0005-0000-0000-000013410000}"/>
    <cellStyle name="Moeda 2 6 2 2" xfId="58" xr:uid="{00000000-0005-0000-0000-000014410000}"/>
    <cellStyle name="Moeda 2 6 2 2 2" xfId="401" xr:uid="{00000000-0005-0000-0000-000015410000}"/>
    <cellStyle name="Moeda 2 6 2 2 3" xfId="402" xr:uid="{00000000-0005-0000-0000-000016410000}"/>
    <cellStyle name="Moeda 2 6 2 3" xfId="403" xr:uid="{00000000-0005-0000-0000-000017410000}"/>
    <cellStyle name="Moeda 2 6 2 4" xfId="404" xr:uid="{00000000-0005-0000-0000-000018410000}"/>
    <cellStyle name="Moeda 2 6 3" xfId="59" xr:uid="{00000000-0005-0000-0000-000019410000}"/>
    <cellStyle name="Moeda 2 6 3 2" xfId="405" xr:uid="{00000000-0005-0000-0000-00001A410000}"/>
    <cellStyle name="Moeda 2 6 3 2 2" xfId="406" xr:uid="{00000000-0005-0000-0000-00001B410000}"/>
    <cellStyle name="Moeda 2 6 3 3" xfId="407" xr:uid="{00000000-0005-0000-0000-00001C410000}"/>
    <cellStyle name="Moeda 2 6 4" xfId="408" xr:uid="{00000000-0005-0000-0000-00001D410000}"/>
    <cellStyle name="Moeda 2 6 5" xfId="409" xr:uid="{00000000-0005-0000-0000-00001E410000}"/>
    <cellStyle name="Moeda 2 7" xfId="60" xr:uid="{00000000-0005-0000-0000-00001F410000}"/>
    <cellStyle name="Moeda 2 7 2" xfId="410" xr:uid="{00000000-0005-0000-0000-000020410000}"/>
    <cellStyle name="Moeda 2 8" xfId="61" xr:uid="{00000000-0005-0000-0000-000021410000}"/>
    <cellStyle name="Moeda 2 8 2" xfId="411" xr:uid="{00000000-0005-0000-0000-000022410000}"/>
    <cellStyle name="Moeda 2 9" xfId="62" xr:uid="{00000000-0005-0000-0000-000023410000}"/>
    <cellStyle name="Moeda 2 9 2" xfId="412" xr:uid="{00000000-0005-0000-0000-000024410000}"/>
    <cellStyle name="Moeda 20" xfId="413" xr:uid="{00000000-0005-0000-0000-000025410000}"/>
    <cellStyle name="Moeda 20 2" xfId="1774" xr:uid="{00000000-0005-0000-0000-000026410000}"/>
    <cellStyle name="Moeda 20 2 2" xfId="6301" xr:uid="{00000000-0005-0000-0000-000027410000}"/>
    <cellStyle name="Moeda 20 2 3" xfId="10928" xr:uid="{00000000-0005-0000-0000-000028410000}"/>
    <cellStyle name="Moeda 20 3" xfId="3301" xr:uid="{00000000-0005-0000-0000-000029410000}"/>
    <cellStyle name="Moeda 20 3 2" xfId="6302" xr:uid="{00000000-0005-0000-0000-00002A410000}"/>
    <cellStyle name="Moeda 20 3 3" xfId="12455" xr:uid="{00000000-0005-0000-0000-00002B410000}"/>
    <cellStyle name="Moeda 20 4" xfId="1252" xr:uid="{00000000-0005-0000-0000-00002C410000}"/>
    <cellStyle name="Moeda 20 4 2" xfId="6303" xr:uid="{00000000-0005-0000-0000-00002D410000}"/>
    <cellStyle name="Moeda 20 4 3" xfId="10406" xr:uid="{00000000-0005-0000-0000-00002E410000}"/>
    <cellStyle name="Moeda 20 5" xfId="6300" xr:uid="{00000000-0005-0000-0000-00002F410000}"/>
    <cellStyle name="Moeda 20 6" xfId="9570" xr:uid="{00000000-0005-0000-0000-000030410000}"/>
    <cellStyle name="Moeda 21" xfId="414" xr:uid="{00000000-0005-0000-0000-000031410000}"/>
    <cellStyle name="Moeda 22" xfId="415" xr:uid="{00000000-0005-0000-0000-000032410000}"/>
    <cellStyle name="Moeda 23" xfId="1116" xr:uid="{00000000-0005-0000-0000-000033410000}"/>
    <cellStyle name="Moeda 23 2" xfId="6304" xr:uid="{00000000-0005-0000-0000-000034410000}"/>
    <cellStyle name="Moeda 24" xfId="9112" xr:uid="{00000000-0005-0000-0000-000035410000}"/>
    <cellStyle name="Moeda 24 2" xfId="9131" xr:uid="{00000000-0005-0000-0000-000036410000}"/>
    <cellStyle name="Moeda 24 3" xfId="9132" xr:uid="{00000000-0005-0000-0000-000037410000}"/>
    <cellStyle name="Moeda 25" xfId="40293" xr:uid="{85BD38A2-EA05-4583-BE98-EC88491ACC72}"/>
    <cellStyle name="Moeda 26" xfId="40296" xr:uid="{5E04BE1D-50E0-4FFA-9E1F-3D4A94C6E4B2}"/>
    <cellStyle name="Moeda 27" xfId="40300" xr:uid="{DF92C3A2-8BBB-4A33-B2D6-515768E1FE78}"/>
    <cellStyle name="Moeda 28" xfId="40307" xr:uid="{B08E9F94-9B90-4F6F-A3FF-FA319C4593A6}"/>
    <cellStyle name="Moeda 29" xfId="40311" xr:uid="{DCCBE36A-191C-470F-826B-4ED2D9CF23C8}"/>
    <cellStyle name="Moeda 3" xfId="63" xr:uid="{00000000-0005-0000-0000-000038410000}"/>
    <cellStyle name="Moeda 3 2" xfId="64" xr:uid="{00000000-0005-0000-0000-000039410000}"/>
    <cellStyle name="Moeda 3 2 10" xfId="1253" xr:uid="{00000000-0005-0000-0000-00003A410000}"/>
    <cellStyle name="Moeda 3 2 10 2" xfId="6305" xr:uid="{00000000-0005-0000-0000-00003B410000}"/>
    <cellStyle name="Moeda 3 2 10 3" xfId="10407" xr:uid="{00000000-0005-0000-0000-00003C410000}"/>
    <cellStyle name="Moeda 3 2 2" xfId="416" xr:uid="{00000000-0005-0000-0000-00003D410000}"/>
    <cellStyle name="Moeda 3 2 2 10" xfId="1254" xr:uid="{00000000-0005-0000-0000-00003E410000}"/>
    <cellStyle name="Moeda 3 2 2 10 2" xfId="6307" xr:uid="{00000000-0005-0000-0000-00003F410000}"/>
    <cellStyle name="Moeda 3 2 2 10 3" xfId="10408" xr:uid="{00000000-0005-0000-0000-000040410000}"/>
    <cellStyle name="Moeda 3 2 2 11" xfId="6306" xr:uid="{00000000-0005-0000-0000-000041410000}"/>
    <cellStyle name="Moeda 3 2 2 12" xfId="9573" xr:uid="{00000000-0005-0000-0000-000042410000}"/>
    <cellStyle name="Moeda 3 2 2 2" xfId="417" xr:uid="{00000000-0005-0000-0000-000043410000}"/>
    <cellStyle name="Moeda 3 2 2 2 2" xfId="418" xr:uid="{00000000-0005-0000-0000-000044410000}"/>
    <cellStyle name="Moeda 3 2 2 2 2 2" xfId="419" xr:uid="{00000000-0005-0000-0000-000045410000}"/>
    <cellStyle name="Moeda 3 2 2 2 2 2 2" xfId="1780" xr:uid="{00000000-0005-0000-0000-000046410000}"/>
    <cellStyle name="Moeda 3 2 2 2 2 2 2 2" xfId="6311" xr:uid="{00000000-0005-0000-0000-000047410000}"/>
    <cellStyle name="Moeda 3 2 2 2 2 2 2 3" xfId="10934" xr:uid="{00000000-0005-0000-0000-000048410000}"/>
    <cellStyle name="Moeda 3 2 2 2 2 2 3" xfId="3304" xr:uid="{00000000-0005-0000-0000-000049410000}"/>
    <cellStyle name="Moeda 3 2 2 2 2 2 3 2" xfId="6312" xr:uid="{00000000-0005-0000-0000-00004A410000}"/>
    <cellStyle name="Moeda 3 2 2 2 2 2 3 3" xfId="12458" xr:uid="{00000000-0005-0000-0000-00004B410000}"/>
    <cellStyle name="Moeda 3 2 2 2 2 2 4" xfId="1257" xr:uid="{00000000-0005-0000-0000-00004C410000}"/>
    <cellStyle name="Moeda 3 2 2 2 2 2 4 2" xfId="6313" xr:uid="{00000000-0005-0000-0000-00004D410000}"/>
    <cellStyle name="Moeda 3 2 2 2 2 2 4 3" xfId="10411" xr:uid="{00000000-0005-0000-0000-00004E410000}"/>
    <cellStyle name="Moeda 3 2 2 2 2 2 5" xfId="6310" xr:uid="{00000000-0005-0000-0000-00004F410000}"/>
    <cellStyle name="Moeda 3 2 2 2 2 2 6" xfId="9576" xr:uid="{00000000-0005-0000-0000-000050410000}"/>
    <cellStyle name="Moeda 3 2 2 2 2 3" xfId="1779" xr:uid="{00000000-0005-0000-0000-000051410000}"/>
    <cellStyle name="Moeda 3 2 2 2 2 3 2" xfId="6314" xr:uid="{00000000-0005-0000-0000-000052410000}"/>
    <cellStyle name="Moeda 3 2 2 2 2 3 3" xfId="10933" xr:uid="{00000000-0005-0000-0000-000053410000}"/>
    <cellStyle name="Moeda 3 2 2 2 2 4" xfId="3303" xr:uid="{00000000-0005-0000-0000-000054410000}"/>
    <cellStyle name="Moeda 3 2 2 2 2 4 2" xfId="6315" xr:uid="{00000000-0005-0000-0000-000055410000}"/>
    <cellStyle name="Moeda 3 2 2 2 2 4 3" xfId="12457" xr:uid="{00000000-0005-0000-0000-000056410000}"/>
    <cellStyle name="Moeda 3 2 2 2 2 5" xfId="1256" xr:uid="{00000000-0005-0000-0000-000057410000}"/>
    <cellStyle name="Moeda 3 2 2 2 2 5 2" xfId="6316" xr:uid="{00000000-0005-0000-0000-000058410000}"/>
    <cellStyle name="Moeda 3 2 2 2 2 5 3" xfId="10410" xr:uid="{00000000-0005-0000-0000-000059410000}"/>
    <cellStyle name="Moeda 3 2 2 2 2 6" xfId="6309" xr:uid="{00000000-0005-0000-0000-00005A410000}"/>
    <cellStyle name="Moeda 3 2 2 2 2 7" xfId="9575" xr:uid="{00000000-0005-0000-0000-00005B410000}"/>
    <cellStyle name="Moeda 3 2 2 2 3" xfId="420" xr:uid="{00000000-0005-0000-0000-00005C410000}"/>
    <cellStyle name="Moeda 3 2 2 2 3 2" xfId="1781" xr:uid="{00000000-0005-0000-0000-00005D410000}"/>
    <cellStyle name="Moeda 3 2 2 2 3 2 2" xfId="6318" xr:uid="{00000000-0005-0000-0000-00005E410000}"/>
    <cellStyle name="Moeda 3 2 2 2 3 2 3" xfId="10935" xr:uid="{00000000-0005-0000-0000-00005F410000}"/>
    <cellStyle name="Moeda 3 2 2 2 3 3" xfId="3305" xr:uid="{00000000-0005-0000-0000-000060410000}"/>
    <cellStyle name="Moeda 3 2 2 2 3 3 2" xfId="6319" xr:uid="{00000000-0005-0000-0000-000061410000}"/>
    <cellStyle name="Moeda 3 2 2 2 3 3 3" xfId="12459" xr:uid="{00000000-0005-0000-0000-000062410000}"/>
    <cellStyle name="Moeda 3 2 2 2 3 4" xfId="1258" xr:uid="{00000000-0005-0000-0000-000063410000}"/>
    <cellStyle name="Moeda 3 2 2 2 3 4 2" xfId="6320" xr:uid="{00000000-0005-0000-0000-000064410000}"/>
    <cellStyle name="Moeda 3 2 2 2 3 4 3" xfId="10412" xr:uid="{00000000-0005-0000-0000-000065410000}"/>
    <cellStyle name="Moeda 3 2 2 2 3 5" xfId="6317" xr:uid="{00000000-0005-0000-0000-000066410000}"/>
    <cellStyle name="Moeda 3 2 2 2 3 6" xfId="9577" xr:uid="{00000000-0005-0000-0000-000067410000}"/>
    <cellStyle name="Moeda 3 2 2 2 4" xfId="421" xr:uid="{00000000-0005-0000-0000-000068410000}"/>
    <cellStyle name="Moeda 3 2 2 2 5" xfId="1778" xr:uid="{00000000-0005-0000-0000-000069410000}"/>
    <cellStyle name="Moeda 3 2 2 2 5 2" xfId="6321" xr:uid="{00000000-0005-0000-0000-00006A410000}"/>
    <cellStyle name="Moeda 3 2 2 2 5 3" xfId="10932" xr:uid="{00000000-0005-0000-0000-00006B410000}"/>
    <cellStyle name="Moeda 3 2 2 2 6" xfId="3302" xr:uid="{00000000-0005-0000-0000-00006C410000}"/>
    <cellStyle name="Moeda 3 2 2 2 6 2" xfId="6322" xr:uid="{00000000-0005-0000-0000-00006D410000}"/>
    <cellStyle name="Moeda 3 2 2 2 6 3" xfId="12456" xr:uid="{00000000-0005-0000-0000-00006E410000}"/>
    <cellStyle name="Moeda 3 2 2 2 7" xfId="1255" xr:uid="{00000000-0005-0000-0000-00006F410000}"/>
    <cellStyle name="Moeda 3 2 2 2 7 2" xfId="6323" xr:uid="{00000000-0005-0000-0000-000070410000}"/>
    <cellStyle name="Moeda 3 2 2 2 7 3" xfId="10409" xr:uid="{00000000-0005-0000-0000-000071410000}"/>
    <cellStyle name="Moeda 3 2 2 2 8" xfId="6308" xr:uid="{00000000-0005-0000-0000-000072410000}"/>
    <cellStyle name="Moeda 3 2 2 2 9" xfId="9574" xr:uid="{00000000-0005-0000-0000-000073410000}"/>
    <cellStyle name="Moeda 3 2 2 3" xfId="422" xr:uid="{00000000-0005-0000-0000-000074410000}"/>
    <cellStyle name="Moeda 3 2 2 3 2" xfId="423" xr:uid="{00000000-0005-0000-0000-000075410000}"/>
    <cellStyle name="Moeda 3 2 2 3 2 2" xfId="424" xr:uid="{00000000-0005-0000-0000-000076410000}"/>
    <cellStyle name="Moeda 3 2 2 3 2 2 2" xfId="1785" xr:uid="{00000000-0005-0000-0000-000077410000}"/>
    <cellStyle name="Moeda 3 2 2 3 2 2 2 2" xfId="6327" xr:uid="{00000000-0005-0000-0000-000078410000}"/>
    <cellStyle name="Moeda 3 2 2 3 2 2 2 3" xfId="10939" xr:uid="{00000000-0005-0000-0000-000079410000}"/>
    <cellStyle name="Moeda 3 2 2 3 2 2 3" xfId="3308" xr:uid="{00000000-0005-0000-0000-00007A410000}"/>
    <cellStyle name="Moeda 3 2 2 3 2 2 3 2" xfId="6328" xr:uid="{00000000-0005-0000-0000-00007B410000}"/>
    <cellStyle name="Moeda 3 2 2 3 2 2 3 3" xfId="12462" xr:uid="{00000000-0005-0000-0000-00007C410000}"/>
    <cellStyle name="Moeda 3 2 2 3 2 2 4" xfId="1261" xr:uid="{00000000-0005-0000-0000-00007D410000}"/>
    <cellStyle name="Moeda 3 2 2 3 2 2 4 2" xfId="6329" xr:uid="{00000000-0005-0000-0000-00007E410000}"/>
    <cellStyle name="Moeda 3 2 2 3 2 2 4 3" xfId="10415" xr:uid="{00000000-0005-0000-0000-00007F410000}"/>
    <cellStyle name="Moeda 3 2 2 3 2 2 5" xfId="6326" xr:uid="{00000000-0005-0000-0000-000080410000}"/>
    <cellStyle name="Moeda 3 2 2 3 2 2 6" xfId="9581" xr:uid="{00000000-0005-0000-0000-000081410000}"/>
    <cellStyle name="Moeda 3 2 2 3 2 3" xfId="1784" xr:uid="{00000000-0005-0000-0000-000082410000}"/>
    <cellStyle name="Moeda 3 2 2 3 2 3 2" xfId="6330" xr:uid="{00000000-0005-0000-0000-000083410000}"/>
    <cellStyle name="Moeda 3 2 2 3 2 3 3" xfId="10938" xr:uid="{00000000-0005-0000-0000-000084410000}"/>
    <cellStyle name="Moeda 3 2 2 3 2 4" xfId="3307" xr:uid="{00000000-0005-0000-0000-000085410000}"/>
    <cellStyle name="Moeda 3 2 2 3 2 4 2" xfId="6331" xr:uid="{00000000-0005-0000-0000-000086410000}"/>
    <cellStyle name="Moeda 3 2 2 3 2 4 3" xfId="12461" xr:uid="{00000000-0005-0000-0000-000087410000}"/>
    <cellStyle name="Moeda 3 2 2 3 2 5" xfId="1260" xr:uid="{00000000-0005-0000-0000-000088410000}"/>
    <cellStyle name="Moeda 3 2 2 3 2 5 2" xfId="6332" xr:uid="{00000000-0005-0000-0000-000089410000}"/>
    <cellStyle name="Moeda 3 2 2 3 2 5 3" xfId="10414" xr:uid="{00000000-0005-0000-0000-00008A410000}"/>
    <cellStyle name="Moeda 3 2 2 3 2 6" xfId="6325" xr:uid="{00000000-0005-0000-0000-00008B410000}"/>
    <cellStyle name="Moeda 3 2 2 3 2 7" xfId="9580" xr:uid="{00000000-0005-0000-0000-00008C410000}"/>
    <cellStyle name="Moeda 3 2 2 3 3" xfId="425" xr:uid="{00000000-0005-0000-0000-00008D410000}"/>
    <cellStyle name="Moeda 3 2 2 3 3 2" xfId="1786" xr:uid="{00000000-0005-0000-0000-00008E410000}"/>
    <cellStyle name="Moeda 3 2 2 3 3 2 2" xfId="6334" xr:uid="{00000000-0005-0000-0000-00008F410000}"/>
    <cellStyle name="Moeda 3 2 2 3 3 2 3" xfId="10940" xr:uid="{00000000-0005-0000-0000-000090410000}"/>
    <cellStyle name="Moeda 3 2 2 3 3 3" xfId="3309" xr:uid="{00000000-0005-0000-0000-000091410000}"/>
    <cellStyle name="Moeda 3 2 2 3 3 3 2" xfId="6335" xr:uid="{00000000-0005-0000-0000-000092410000}"/>
    <cellStyle name="Moeda 3 2 2 3 3 3 3" xfId="12463" xr:uid="{00000000-0005-0000-0000-000093410000}"/>
    <cellStyle name="Moeda 3 2 2 3 3 4" xfId="1262" xr:uid="{00000000-0005-0000-0000-000094410000}"/>
    <cellStyle name="Moeda 3 2 2 3 3 4 2" xfId="6336" xr:uid="{00000000-0005-0000-0000-000095410000}"/>
    <cellStyle name="Moeda 3 2 2 3 3 4 3" xfId="10416" xr:uid="{00000000-0005-0000-0000-000096410000}"/>
    <cellStyle name="Moeda 3 2 2 3 3 5" xfId="6333" xr:uid="{00000000-0005-0000-0000-000097410000}"/>
    <cellStyle name="Moeda 3 2 2 3 3 6" xfId="9582" xr:uid="{00000000-0005-0000-0000-000098410000}"/>
    <cellStyle name="Moeda 3 2 2 3 4" xfId="1783" xr:uid="{00000000-0005-0000-0000-000099410000}"/>
    <cellStyle name="Moeda 3 2 2 3 4 2" xfId="6337" xr:uid="{00000000-0005-0000-0000-00009A410000}"/>
    <cellStyle name="Moeda 3 2 2 3 4 3" xfId="10937" xr:uid="{00000000-0005-0000-0000-00009B410000}"/>
    <cellStyle name="Moeda 3 2 2 3 5" xfId="3306" xr:uid="{00000000-0005-0000-0000-00009C410000}"/>
    <cellStyle name="Moeda 3 2 2 3 5 2" xfId="6338" xr:uid="{00000000-0005-0000-0000-00009D410000}"/>
    <cellStyle name="Moeda 3 2 2 3 5 3" xfId="12460" xr:uid="{00000000-0005-0000-0000-00009E410000}"/>
    <cellStyle name="Moeda 3 2 2 3 6" xfId="1259" xr:uid="{00000000-0005-0000-0000-00009F410000}"/>
    <cellStyle name="Moeda 3 2 2 3 6 2" xfId="6339" xr:uid="{00000000-0005-0000-0000-0000A0410000}"/>
    <cellStyle name="Moeda 3 2 2 3 6 3" xfId="10413" xr:uid="{00000000-0005-0000-0000-0000A1410000}"/>
    <cellStyle name="Moeda 3 2 2 3 7" xfId="6324" xr:uid="{00000000-0005-0000-0000-0000A2410000}"/>
    <cellStyle name="Moeda 3 2 2 3 8" xfId="9579" xr:uid="{00000000-0005-0000-0000-0000A3410000}"/>
    <cellStyle name="Moeda 3 2 2 4" xfId="426" xr:uid="{00000000-0005-0000-0000-0000A4410000}"/>
    <cellStyle name="Moeda 3 2 2 4 2" xfId="427" xr:uid="{00000000-0005-0000-0000-0000A5410000}"/>
    <cellStyle name="Moeda 3 2 2 4 2 2" xfId="1788" xr:uid="{00000000-0005-0000-0000-0000A6410000}"/>
    <cellStyle name="Moeda 3 2 2 4 2 2 2" xfId="6342" xr:uid="{00000000-0005-0000-0000-0000A7410000}"/>
    <cellStyle name="Moeda 3 2 2 4 2 2 3" xfId="10942" xr:uid="{00000000-0005-0000-0000-0000A8410000}"/>
    <cellStyle name="Moeda 3 2 2 4 2 3" xfId="3311" xr:uid="{00000000-0005-0000-0000-0000A9410000}"/>
    <cellStyle name="Moeda 3 2 2 4 2 3 2" xfId="6343" xr:uid="{00000000-0005-0000-0000-0000AA410000}"/>
    <cellStyle name="Moeda 3 2 2 4 2 3 3" xfId="12465" xr:uid="{00000000-0005-0000-0000-0000AB410000}"/>
    <cellStyle name="Moeda 3 2 2 4 2 4" xfId="1264" xr:uid="{00000000-0005-0000-0000-0000AC410000}"/>
    <cellStyle name="Moeda 3 2 2 4 2 4 2" xfId="6344" xr:uid="{00000000-0005-0000-0000-0000AD410000}"/>
    <cellStyle name="Moeda 3 2 2 4 2 4 3" xfId="10418" xr:uid="{00000000-0005-0000-0000-0000AE410000}"/>
    <cellStyle name="Moeda 3 2 2 4 2 5" xfId="6341" xr:uid="{00000000-0005-0000-0000-0000AF410000}"/>
    <cellStyle name="Moeda 3 2 2 4 2 6" xfId="9584" xr:uid="{00000000-0005-0000-0000-0000B0410000}"/>
    <cellStyle name="Moeda 3 2 2 4 3" xfId="1787" xr:uid="{00000000-0005-0000-0000-0000B1410000}"/>
    <cellStyle name="Moeda 3 2 2 4 3 2" xfId="6345" xr:uid="{00000000-0005-0000-0000-0000B2410000}"/>
    <cellStyle name="Moeda 3 2 2 4 3 3" xfId="10941" xr:uid="{00000000-0005-0000-0000-0000B3410000}"/>
    <cellStyle name="Moeda 3 2 2 4 4" xfId="3310" xr:uid="{00000000-0005-0000-0000-0000B4410000}"/>
    <cellStyle name="Moeda 3 2 2 4 4 2" xfId="6346" xr:uid="{00000000-0005-0000-0000-0000B5410000}"/>
    <cellStyle name="Moeda 3 2 2 4 4 3" xfId="12464" xr:uid="{00000000-0005-0000-0000-0000B6410000}"/>
    <cellStyle name="Moeda 3 2 2 4 5" xfId="1263" xr:uid="{00000000-0005-0000-0000-0000B7410000}"/>
    <cellStyle name="Moeda 3 2 2 4 5 2" xfId="6347" xr:uid="{00000000-0005-0000-0000-0000B8410000}"/>
    <cellStyle name="Moeda 3 2 2 4 5 3" xfId="10417" xr:uid="{00000000-0005-0000-0000-0000B9410000}"/>
    <cellStyle name="Moeda 3 2 2 4 6" xfId="6340" xr:uid="{00000000-0005-0000-0000-0000BA410000}"/>
    <cellStyle name="Moeda 3 2 2 4 7" xfId="9583" xr:uid="{00000000-0005-0000-0000-0000BB410000}"/>
    <cellStyle name="Moeda 3 2 2 5" xfId="428" xr:uid="{00000000-0005-0000-0000-0000BC410000}"/>
    <cellStyle name="Moeda 3 2 2 5 2" xfId="1789" xr:uid="{00000000-0005-0000-0000-0000BD410000}"/>
    <cellStyle name="Moeda 3 2 2 5 2 2" xfId="6349" xr:uid="{00000000-0005-0000-0000-0000BE410000}"/>
    <cellStyle name="Moeda 3 2 2 5 2 3" xfId="10943" xr:uid="{00000000-0005-0000-0000-0000BF410000}"/>
    <cellStyle name="Moeda 3 2 2 5 3" xfId="3312" xr:uid="{00000000-0005-0000-0000-0000C0410000}"/>
    <cellStyle name="Moeda 3 2 2 5 3 2" xfId="6350" xr:uid="{00000000-0005-0000-0000-0000C1410000}"/>
    <cellStyle name="Moeda 3 2 2 5 3 3" xfId="12466" xr:uid="{00000000-0005-0000-0000-0000C2410000}"/>
    <cellStyle name="Moeda 3 2 2 5 4" xfId="1265" xr:uid="{00000000-0005-0000-0000-0000C3410000}"/>
    <cellStyle name="Moeda 3 2 2 5 4 2" xfId="6351" xr:uid="{00000000-0005-0000-0000-0000C4410000}"/>
    <cellStyle name="Moeda 3 2 2 5 4 3" xfId="10419" xr:uid="{00000000-0005-0000-0000-0000C5410000}"/>
    <cellStyle name="Moeda 3 2 2 5 5" xfId="6348" xr:uid="{00000000-0005-0000-0000-0000C6410000}"/>
    <cellStyle name="Moeda 3 2 2 5 6" xfId="9585" xr:uid="{00000000-0005-0000-0000-0000C7410000}"/>
    <cellStyle name="Moeda 3 2 2 6" xfId="429" xr:uid="{00000000-0005-0000-0000-0000C8410000}"/>
    <cellStyle name="Moeda 3 2 2 7" xfId="1146" xr:uid="{00000000-0005-0000-0000-0000C9410000}"/>
    <cellStyle name="Moeda 3 2 2 7 2" xfId="3892" xr:uid="{00000000-0005-0000-0000-0000CA410000}"/>
    <cellStyle name="Moeda 3 2 2 7 2 2" xfId="6353" xr:uid="{00000000-0005-0000-0000-0000CB410000}"/>
    <cellStyle name="Moeda 3 2 2 7 2 3" xfId="13046" xr:uid="{00000000-0005-0000-0000-0000CC410000}"/>
    <cellStyle name="Moeda 3 2 2 7 3" xfId="2198" xr:uid="{00000000-0005-0000-0000-0000CD410000}"/>
    <cellStyle name="Moeda 3 2 2 7 3 2" xfId="6354" xr:uid="{00000000-0005-0000-0000-0000CE410000}"/>
    <cellStyle name="Moeda 3 2 2 7 3 3" xfId="11352" xr:uid="{00000000-0005-0000-0000-0000CF410000}"/>
    <cellStyle name="Moeda 3 2 2 7 4" xfId="6352" xr:uid="{00000000-0005-0000-0000-0000D0410000}"/>
    <cellStyle name="Moeda 3 2 2 7 5" xfId="10300" xr:uid="{00000000-0005-0000-0000-0000D1410000}"/>
    <cellStyle name="Moeda 3 2 2 8" xfId="1777" xr:uid="{00000000-0005-0000-0000-0000D2410000}"/>
    <cellStyle name="Moeda 3 2 2 8 2" xfId="6355" xr:uid="{00000000-0005-0000-0000-0000D3410000}"/>
    <cellStyle name="Moeda 3 2 2 8 3" xfId="10931" xr:uid="{00000000-0005-0000-0000-0000D4410000}"/>
    <cellStyle name="Moeda 3 2 2 9" xfId="3214" xr:uid="{00000000-0005-0000-0000-0000D5410000}"/>
    <cellStyle name="Moeda 3 2 2 9 2" xfId="6356" xr:uid="{00000000-0005-0000-0000-0000D6410000}"/>
    <cellStyle name="Moeda 3 2 2 9 3" xfId="12368" xr:uid="{00000000-0005-0000-0000-0000D7410000}"/>
    <cellStyle name="Moeda 3 2 3" xfId="430" xr:uid="{00000000-0005-0000-0000-0000D8410000}"/>
    <cellStyle name="Moeda 3 2 3 2" xfId="431" xr:uid="{00000000-0005-0000-0000-0000D9410000}"/>
    <cellStyle name="Moeda 3 2 3 2 2" xfId="432" xr:uid="{00000000-0005-0000-0000-0000DA410000}"/>
    <cellStyle name="Moeda 3 2 3 2 2 2" xfId="1793" xr:uid="{00000000-0005-0000-0000-0000DB410000}"/>
    <cellStyle name="Moeda 3 2 3 2 2 2 2" xfId="6360" xr:uid="{00000000-0005-0000-0000-0000DC410000}"/>
    <cellStyle name="Moeda 3 2 3 2 2 2 3" xfId="10947" xr:uid="{00000000-0005-0000-0000-0000DD410000}"/>
    <cellStyle name="Moeda 3 2 3 2 2 3" xfId="3314" xr:uid="{00000000-0005-0000-0000-0000DE410000}"/>
    <cellStyle name="Moeda 3 2 3 2 2 3 2" xfId="6361" xr:uid="{00000000-0005-0000-0000-0000DF410000}"/>
    <cellStyle name="Moeda 3 2 3 2 2 3 3" xfId="12468" xr:uid="{00000000-0005-0000-0000-0000E0410000}"/>
    <cellStyle name="Moeda 3 2 3 2 2 4" xfId="1268" xr:uid="{00000000-0005-0000-0000-0000E1410000}"/>
    <cellStyle name="Moeda 3 2 3 2 2 4 2" xfId="6362" xr:uid="{00000000-0005-0000-0000-0000E2410000}"/>
    <cellStyle name="Moeda 3 2 3 2 2 4 3" xfId="10422" xr:uid="{00000000-0005-0000-0000-0000E3410000}"/>
    <cellStyle name="Moeda 3 2 3 2 2 5" xfId="6359" xr:uid="{00000000-0005-0000-0000-0000E4410000}"/>
    <cellStyle name="Moeda 3 2 3 2 2 6" xfId="9589" xr:uid="{00000000-0005-0000-0000-0000E5410000}"/>
    <cellStyle name="Moeda 3 2 3 2 3" xfId="1792" xr:uid="{00000000-0005-0000-0000-0000E6410000}"/>
    <cellStyle name="Moeda 3 2 3 2 3 2" xfId="6363" xr:uid="{00000000-0005-0000-0000-0000E7410000}"/>
    <cellStyle name="Moeda 3 2 3 2 3 3" xfId="10946" xr:uid="{00000000-0005-0000-0000-0000E8410000}"/>
    <cellStyle name="Moeda 3 2 3 2 4" xfId="3313" xr:uid="{00000000-0005-0000-0000-0000E9410000}"/>
    <cellStyle name="Moeda 3 2 3 2 4 2" xfId="6364" xr:uid="{00000000-0005-0000-0000-0000EA410000}"/>
    <cellStyle name="Moeda 3 2 3 2 4 3" xfId="12467" xr:uid="{00000000-0005-0000-0000-0000EB410000}"/>
    <cellStyle name="Moeda 3 2 3 2 5" xfId="1267" xr:uid="{00000000-0005-0000-0000-0000EC410000}"/>
    <cellStyle name="Moeda 3 2 3 2 5 2" xfId="6365" xr:uid="{00000000-0005-0000-0000-0000ED410000}"/>
    <cellStyle name="Moeda 3 2 3 2 5 3" xfId="10421" xr:uid="{00000000-0005-0000-0000-0000EE410000}"/>
    <cellStyle name="Moeda 3 2 3 2 6" xfId="6358" xr:uid="{00000000-0005-0000-0000-0000EF410000}"/>
    <cellStyle name="Moeda 3 2 3 2 7" xfId="9588" xr:uid="{00000000-0005-0000-0000-0000F0410000}"/>
    <cellStyle name="Moeda 3 2 3 3" xfId="433" xr:uid="{00000000-0005-0000-0000-0000F1410000}"/>
    <cellStyle name="Moeda 3 2 3 3 2" xfId="1794" xr:uid="{00000000-0005-0000-0000-0000F2410000}"/>
    <cellStyle name="Moeda 3 2 3 3 2 2" xfId="6367" xr:uid="{00000000-0005-0000-0000-0000F3410000}"/>
    <cellStyle name="Moeda 3 2 3 3 2 3" xfId="10948" xr:uid="{00000000-0005-0000-0000-0000F4410000}"/>
    <cellStyle name="Moeda 3 2 3 3 3" xfId="3315" xr:uid="{00000000-0005-0000-0000-0000F5410000}"/>
    <cellStyle name="Moeda 3 2 3 3 3 2" xfId="6368" xr:uid="{00000000-0005-0000-0000-0000F6410000}"/>
    <cellStyle name="Moeda 3 2 3 3 3 3" xfId="12469" xr:uid="{00000000-0005-0000-0000-0000F7410000}"/>
    <cellStyle name="Moeda 3 2 3 3 4" xfId="1269" xr:uid="{00000000-0005-0000-0000-0000F8410000}"/>
    <cellStyle name="Moeda 3 2 3 3 4 2" xfId="6369" xr:uid="{00000000-0005-0000-0000-0000F9410000}"/>
    <cellStyle name="Moeda 3 2 3 3 4 3" xfId="10423" xr:uid="{00000000-0005-0000-0000-0000FA410000}"/>
    <cellStyle name="Moeda 3 2 3 3 5" xfId="6366" xr:uid="{00000000-0005-0000-0000-0000FB410000}"/>
    <cellStyle name="Moeda 3 2 3 3 6" xfId="9590" xr:uid="{00000000-0005-0000-0000-0000FC410000}"/>
    <cellStyle name="Moeda 3 2 3 4" xfId="1147" xr:uid="{00000000-0005-0000-0000-0000FD410000}"/>
    <cellStyle name="Moeda 3 2 3 4 2" xfId="3905" xr:uid="{00000000-0005-0000-0000-0000FE410000}"/>
    <cellStyle name="Moeda 3 2 3 4 2 2" xfId="6371" xr:uid="{00000000-0005-0000-0000-0000FF410000}"/>
    <cellStyle name="Moeda 3 2 3 4 2 3" xfId="13059" xr:uid="{00000000-0005-0000-0000-000000420000}"/>
    <cellStyle name="Moeda 3 2 3 4 3" xfId="2211" xr:uid="{00000000-0005-0000-0000-000001420000}"/>
    <cellStyle name="Moeda 3 2 3 4 3 2" xfId="6372" xr:uid="{00000000-0005-0000-0000-000002420000}"/>
    <cellStyle name="Moeda 3 2 3 4 3 3" xfId="11365" xr:uid="{00000000-0005-0000-0000-000003420000}"/>
    <cellStyle name="Moeda 3 2 3 4 4" xfId="6370" xr:uid="{00000000-0005-0000-0000-000004420000}"/>
    <cellStyle name="Moeda 3 2 3 4 5" xfId="10301" xr:uid="{00000000-0005-0000-0000-000005420000}"/>
    <cellStyle name="Moeda 3 2 3 5" xfId="1791" xr:uid="{00000000-0005-0000-0000-000006420000}"/>
    <cellStyle name="Moeda 3 2 3 5 2" xfId="6373" xr:uid="{00000000-0005-0000-0000-000007420000}"/>
    <cellStyle name="Moeda 3 2 3 5 3" xfId="10945" xr:uid="{00000000-0005-0000-0000-000008420000}"/>
    <cellStyle name="Moeda 3 2 3 6" xfId="3222" xr:uid="{00000000-0005-0000-0000-000009420000}"/>
    <cellStyle name="Moeda 3 2 3 6 2" xfId="6374" xr:uid="{00000000-0005-0000-0000-00000A420000}"/>
    <cellStyle name="Moeda 3 2 3 6 3" xfId="12376" xr:uid="{00000000-0005-0000-0000-00000B420000}"/>
    <cellStyle name="Moeda 3 2 3 7" xfId="1266" xr:uid="{00000000-0005-0000-0000-00000C420000}"/>
    <cellStyle name="Moeda 3 2 3 7 2" xfId="6375" xr:uid="{00000000-0005-0000-0000-00000D420000}"/>
    <cellStyle name="Moeda 3 2 3 7 3" xfId="10420" xr:uid="{00000000-0005-0000-0000-00000E420000}"/>
    <cellStyle name="Moeda 3 2 3 8" xfId="6357" xr:uid="{00000000-0005-0000-0000-00000F420000}"/>
    <cellStyle name="Moeda 3 2 3 9" xfId="9587" xr:uid="{00000000-0005-0000-0000-000010420000}"/>
    <cellStyle name="Moeda 3 2 4" xfId="434" xr:uid="{00000000-0005-0000-0000-000011420000}"/>
    <cellStyle name="Moeda 3 2 5" xfId="1124" xr:uid="{00000000-0005-0000-0000-000012420000}"/>
    <cellStyle name="Moeda 3 2 6" xfId="1148" xr:uid="{00000000-0005-0000-0000-000013420000}"/>
    <cellStyle name="Moeda 3 2 6 2" xfId="3871" xr:uid="{00000000-0005-0000-0000-000014420000}"/>
    <cellStyle name="Moeda 3 2 6 2 2" xfId="6377" xr:uid="{00000000-0005-0000-0000-000015420000}"/>
    <cellStyle name="Moeda 3 2 6 2 3" xfId="13025" xr:uid="{00000000-0005-0000-0000-000016420000}"/>
    <cellStyle name="Moeda 3 2 6 3" xfId="2177" xr:uid="{00000000-0005-0000-0000-000017420000}"/>
    <cellStyle name="Moeda 3 2 6 3 2" xfId="6378" xr:uid="{00000000-0005-0000-0000-000018420000}"/>
    <cellStyle name="Moeda 3 2 6 3 3" xfId="11331" xr:uid="{00000000-0005-0000-0000-000019420000}"/>
    <cellStyle name="Moeda 3 2 6 4" xfId="6376" xr:uid="{00000000-0005-0000-0000-00001A420000}"/>
    <cellStyle name="Moeda 3 2 6 5" xfId="10302" xr:uid="{00000000-0005-0000-0000-00001B420000}"/>
    <cellStyle name="Moeda 3 2 7" xfId="1149" xr:uid="{00000000-0005-0000-0000-00001C420000}"/>
    <cellStyle name="Moeda 3 2 7 2" xfId="3884" xr:uid="{00000000-0005-0000-0000-00001D420000}"/>
    <cellStyle name="Moeda 3 2 7 2 2" xfId="6380" xr:uid="{00000000-0005-0000-0000-00001E420000}"/>
    <cellStyle name="Moeda 3 2 7 2 3" xfId="13038" xr:uid="{00000000-0005-0000-0000-00001F420000}"/>
    <cellStyle name="Moeda 3 2 7 3" xfId="2190" xr:uid="{00000000-0005-0000-0000-000020420000}"/>
    <cellStyle name="Moeda 3 2 7 3 2" xfId="6381" xr:uid="{00000000-0005-0000-0000-000021420000}"/>
    <cellStyle name="Moeda 3 2 7 3 3" xfId="11344" xr:uid="{00000000-0005-0000-0000-000022420000}"/>
    <cellStyle name="Moeda 3 2 7 4" xfId="6379" xr:uid="{00000000-0005-0000-0000-000023420000}"/>
    <cellStyle name="Moeda 3 2 7 5" xfId="10303" xr:uid="{00000000-0005-0000-0000-000024420000}"/>
    <cellStyle name="Moeda 3 2 8" xfId="1671" xr:uid="{00000000-0005-0000-0000-000025420000}"/>
    <cellStyle name="Moeda 3 2 8 2" xfId="3648" xr:uid="{00000000-0005-0000-0000-000026420000}"/>
    <cellStyle name="Moeda 3 2 8 2 2" xfId="6383" xr:uid="{00000000-0005-0000-0000-000027420000}"/>
    <cellStyle name="Moeda 3 2 8 2 3" xfId="12802" xr:uid="{00000000-0005-0000-0000-000028420000}"/>
    <cellStyle name="Moeda 3 2 8 3" xfId="6382" xr:uid="{00000000-0005-0000-0000-000029420000}"/>
    <cellStyle name="Moeda 3 2 8 4" xfId="10825" xr:uid="{00000000-0005-0000-0000-00002A420000}"/>
    <cellStyle name="Moeda 3 2 9" xfId="3207" xr:uid="{00000000-0005-0000-0000-00002B420000}"/>
    <cellStyle name="Moeda 3 2 9 2" xfId="6384" xr:uid="{00000000-0005-0000-0000-00002C420000}"/>
    <cellStyle name="Moeda 3 2 9 3" xfId="12361" xr:uid="{00000000-0005-0000-0000-00002D420000}"/>
    <cellStyle name="Moeda 3 3" xfId="435" xr:uid="{00000000-0005-0000-0000-00002E420000}"/>
    <cellStyle name="Moeda 3 4" xfId="65" xr:uid="{00000000-0005-0000-0000-00002F420000}"/>
    <cellStyle name="Moeda 3 4 2" xfId="66" xr:uid="{00000000-0005-0000-0000-000030420000}"/>
    <cellStyle name="Moeda 3 4 2 2" xfId="436" xr:uid="{00000000-0005-0000-0000-000031420000}"/>
    <cellStyle name="Moeda 3 4 2 3" xfId="437" xr:uid="{00000000-0005-0000-0000-000032420000}"/>
    <cellStyle name="Moeda 3 4 3" xfId="438" xr:uid="{00000000-0005-0000-0000-000033420000}"/>
    <cellStyle name="Moeda 3 5" xfId="439" xr:uid="{00000000-0005-0000-0000-000034420000}"/>
    <cellStyle name="Moeda 3 6" xfId="440" xr:uid="{00000000-0005-0000-0000-000035420000}"/>
    <cellStyle name="Moeda 3 7" xfId="441" xr:uid="{00000000-0005-0000-0000-000036420000}"/>
    <cellStyle name="Moeda 3 7 2" xfId="442" xr:uid="{00000000-0005-0000-0000-000037420000}"/>
    <cellStyle name="Moeda 3 7 2 2" xfId="1799" xr:uid="{00000000-0005-0000-0000-000038420000}"/>
    <cellStyle name="Moeda 3 7 2 2 2" xfId="6387" xr:uid="{00000000-0005-0000-0000-000039420000}"/>
    <cellStyle name="Moeda 3 7 2 2 3" xfId="10953" xr:uid="{00000000-0005-0000-0000-00003A420000}"/>
    <cellStyle name="Moeda 3 7 2 3" xfId="3317" xr:uid="{00000000-0005-0000-0000-00003B420000}"/>
    <cellStyle name="Moeda 3 7 2 3 2" xfId="6388" xr:uid="{00000000-0005-0000-0000-00003C420000}"/>
    <cellStyle name="Moeda 3 7 2 3 3" xfId="12471" xr:uid="{00000000-0005-0000-0000-00003D420000}"/>
    <cellStyle name="Moeda 3 7 2 4" xfId="1271" xr:uid="{00000000-0005-0000-0000-00003E420000}"/>
    <cellStyle name="Moeda 3 7 2 4 2" xfId="6389" xr:uid="{00000000-0005-0000-0000-00003F420000}"/>
    <cellStyle name="Moeda 3 7 2 4 3" xfId="10425" xr:uid="{00000000-0005-0000-0000-000040420000}"/>
    <cellStyle name="Moeda 3 7 2 5" xfId="6386" xr:uid="{00000000-0005-0000-0000-000041420000}"/>
    <cellStyle name="Moeda 3 7 2 6" xfId="9599" xr:uid="{00000000-0005-0000-0000-000042420000}"/>
    <cellStyle name="Moeda 3 7 3" xfId="1798" xr:uid="{00000000-0005-0000-0000-000043420000}"/>
    <cellStyle name="Moeda 3 7 3 2" xfId="6390" xr:uid="{00000000-0005-0000-0000-000044420000}"/>
    <cellStyle name="Moeda 3 7 3 3" xfId="10952" xr:uid="{00000000-0005-0000-0000-000045420000}"/>
    <cellStyle name="Moeda 3 7 4" xfId="3316" xr:uid="{00000000-0005-0000-0000-000046420000}"/>
    <cellStyle name="Moeda 3 7 4 2" xfId="6391" xr:uid="{00000000-0005-0000-0000-000047420000}"/>
    <cellStyle name="Moeda 3 7 4 3" xfId="12470" xr:uid="{00000000-0005-0000-0000-000048420000}"/>
    <cellStyle name="Moeda 3 7 5" xfId="1270" xr:uid="{00000000-0005-0000-0000-000049420000}"/>
    <cellStyle name="Moeda 3 7 5 2" xfId="6392" xr:uid="{00000000-0005-0000-0000-00004A420000}"/>
    <cellStyle name="Moeda 3 7 5 3" xfId="10424" xr:uid="{00000000-0005-0000-0000-00004B420000}"/>
    <cellStyle name="Moeda 3 7 6" xfId="6385" xr:uid="{00000000-0005-0000-0000-00004C420000}"/>
    <cellStyle name="Moeda 3 7 7" xfId="9598" xr:uid="{00000000-0005-0000-0000-00004D420000}"/>
    <cellStyle name="Moeda 3 8" xfId="443" xr:uid="{00000000-0005-0000-0000-00004E420000}"/>
    <cellStyle name="Moeda 3 8 2" xfId="1800" xr:uid="{00000000-0005-0000-0000-00004F420000}"/>
    <cellStyle name="Moeda 3 8 2 2" xfId="6394" xr:uid="{00000000-0005-0000-0000-000050420000}"/>
    <cellStyle name="Moeda 3 8 2 3" xfId="10954" xr:uid="{00000000-0005-0000-0000-000051420000}"/>
    <cellStyle name="Moeda 3 8 3" xfId="3318" xr:uid="{00000000-0005-0000-0000-000052420000}"/>
    <cellStyle name="Moeda 3 8 3 2" xfId="6395" xr:uid="{00000000-0005-0000-0000-000053420000}"/>
    <cellStyle name="Moeda 3 8 3 3" xfId="12472" xr:uid="{00000000-0005-0000-0000-000054420000}"/>
    <cellStyle name="Moeda 3 8 4" xfId="1272" xr:uid="{00000000-0005-0000-0000-000055420000}"/>
    <cellStyle name="Moeda 3 8 4 2" xfId="6396" xr:uid="{00000000-0005-0000-0000-000056420000}"/>
    <cellStyle name="Moeda 3 8 4 3" xfId="10426" xr:uid="{00000000-0005-0000-0000-000057420000}"/>
    <cellStyle name="Moeda 3 8 5" xfId="6393" xr:uid="{00000000-0005-0000-0000-000058420000}"/>
    <cellStyle name="Moeda 3 8 6" xfId="9600" xr:uid="{00000000-0005-0000-0000-000059420000}"/>
    <cellStyle name="Moeda 3 9" xfId="444" xr:uid="{00000000-0005-0000-0000-00005A420000}"/>
    <cellStyle name="Moeda 3 9 2" xfId="1801" xr:uid="{00000000-0005-0000-0000-00005B420000}"/>
    <cellStyle name="Moeda 3 9 2 2" xfId="6398" xr:uid="{00000000-0005-0000-0000-00005C420000}"/>
    <cellStyle name="Moeda 3 9 2 3" xfId="10955" xr:uid="{00000000-0005-0000-0000-00005D420000}"/>
    <cellStyle name="Moeda 3 9 3" xfId="3319" xr:uid="{00000000-0005-0000-0000-00005E420000}"/>
    <cellStyle name="Moeda 3 9 3 2" xfId="6399" xr:uid="{00000000-0005-0000-0000-00005F420000}"/>
    <cellStyle name="Moeda 3 9 3 3" xfId="12473" xr:uid="{00000000-0005-0000-0000-000060420000}"/>
    <cellStyle name="Moeda 3 9 4" xfId="1273" xr:uid="{00000000-0005-0000-0000-000061420000}"/>
    <cellStyle name="Moeda 3 9 4 2" xfId="6400" xr:uid="{00000000-0005-0000-0000-000062420000}"/>
    <cellStyle name="Moeda 3 9 4 3" xfId="10427" xr:uid="{00000000-0005-0000-0000-000063420000}"/>
    <cellStyle name="Moeda 3 9 5" xfId="6397" xr:uid="{00000000-0005-0000-0000-000064420000}"/>
    <cellStyle name="Moeda 3 9 6" xfId="9601" xr:uid="{00000000-0005-0000-0000-000065420000}"/>
    <cellStyle name="Moeda 4" xfId="67" xr:uid="{00000000-0005-0000-0000-000066420000}"/>
    <cellStyle name="Moeda 4 2" xfId="445" xr:uid="{00000000-0005-0000-0000-000067420000}"/>
    <cellStyle name="Moeda 4 3" xfId="446" xr:uid="{00000000-0005-0000-0000-000068420000}"/>
    <cellStyle name="Moeda 5" xfId="68" xr:uid="{00000000-0005-0000-0000-000069420000}"/>
    <cellStyle name="Moeda 5 2" xfId="447" xr:uid="{00000000-0005-0000-0000-00006A420000}"/>
    <cellStyle name="Moeda 5 3" xfId="448" xr:uid="{00000000-0005-0000-0000-00006B420000}"/>
    <cellStyle name="Moeda 6" xfId="69" xr:uid="{00000000-0005-0000-0000-00006C420000}"/>
    <cellStyle name="Moeda 6 2" xfId="449" xr:uid="{00000000-0005-0000-0000-00006D420000}"/>
    <cellStyle name="Moeda 6 3" xfId="450" xr:uid="{00000000-0005-0000-0000-00006E420000}"/>
    <cellStyle name="Moeda 7" xfId="70" xr:uid="{00000000-0005-0000-0000-00006F420000}"/>
    <cellStyle name="Moeda 7 2" xfId="451" xr:uid="{00000000-0005-0000-0000-000070420000}"/>
    <cellStyle name="Moeda 7 2 2" xfId="452" xr:uid="{00000000-0005-0000-0000-000071420000}"/>
    <cellStyle name="Moeda 7 2 3" xfId="453" xr:uid="{00000000-0005-0000-0000-000072420000}"/>
    <cellStyle name="Moeda 7 2 4" xfId="6401" xr:uid="{00000000-0005-0000-0000-000073420000}"/>
    <cellStyle name="Moeda 8" xfId="71" xr:uid="{00000000-0005-0000-0000-000074420000}"/>
    <cellStyle name="Moeda 8 10" xfId="72" xr:uid="{00000000-0005-0000-0000-000075420000}"/>
    <cellStyle name="Moeda 8 10 2" xfId="454" xr:uid="{00000000-0005-0000-0000-000076420000}"/>
    <cellStyle name="Moeda 8 11" xfId="73" xr:uid="{00000000-0005-0000-0000-000077420000}"/>
    <cellStyle name="Moeda 8 11 2" xfId="455" xr:uid="{00000000-0005-0000-0000-000078420000}"/>
    <cellStyle name="Moeda 8 12" xfId="74" xr:uid="{00000000-0005-0000-0000-000079420000}"/>
    <cellStyle name="Moeda 8 12 2" xfId="456" xr:uid="{00000000-0005-0000-0000-00007A420000}"/>
    <cellStyle name="Moeda 8 13" xfId="75" xr:uid="{00000000-0005-0000-0000-00007B420000}"/>
    <cellStyle name="Moeda 8 13 2" xfId="457" xr:uid="{00000000-0005-0000-0000-00007C420000}"/>
    <cellStyle name="Moeda 8 14" xfId="76" xr:uid="{00000000-0005-0000-0000-00007D420000}"/>
    <cellStyle name="Moeda 8 14 2" xfId="458" xr:uid="{00000000-0005-0000-0000-00007E420000}"/>
    <cellStyle name="Moeda 8 15" xfId="77" xr:uid="{00000000-0005-0000-0000-00007F420000}"/>
    <cellStyle name="Moeda 8 15 2" xfId="459" xr:uid="{00000000-0005-0000-0000-000080420000}"/>
    <cellStyle name="Moeda 8 16" xfId="78" xr:uid="{00000000-0005-0000-0000-000081420000}"/>
    <cellStyle name="Moeda 8 16 2" xfId="460" xr:uid="{00000000-0005-0000-0000-000082420000}"/>
    <cellStyle name="Moeda 8 17" xfId="79" xr:uid="{00000000-0005-0000-0000-000083420000}"/>
    <cellStyle name="Moeda 8 17 2" xfId="461" xr:uid="{00000000-0005-0000-0000-000084420000}"/>
    <cellStyle name="Moeda 8 17 2 2" xfId="462" xr:uid="{00000000-0005-0000-0000-000085420000}"/>
    <cellStyle name="Moeda 8 17 3" xfId="463" xr:uid="{00000000-0005-0000-0000-000086420000}"/>
    <cellStyle name="Moeda 8 18" xfId="80" xr:uid="{00000000-0005-0000-0000-000087420000}"/>
    <cellStyle name="Moeda 8 18 2" xfId="464" xr:uid="{00000000-0005-0000-0000-000088420000}"/>
    <cellStyle name="Moeda 8 19" xfId="81" xr:uid="{00000000-0005-0000-0000-000089420000}"/>
    <cellStyle name="Moeda 8 19 2" xfId="465" xr:uid="{00000000-0005-0000-0000-00008A420000}"/>
    <cellStyle name="Moeda 8 2" xfId="82" xr:uid="{00000000-0005-0000-0000-00008B420000}"/>
    <cellStyle name="Moeda 8 2 2" xfId="466" xr:uid="{00000000-0005-0000-0000-00008C420000}"/>
    <cellStyle name="Moeda 8 2 3" xfId="467" xr:uid="{00000000-0005-0000-0000-00008D420000}"/>
    <cellStyle name="Moeda 8 20" xfId="83" xr:uid="{00000000-0005-0000-0000-00008E420000}"/>
    <cellStyle name="Moeda 8 20 2" xfId="468" xr:uid="{00000000-0005-0000-0000-00008F420000}"/>
    <cellStyle name="Moeda 8 21" xfId="84" xr:uid="{00000000-0005-0000-0000-000090420000}"/>
    <cellStyle name="Moeda 8 21 2" xfId="469" xr:uid="{00000000-0005-0000-0000-000091420000}"/>
    <cellStyle name="Moeda 8 22" xfId="85" xr:uid="{00000000-0005-0000-0000-000092420000}"/>
    <cellStyle name="Moeda 8 22 2" xfId="470" xr:uid="{00000000-0005-0000-0000-000093420000}"/>
    <cellStyle name="Moeda 8 23" xfId="86" xr:uid="{00000000-0005-0000-0000-000094420000}"/>
    <cellStyle name="Moeda 8 23 2" xfId="471" xr:uid="{00000000-0005-0000-0000-000095420000}"/>
    <cellStyle name="Moeda 8 24" xfId="472" xr:uid="{00000000-0005-0000-0000-000096420000}"/>
    <cellStyle name="Moeda 8 24 2" xfId="473" xr:uid="{00000000-0005-0000-0000-000097420000}"/>
    <cellStyle name="Moeda 8 25" xfId="474" xr:uid="{00000000-0005-0000-0000-000098420000}"/>
    <cellStyle name="Moeda 8 3" xfId="87" xr:uid="{00000000-0005-0000-0000-000099420000}"/>
    <cellStyle name="Moeda 8 3 2" xfId="475" xr:uid="{00000000-0005-0000-0000-00009A420000}"/>
    <cellStyle name="Moeda 8 3 3" xfId="476" xr:uid="{00000000-0005-0000-0000-00009B420000}"/>
    <cellStyle name="Moeda 8 4" xfId="88" xr:uid="{00000000-0005-0000-0000-00009C420000}"/>
    <cellStyle name="Moeda 8 4 2" xfId="477" xr:uid="{00000000-0005-0000-0000-00009D420000}"/>
    <cellStyle name="Moeda 8 5" xfId="89" xr:uid="{00000000-0005-0000-0000-00009E420000}"/>
    <cellStyle name="Moeda 8 5 2" xfId="478" xr:uid="{00000000-0005-0000-0000-00009F420000}"/>
    <cellStyle name="Moeda 8 6" xfId="90" xr:uid="{00000000-0005-0000-0000-0000A0420000}"/>
    <cellStyle name="Moeda 8 6 2" xfId="479" xr:uid="{00000000-0005-0000-0000-0000A1420000}"/>
    <cellStyle name="Moeda 8 7" xfId="91" xr:uid="{00000000-0005-0000-0000-0000A2420000}"/>
    <cellStyle name="Moeda 8 7 2" xfId="480" xr:uid="{00000000-0005-0000-0000-0000A3420000}"/>
    <cellStyle name="Moeda 8 8" xfId="92" xr:uid="{00000000-0005-0000-0000-0000A4420000}"/>
    <cellStyle name="Moeda 8 8 2" xfId="481" xr:uid="{00000000-0005-0000-0000-0000A5420000}"/>
    <cellStyle name="Moeda 8 9" xfId="93" xr:uid="{00000000-0005-0000-0000-0000A6420000}"/>
    <cellStyle name="Moeda 8 9 2" xfId="482" xr:uid="{00000000-0005-0000-0000-0000A7420000}"/>
    <cellStyle name="Moeda 9" xfId="94" xr:uid="{00000000-0005-0000-0000-0000A8420000}"/>
    <cellStyle name="Moeda 9 2" xfId="483" xr:uid="{00000000-0005-0000-0000-0000A9420000}"/>
    <cellStyle name="Moeda 9 3" xfId="484" xr:uid="{00000000-0005-0000-0000-0000AA420000}"/>
    <cellStyle name="Moeda 9 4" xfId="1125" xr:uid="{00000000-0005-0000-0000-0000AB420000}"/>
    <cellStyle name="Moeda 9 5" xfId="1150" xr:uid="{00000000-0005-0000-0000-0000AC420000}"/>
    <cellStyle name="Neutra 2" xfId="95" xr:uid="{00000000-0005-0000-0000-0000AD420000}"/>
    <cellStyle name="Neutra 2 2" xfId="485" xr:uid="{00000000-0005-0000-0000-0000AE420000}"/>
    <cellStyle name="Neutra 3" xfId="486" xr:uid="{00000000-0005-0000-0000-0000AF420000}"/>
    <cellStyle name="Normal" xfId="0" builtinId="0"/>
    <cellStyle name="Normal 10" xfId="96" xr:uid="{00000000-0005-0000-0000-0000B1420000}"/>
    <cellStyle name="Normal 10 2" xfId="487" xr:uid="{00000000-0005-0000-0000-0000B2420000}"/>
    <cellStyle name="Normal 10 2 2" xfId="488" xr:uid="{00000000-0005-0000-0000-0000B3420000}"/>
    <cellStyle name="Normal 10 2 3" xfId="489" xr:uid="{00000000-0005-0000-0000-0000B4420000}"/>
    <cellStyle name="Normal 10 3" xfId="490" xr:uid="{00000000-0005-0000-0000-0000B5420000}"/>
    <cellStyle name="Normal 10 3 2" xfId="491" xr:uid="{00000000-0005-0000-0000-0000B6420000}"/>
    <cellStyle name="Normal 10 3 2 2" xfId="492" xr:uid="{00000000-0005-0000-0000-0000B7420000}"/>
    <cellStyle name="Normal 10 3 2 2 2" xfId="493" xr:uid="{00000000-0005-0000-0000-0000B8420000}"/>
    <cellStyle name="Normal 10 3 2 2 2 2" xfId="1816" xr:uid="{00000000-0005-0000-0000-0000B9420000}"/>
    <cellStyle name="Normal 10 3 2 2 2 2 2" xfId="6406" xr:uid="{00000000-0005-0000-0000-0000BA420000}"/>
    <cellStyle name="Normal 10 3 2 2 2 2 2 2" xfId="15559" xr:uid="{00000000-0005-0000-0000-0000BB420000}"/>
    <cellStyle name="Normal 10 3 2 2 2 2 3" xfId="10970" xr:uid="{00000000-0005-0000-0000-0000BC420000}"/>
    <cellStyle name="Normal 10 3 2 2 2 3" xfId="3323" xr:uid="{00000000-0005-0000-0000-0000BD420000}"/>
    <cellStyle name="Normal 10 3 2 2 2 3 2" xfId="6407" xr:uid="{00000000-0005-0000-0000-0000BE420000}"/>
    <cellStyle name="Normal 10 3 2 2 2 3 2 2" xfId="15560" xr:uid="{00000000-0005-0000-0000-0000BF420000}"/>
    <cellStyle name="Normal 10 3 2 2 2 3 3" xfId="12477" xr:uid="{00000000-0005-0000-0000-0000C0420000}"/>
    <cellStyle name="Normal 10 3 2 2 2 4" xfId="1277" xr:uid="{00000000-0005-0000-0000-0000C1420000}"/>
    <cellStyle name="Normal 10 3 2 2 2 4 2" xfId="6408" xr:uid="{00000000-0005-0000-0000-0000C2420000}"/>
    <cellStyle name="Normal 10 3 2 2 2 4 2 2" xfId="15561" xr:uid="{00000000-0005-0000-0000-0000C3420000}"/>
    <cellStyle name="Normal 10 3 2 2 2 4 3" xfId="10431" xr:uid="{00000000-0005-0000-0000-0000C4420000}"/>
    <cellStyle name="Normal 10 3 2 2 2 5" xfId="6405" xr:uid="{00000000-0005-0000-0000-0000C5420000}"/>
    <cellStyle name="Normal 10 3 2 2 2 5 2" xfId="15558" xr:uid="{00000000-0005-0000-0000-0000C6420000}"/>
    <cellStyle name="Normal 10 3 2 2 2 6" xfId="9650" xr:uid="{00000000-0005-0000-0000-0000C7420000}"/>
    <cellStyle name="Normal 10 3 2 2 3" xfId="1815" xr:uid="{00000000-0005-0000-0000-0000C8420000}"/>
    <cellStyle name="Normal 10 3 2 2 3 2" xfId="6409" xr:uid="{00000000-0005-0000-0000-0000C9420000}"/>
    <cellStyle name="Normal 10 3 2 2 3 2 2" xfId="15562" xr:uid="{00000000-0005-0000-0000-0000CA420000}"/>
    <cellStyle name="Normal 10 3 2 2 3 3" xfId="10969" xr:uid="{00000000-0005-0000-0000-0000CB420000}"/>
    <cellStyle name="Normal 10 3 2 2 4" xfId="3322" xr:uid="{00000000-0005-0000-0000-0000CC420000}"/>
    <cellStyle name="Normal 10 3 2 2 4 2" xfId="6410" xr:uid="{00000000-0005-0000-0000-0000CD420000}"/>
    <cellStyle name="Normal 10 3 2 2 4 2 2" xfId="15563" xr:uid="{00000000-0005-0000-0000-0000CE420000}"/>
    <cellStyle name="Normal 10 3 2 2 4 3" xfId="12476" xr:uid="{00000000-0005-0000-0000-0000CF420000}"/>
    <cellStyle name="Normal 10 3 2 2 5" xfId="1276" xr:uid="{00000000-0005-0000-0000-0000D0420000}"/>
    <cellStyle name="Normal 10 3 2 2 5 2" xfId="6411" xr:uid="{00000000-0005-0000-0000-0000D1420000}"/>
    <cellStyle name="Normal 10 3 2 2 5 2 2" xfId="15564" xr:uid="{00000000-0005-0000-0000-0000D2420000}"/>
    <cellStyle name="Normal 10 3 2 2 5 3" xfId="10430" xr:uid="{00000000-0005-0000-0000-0000D3420000}"/>
    <cellStyle name="Normal 10 3 2 2 6" xfId="6404" xr:uid="{00000000-0005-0000-0000-0000D4420000}"/>
    <cellStyle name="Normal 10 3 2 2 6 2" xfId="15557" xr:uid="{00000000-0005-0000-0000-0000D5420000}"/>
    <cellStyle name="Normal 10 3 2 2 7" xfId="9649" xr:uid="{00000000-0005-0000-0000-0000D6420000}"/>
    <cellStyle name="Normal 10 3 2 3" xfId="494" xr:uid="{00000000-0005-0000-0000-0000D7420000}"/>
    <cellStyle name="Normal 10 3 2 3 2" xfId="1817" xr:uid="{00000000-0005-0000-0000-0000D8420000}"/>
    <cellStyle name="Normal 10 3 2 3 2 2" xfId="6413" xr:uid="{00000000-0005-0000-0000-0000D9420000}"/>
    <cellStyle name="Normal 10 3 2 3 2 2 2" xfId="15566" xr:uid="{00000000-0005-0000-0000-0000DA420000}"/>
    <cellStyle name="Normal 10 3 2 3 2 3" xfId="10971" xr:uid="{00000000-0005-0000-0000-0000DB420000}"/>
    <cellStyle name="Normal 10 3 2 3 3" xfId="3324" xr:uid="{00000000-0005-0000-0000-0000DC420000}"/>
    <cellStyle name="Normal 10 3 2 3 3 2" xfId="6414" xr:uid="{00000000-0005-0000-0000-0000DD420000}"/>
    <cellStyle name="Normal 10 3 2 3 3 2 2" xfId="15567" xr:uid="{00000000-0005-0000-0000-0000DE420000}"/>
    <cellStyle name="Normal 10 3 2 3 3 3" xfId="12478" xr:uid="{00000000-0005-0000-0000-0000DF420000}"/>
    <cellStyle name="Normal 10 3 2 3 4" xfId="1278" xr:uid="{00000000-0005-0000-0000-0000E0420000}"/>
    <cellStyle name="Normal 10 3 2 3 4 2" xfId="6415" xr:uid="{00000000-0005-0000-0000-0000E1420000}"/>
    <cellStyle name="Normal 10 3 2 3 4 2 2" xfId="15568" xr:uid="{00000000-0005-0000-0000-0000E2420000}"/>
    <cellStyle name="Normal 10 3 2 3 4 3" xfId="10432" xr:uid="{00000000-0005-0000-0000-0000E3420000}"/>
    <cellStyle name="Normal 10 3 2 3 5" xfId="6412" xr:uid="{00000000-0005-0000-0000-0000E4420000}"/>
    <cellStyle name="Normal 10 3 2 3 5 2" xfId="15565" xr:uid="{00000000-0005-0000-0000-0000E5420000}"/>
    <cellStyle name="Normal 10 3 2 3 6" xfId="9651" xr:uid="{00000000-0005-0000-0000-0000E6420000}"/>
    <cellStyle name="Normal 10 3 2 4" xfId="1814" xr:uid="{00000000-0005-0000-0000-0000E7420000}"/>
    <cellStyle name="Normal 10 3 2 4 2" xfId="6416" xr:uid="{00000000-0005-0000-0000-0000E8420000}"/>
    <cellStyle name="Normal 10 3 2 4 2 2" xfId="15569" xr:uid="{00000000-0005-0000-0000-0000E9420000}"/>
    <cellStyle name="Normal 10 3 2 4 3" xfId="10968" xr:uid="{00000000-0005-0000-0000-0000EA420000}"/>
    <cellStyle name="Normal 10 3 2 5" xfId="3321" xr:uid="{00000000-0005-0000-0000-0000EB420000}"/>
    <cellStyle name="Normal 10 3 2 5 2" xfId="6417" xr:uid="{00000000-0005-0000-0000-0000EC420000}"/>
    <cellStyle name="Normal 10 3 2 5 2 2" xfId="15570" xr:uid="{00000000-0005-0000-0000-0000ED420000}"/>
    <cellStyle name="Normal 10 3 2 5 3" xfId="12475" xr:uid="{00000000-0005-0000-0000-0000EE420000}"/>
    <cellStyle name="Normal 10 3 2 6" xfId="1275" xr:uid="{00000000-0005-0000-0000-0000EF420000}"/>
    <cellStyle name="Normal 10 3 2 6 2" xfId="6418" xr:uid="{00000000-0005-0000-0000-0000F0420000}"/>
    <cellStyle name="Normal 10 3 2 6 2 2" xfId="15571" xr:uid="{00000000-0005-0000-0000-0000F1420000}"/>
    <cellStyle name="Normal 10 3 2 6 3" xfId="10429" xr:uid="{00000000-0005-0000-0000-0000F2420000}"/>
    <cellStyle name="Normal 10 3 2 7" xfId="6403" xr:uid="{00000000-0005-0000-0000-0000F3420000}"/>
    <cellStyle name="Normal 10 3 2 7 2" xfId="15556" xr:uid="{00000000-0005-0000-0000-0000F4420000}"/>
    <cellStyle name="Normal 10 3 2 8" xfId="9648" xr:uid="{00000000-0005-0000-0000-0000F5420000}"/>
    <cellStyle name="Normal 10 3 3" xfId="495" xr:uid="{00000000-0005-0000-0000-0000F6420000}"/>
    <cellStyle name="Normal 10 3 3 2" xfId="496" xr:uid="{00000000-0005-0000-0000-0000F7420000}"/>
    <cellStyle name="Normal 10 3 3 2 2" xfId="1819" xr:uid="{00000000-0005-0000-0000-0000F8420000}"/>
    <cellStyle name="Normal 10 3 3 2 2 2" xfId="6421" xr:uid="{00000000-0005-0000-0000-0000F9420000}"/>
    <cellStyle name="Normal 10 3 3 2 2 2 2" xfId="15574" xr:uid="{00000000-0005-0000-0000-0000FA420000}"/>
    <cellStyle name="Normal 10 3 3 2 2 3" xfId="10973" xr:uid="{00000000-0005-0000-0000-0000FB420000}"/>
    <cellStyle name="Normal 10 3 3 2 3" xfId="3326" xr:uid="{00000000-0005-0000-0000-0000FC420000}"/>
    <cellStyle name="Normal 10 3 3 2 3 2" xfId="6422" xr:uid="{00000000-0005-0000-0000-0000FD420000}"/>
    <cellStyle name="Normal 10 3 3 2 3 2 2" xfId="15575" xr:uid="{00000000-0005-0000-0000-0000FE420000}"/>
    <cellStyle name="Normal 10 3 3 2 3 3" xfId="12480" xr:uid="{00000000-0005-0000-0000-0000FF420000}"/>
    <cellStyle name="Normal 10 3 3 2 4" xfId="1280" xr:uid="{00000000-0005-0000-0000-000000430000}"/>
    <cellStyle name="Normal 10 3 3 2 4 2" xfId="6423" xr:uid="{00000000-0005-0000-0000-000001430000}"/>
    <cellStyle name="Normal 10 3 3 2 4 2 2" xfId="15576" xr:uid="{00000000-0005-0000-0000-000002430000}"/>
    <cellStyle name="Normal 10 3 3 2 4 3" xfId="10434" xr:uid="{00000000-0005-0000-0000-000003430000}"/>
    <cellStyle name="Normal 10 3 3 2 5" xfId="6420" xr:uid="{00000000-0005-0000-0000-000004430000}"/>
    <cellStyle name="Normal 10 3 3 2 5 2" xfId="15573" xr:uid="{00000000-0005-0000-0000-000005430000}"/>
    <cellStyle name="Normal 10 3 3 2 6" xfId="9653" xr:uid="{00000000-0005-0000-0000-000006430000}"/>
    <cellStyle name="Normal 10 3 3 3" xfId="1818" xr:uid="{00000000-0005-0000-0000-000007430000}"/>
    <cellStyle name="Normal 10 3 3 3 2" xfId="6424" xr:uid="{00000000-0005-0000-0000-000008430000}"/>
    <cellStyle name="Normal 10 3 3 3 2 2" xfId="15577" xr:uid="{00000000-0005-0000-0000-000009430000}"/>
    <cellStyle name="Normal 10 3 3 3 3" xfId="10972" xr:uid="{00000000-0005-0000-0000-00000A430000}"/>
    <cellStyle name="Normal 10 3 3 4" xfId="3325" xr:uid="{00000000-0005-0000-0000-00000B430000}"/>
    <cellStyle name="Normal 10 3 3 4 2" xfId="6425" xr:uid="{00000000-0005-0000-0000-00000C430000}"/>
    <cellStyle name="Normal 10 3 3 4 2 2" xfId="15578" xr:uid="{00000000-0005-0000-0000-00000D430000}"/>
    <cellStyle name="Normal 10 3 3 4 3" xfId="12479" xr:uid="{00000000-0005-0000-0000-00000E430000}"/>
    <cellStyle name="Normal 10 3 3 5" xfId="1279" xr:uid="{00000000-0005-0000-0000-00000F430000}"/>
    <cellStyle name="Normal 10 3 3 5 2" xfId="6426" xr:uid="{00000000-0005-0000-0000-000010430000}"/>
    <cellStyle name="Normal 10 3 3 5 2 2" xfId="15579" xr:uid="{00000000-0005-0000-0000-000011430000}"/>
    <cellStyle name="Normal 10 3 3 5 3" xfId="10433" xr:uid="{00000000-0005-0000-0000-000012430000}"/>
    <cellStyle name="Normal 10 3 3 6" xfId="6419" xr:uid="{00000000-0005-0000-0000-000013430000}"/>
    <cellStyle name="Normal 10 3 3 6 2" xfId="15572" xr:uid="{00000000-0005-0000-0000-000014430000}"/>
    <cellStyle name="Normal 10 3 3 7" xfId="9652" xr:uid="{00000000-0005-0000-0000-000015430000}"/>
    <cellStyle name="Normal 10 3 4" xfId="497" xr:uid="{00000000-0005-0000-0000-000016430000}"/>
    <cellStyle name="Normal 10 3 4 2" xfId="1820" xr:uid="{00000000-0005-0000-0000-000017430000}"/>
    <cellStyle name="Normal 10 3 4 2 2" xfId="6428" xr:uid="{00000000-0005-0000-0000-000018430000}"/>
    <cellStyle name="Normal 10 3 4 2 2 2" xfId="15581" xr:uid="{00000000-0005-0000-0000-000019430000}"/>
    <cellStyle name="Normal 10 3 4 2 3" xfId="10974" xr:uid="{00000000-0005-0000-0000-00001A430000}"/>
    <cellStyle name="Normal 10 3 4 3" xfId="3327" xr:uid="{00000000-0005-0000-0000-00001B430000}"/>
    <cellStyle name="Normal 10 3 4 3 2" xfId="6429" xr:uid="{00000000-0005-0000-0000-00001C430000}"/>
    <cellStyle name="Normal 10 3 4 3 2 2" xfId="15582" xr:uid="{00000000-0005-0000-0000-00001D430000}"/>
    <cellStyle name="Normal 10 3 4 3 3" xfId="12481" xr:uid="{00000000-0005-0000-0000-00001E430000}"/>
    <cellStyle name="Normal 10 3 4 4" xfId="1281" xr:uid="{00000000-0005-0000-0000-00001F430000}"/>
    <cellStyle name="Normal 10 3 4 4 2" xfId="6430" xr:uid="{00000000-0005-0000-0000-000020430000}"/>
    <cellStyle name="Normal 10 3 4 4 2 2" xfId="15583" xr:uid="{00000000-0005-0000-0000-000021430000}"/>
    <cellStyle name="Normal 10 3 4 4 3" xfId="10435" xr:uid="{00000000-0005-0000-0000-000022430000}"/>
    <cellStyle name="Normal 10 3 4 5" xfId="6427" xr:uid="{00000000-0005-0000-0000-000023430000}"/>
    <cellStyle name="Normal 10 3 4 5 2" xfId="15580" xr:uid="{00000000-0005-0000-0000-000024430000}"/>
    <cellStyle name="Normal 10 3 4 6" xfId="9654" xr:uid="{00000000-0005-0000-0000-000025430000}"/>
    <cellStyle name="Normal 10 3 5" xfId="1813" xr:uid="{00000000-0005-0000-0000-000026430000}"/>
    <cellStyle name="Normal 10 3 5 2" xfId="6431" xr:uid="{00000000-0005-0000-0000-000027430000}"/>
    <cellStyle name="Normal 10 3 5 2 2" xfId="15584" xr:uid="{00000000-0005-0000-0000-000028430000}"/>
    <cellStyle name="Normal 10 3 5 3" xfId="10967" xr:uid="{00000000-0005-0000-0000-000029430000}"/>
    <cellStyle name="Normal 10 3 6" xfId="3320" xr:uid="{00000000-0005-0000-0000-00002A430000}"/>
    <cellStyle name="Normal 10 3 6 2" xfId="6432" xr:uid="{00000000-0005-0000-0000-00002B430000}"/>
    <cellStyle name="Normal 10 3 6 2 2" xfId="15585" xr:uid="{00000000-0005-0000-0000-00002C430000}"/>
    <cellStyle name="Normal 10 3 6 3" xfId="12474" xr:uid="{00000000-0005-0000-0000-00002D430000}"/>
    <cellStyle name="Normal 10 3 7" xfId="1274" xr:uid="{00000000-0005-0000-0000-00002E430000}"/>
    <cellStyle name="Normal 10 3 7 2" xfId="6433" xr:uid="{00000000-0005-0000-0000-00002F430000}"/>
    <cellStyle name="Normal 10 3 7 2 2" xfId="15586" xr:uid="{00000000-0005-0000-0000-000030430000}"/>
    <cellStyle name="Normal 10 3 7 3" xfId="10428" xr:uid="{00000000-0005-0000-0000-000031430000}"/>
    <cellStyle name="Normal 10 3 8" xfId="6402" xr:uid="{00000000-0005-0000-0000-000032430000}"/>
    <cellStyle name="Normal 10 3 8 2" xfId="15555" xr:uid="{00000000-0005-0000-0000-000033430000}"/>
    <cellStyle name="Normal 10 3 9" xfId="9647" xr:uid="{00000000-0005-0000-0000-000034430000}"/>
    <cellStyle name="Normal 11" xfId="97" xr:uid="{00000000-0005-0000-0000-000035430000}"/>
    <cellStyle name="Normal 11 2" xfId="498" xr:uid="{00000000-0005-0000-0000-000036430000}"/>
    <cellStyle name="Normal 11 2 2" xfId="499" xr:uid="{00000000-0005-0000-0000-000037430000}"/>
    <cellStyle name="Normal 11 2 2 2" xfId="500" xr:uid="{00000000-0005-0000-0000-000038430000}"/>
    <cellStyle name="Normal 11 2 2 2 2" xfId="501" xr:uid="{00000000-0005-0000-0000-000039430000}"/>
    <cellStyle name="Normal 11 2 2 2 2 2" xfId="1824" xr:uid="{00000000-0005-0000-0000-00003A430000}"/>
    <cellStyle name="Normal 11 2 2 2 2 2 2" xfId="6438" xr:uid="{00000000-0005-0000-0000-00003B430000}"/>
    <cellStyle name="Normal 11 2 2 2 2 2 2 2" xfId="15591" xr:uid="{00000000-0005-0000-0000-00003C430000}"/>
    <cellStyle name="Normal 11 2 2 2 2 2 3" xfId="10978" xr:uid="{00000000-0005-0000-0000-00003D430000}"/>
    <cellStyle name="Normal 11 2 2 2 2 3" xfId="3331" xr:uid="{00000000-0005-0000-0000-00003E430000}"/>
    <cellStyle name="Normal 11 2 2 2 2 3 2" xfId="6439" xr:uid="{00000000-0005-0000-0000-00003F430000}"/>
    <cellStyle name="Normal 11 2 2 2 2 3 2 2" xfId="15592" xr:uid="{00000000-0005-0000-0000-000040430000}"/>
    <cellStyle name="Normal 11 2 2 2 2 3 3" xfId="12485" xr:uid="{00000000-0005-0000-0000-000041430000}"/>
    <cellStyle name="Normal 11 2 2 2 2 4" xfId="1285" xr:uid="{00000000-0005-0000-0000-000042430000}"/>
    <cellStyle name="Normal 11 2 2 2 2 4 2" xfId="6440" xr:uid="{00000000-0005-0000-0000-000043430000}"/>
    <cellStyle name="Normal 11 2 2 2 2 4 2 2" xfId="15593" xr:uid="{00000000-0005-0000-0000-000044430000}"/>
    <cellStyle name="Normal 11 2 2 2 2 4 3" xfId="10439" xr:uid="{00000000-0005-0000-0000-000045430000}"/>
    <cellStyle name="Normal 11 2 2 2 2 5" xfId="6437" xr:uid="{00000000-0005-0000-0000-000046430000}"/>
    <cellStyle name="Normal 11 2 2 2 2 5 2" xfId="15590" xr:uid="{00000000-0005-0000-0000-000047430000}"/>
    <cellStyle name="Normal 11 2 2 2 2 6" xfId="9658" xr:uid="{00000000-0005-0000-0000-000048430000}"/>
    <cellStyle name="Normal 11 2 2 2 3" xfId="1823" xr:uid="{00000000-0005-0000-0000-000049430000}"/>
    <cellStyle name="Normal 11 2 2 2 3 2" xfId="6441" xr:uid="{00000000-0005-0000-0000-00004A430000}"/>
    <cellStyle name="Normal 11 2 2 2 3 2 2" xfId="15594" xr:uid="{00000000-0005-0000-0000-00004B430000}"/>
    <cellStyle name="Normal 11 2 2 2 3 3" xfId="10977" xr:uid="{00000000-0005-0000-0000-00004C430000}"/>
    <cellStyle name="Normal 11 2 2 2 4" xfId="3330" xr:uid="{00000000-0005-0000-0000-00004D430000}"/>
    <cellStyle name="Normal 11 2 2 2 4 2" xfId="6442" xr:uid="{00000000-0005-0000-0000-00004E430000}"/>
    <cellStyle name="Normal 11 2 2 2 4 2 2" xfId="15595" xr:uid="{00000000-0005-0000-0000-00004F430000}"/>
    <cellStyle name="Normal 11 2 2 2 4 3" xfId="12484" xr:uid="{00000000-0005-0000-0000-000050430000}"/>
    <cellStyle name="Normal 11 2 2 2 5" xfId="1284" xr:uid="{00000000-0005-0000-0000-000051430000}"/>
    <cellStyle name="Normal 11 2 2 2 5 2" xfId="6443" xr:uid="{00000000-0005-0000-0000-000052430000}"/>
    <cellStyle name="Normal 11 2 2 2 5 2 2" xfId="15596" xr:uid="{00000000-0005-0000-0000-000053430000}"/>
    <cellStyle name="Normal 11 2 2 2 5 3" xfId="10438" xr:uid="{00000000-0005-0000-0000-000054430000}"/>
    <cellStyle name="Normal 11 2 2 2 6" xfId="6436" xr:uid="{00000000-0005-0000-0000-000055430000}"/>
    <cellStyle name="Normal 11 2 2 2 6 2" xfId="15589" xr:uid="{00000000-0005-0000-0000-000056430000}"/>
    <cellStyle name="Normal 11 2 2 2 7" xfId="9657" xr:uid="{00000000-0005-0000-0000-000057430000}"/>
    <cellStyle name="Normal 11 2 2 3" xfId="502" xr:uid="{00000000-0005-0000-0000-000058430000}"/>
    <cellStyle name="Normal 11 2 2 3 2" xfId="1825" xr:uid="{00000000-0005-0000-0000-000059430000}"/>
    <cellStyle name="Normal 11 2 2 3 2 2" xfId="6445" xr:uid="{00000000-0005-0000-0000-00005A430000}"/>
    <cellStyle name="Normal 11 2 2 3 2 2 2" xfId="15598" xr:uid="{00000000-0005-0000-0000-00005B430000}"/>
    <cellStyle name="Normal 11 2 2 3 2 3" xfId="10979" xr:uid="{00000000-0005-0000-0000-00005C430000}"/>
    <cellStyle name="Normal 11 2 2 3 3" xfId="3332" xr:uid="{00000000-0005-0000-0000-00005D430000}"/>
    <cellStyle name="Normal 11 2 2 3 3 2" xfId="6446" xr:uid="{00000000-0005-0000-0000-00005E430000}"/>
    <cellStyle name="Normal 11 2 2 3 3 2 2" xfId="15599" xr:uid="{00000000-0005-0000-0000-00005F430000}"/>
    <cellStyle name="Normal 11 2 2 3 3 3" xfId="12486" xr:uid="{00000000-0005-0000-0000-000060430000}"/>
    <cellStyle name="Normal 11 2 2 3 4" xfId="1286" xr:uid="{00000000-0005-0000-0000-000061430000}"/>
    <cellStyle name="Normal 11 2 2 3 4 2" xfId="6447" xr:uid="{00000000-0005-0000-0000-000062430000}"/>
    <cellStyle name="Normal 11 2 2 3 4 2 2" xfId="15600" xr:uid="{00000000-0005-0000-0000-000063430000}"/>
    <cellStyle name="Normal 11 2 2 3 4 3" xfId="10440" xr:uid="{00000000-0005-0000-0000-000064430000}"/>
    <cellStyle name="Normal 11 2 2 3 5" xfId="6444" xr:uid="{00000000-0005-0000-0000-000065430000}"/>
    <cellStyle name="Normal 11 2 2 3 5 2" xfId="15597" xr:uid="{00000000-0005-0000-0000-000066430000}"/>
    <cellStyle name="Normal 11 2 2 3 6" xfId="9659" xr:uid="{00000000-0005-0000-0000-000067430000}"/>
    <cellStyle name="Normal 11 2 2 4" xfId="1822" xr:uid="{00000000-0005-0000-0000-000068430000}"/>
    <cellStyle name="Normal 11 2 2 4 2" xfId="6448" xr:uid="{00000000-0005-0000-0000-000069430000}"/>
    <cellStyle name="Normal 11 2 2 4 2 2" xfId="15601" xr:uid="{00000000-0005-0000-0000-00006A430000}"/>
    <cellStyle name="Normal 11 2 2 4 3" xfId="10976" xr:uid="{00000000-0005-0000-0000-00006B430000}"/>
    <cellStyle name="Normal 11 2 2 5" xfId="3329" xr:uid="{00000000-0005-0000-0000-00006C430000}"/>
    <cellStyle name="Normal 11 2 2 5 2" xfId="6449" xr:uid="{00000000-0005-0000-0000-00006D430000}"/>
    <cellStyle name="Normal 11 2 2 5 2 2" xfId="15602" xr:uid="{00000000-0005-0000-0000-00006E430000}"/>
    <cellStyle name="Normal 11 2 2 5 3" xfId="12483" xr:uid="{00000000-0005-0000-0000-00006F430000}"/>
    <cellStyle name="Normal 11 2 2 6" xfId="1283" xr:uid="{00000000-0005-0000-0000-000070430000}"/>
    <cellStyle name="Normal 11 2 2 6 2" xfId="6450" xr:uid="{00000000-0005-0000-0000-000071430000}"/>
    <cellStyle name="Normal 11 2 2 6 2 2" xfId="15603" xr:uid="{00000000-0005-0000-0000-000072430000}"/>
    <cellStyle name="Normal 11 2 2 6 3" xfId="10437" xr:uid="{00000000-0005-0000-0000-000073430000}"/>
    <cellStyle name="Normal 11 2 2 7" xfId="6435" xr:uid="{00000000-0005-0000-0000-000074430000}"/>
    <cellStyle name="Normal 11 2 2 7 2" xfId="15588" xr:uid="{00000000-0005-0000-0000-000075430000}"/>
    <cellStyle name="Normal 11 2 2 8" xfId="9656" xr:uid="{00000000-0005-0000-0000-000076430000}"/>
    <cellStyle name="Normal 11 2 3" xfId="503" xr:uid="{00000000-0005-0000-0000-000077430000}"/>
    <cellStyle name="Normal 11 2 3 2" xfId="504" xr:uid="{00000000-0005-0000-0000-000078430000}"/>
    <cellStyle name="Normal 11 2 3 2 2" xfId="1827" xr:uid="{00000000-0005-0000-0000-000079430000}"/>
    <cellStyle name="Normal 11 2 3 2 2 2" xfId="6453" xr:uid="{00000000-0005-0000-0000-00007A430000}"/>
    <cellStyle name="Normal 11 2 3 2 2 2 2" xfId="15606" xr:uid="{00000000-0005-0000-0000-00007B430000}"/>
    <cellStyle name="Normal 11 2 3 2 2 3" xfId="10981" xr:uid="{00000000-0005-0000-0000-00007C430000}"/>
    <cellStyle name="Normal 11 2 3 2 3" xfId="3334" xr:uid="{00000000-0005-0000-0000-00007D430000}"/>
    <cellStyle name="Normal 11 2 3 2 3 2" xfId="6454" xr:uid="{00000000-0005-0000-0000-00007E430000}"/>
    <cellStyle name="Normal 11 2 3 2 3 2 2" xfId="15607" xr:uid="{00000000-0005-0000-0000-00007F430000}"/>
    <cellStyle name="Normal 11 2 3 2 3 3" xfId="12488" xr:uid="{00000000-0005-0000-0000-000080430000}"/>
    <cellStyle name="Normal 11 2 3 2 4" xfId="1288" xr:uid="{00000000-0005-0000-0000-000081430000}"/>
    <cellStyle name="Normal 11 2 3 2 4 2" xfId="6455" xr:uid="{00000000-0005-0000-0000-000082430000}"/>
    <cellStyle name="Normal 11 2 3 2 4 2 2" xfId="15608" xr:uid="{00000000-0005-0000-0000-000083430000}"/>
    <cellStyle name="Normal 11 2 3 2 4 3" xfId="10442" xr:uid="{00000000-0005-0000-0000-000084430000}"/>
    <cellStyle name="Normal 11 2 3 2 5" xfId="6452" xr:uid="{00000000-0005-0000-0000-000085430000}"/>
    <cellStyle name="Normal 11 2 3 2 5 2" xfId="15605" xr:uid="{00000000-0005-0000-0000-000086430000}"/>
    <cellStyle name="Normal 11 2 3 2 6" xfId="9661" xr:uid="{00000000-0005-0000-0000-000087430000}"/>
    <cellStyle name="Normal 11 2 3 3" xfId="1826" xr:uid="{00000000-0005-0000-0000-000088430000}"/>
    <cellStyle name="Normal 11 2 3 3 2" xfId="6456" xr:uid="{00000000-0005-0000-0000-000089430000}"/>
    <cellStyle name="Normal 11 2 3 3 2 2" xfId="15609" xr:uid="{00000000-0005-0000-0000-00008A430000}"/>
    <cellStyle name="Normal 11 2 3 3 3" xfId="10980" xr:uid="{00000000-0005-0000-0000-00008B430000}"/>
    <cellStyle name="Normal 11 2 3 4" xfId="3333" xr:uid="{00000000-0005-0000-0000-00008C430000}"/>
    <cellStyle name="Normal 11 2 3 4 2" xfId="6457" xr:uid="{00000000-0005-0000-0000-00008D430000}"/>
    <cellStyle name="Normal 11 2 3 4 2 2" xfId="15610" xr:uid="{00000000-0005-0000-0000-00008E430000}"/>
    <cellStyle name="Normal 11 2 3 4 3" xfId="12487" xr:uid="{00000000-0005-0000-0000-00008F430000}"/>
    <cellStyle name="Normal 11 2 3 5" xfId="1287" xr:uid="{00000000-0005-0000-0000-000090430000}"/>
    <cellStyle name="Normal 11 2 3 5 2" xfId="6458" xr:uid="{00000000-0005-0000-0000-000091430000}"/>
    <cellStyle name="Normal 11 2 3 5 2 2" xfId="15611" xr:uid="{00000000-0005-0000-0000-000092430000}"/>
    <cellStyle name="Normal 11 2 3 5 3" xfId="10441" xr:uid="{00000000-0005-0000-0000-000093430000}"/>
    <cellStyle name="Normal 11 2 3 6" xfId="6451" xr:uid="{00000000-0005-0000-0000-000094430000}"/>
    <cellStyle name="Normal 11 2 3 6 2" xfId="15604" xr:uid="{00000000-0005-0000-0000-000095430000}"/>
    <cellStyle name="Normal 11 2 3 7" xfId="9660" xr:uid="{00000000-0005-0000-0000-000096430000}"/>
    <cellStyle name="Normal 11 2 4" xfId="505" xr:uid="{00000000-0005-0000-0000-000097430000}"/>
    <cellStyle name="Normal 11 2 4 2" xfId="1828" xr:uid="{00000000-0005-0000-0000-000098430000}"/>
    <cellStyle name="Normal 11 2 4 2 2" xfId="6460" xr:uid="{00000000-0005-0000-0000-000099430000}"/>
    <cellStyle name="Normal 11 2 4 2 2 2" xfId="15613" xr:uid="{00000000-0005-0000-0000-00009A430000}"/>
    <cellStyle name="Normal 11 2 4 2 3" xfId="10982" xr:uid="{00000000-0005-0000-0000-00009B430000}"/>
    <cellStyle name="Normal 11 2 4 3" xfId="3335" xr:uid="{00000000-0005-0000-0000-00009C430000}"/>
    <cellStyle name="Normal 11 2 4 3 2" xfId="6461" xr:uid="{00000000-0005-0000-0000-00009D430000}"/>
    <cellStyle name="Normal 11 2 4 3 2 2" xfId="15614" xr:uid="{00000000-0005-0000-0000-00009E430000}"/>
    <cellStyle name="Normal 11 2 4 3 3" xfId="12489" xr:uid="{00000000-0005-0000-0000-00009F430000}"/>
    <cellStyle name="Normal 11 2 4 4" xfId="1289" xr:uid="{00000000-0005-0000-0000-0000A0430000}"/>
    <cellStyle name="Normal 11 2 4 4 2" xfId="6462" xr:uid="{00000000-0005-0000-0000-0000A1430000}"/>
    <cellStyle name="Normal 11 2 4 4 2 2" xfId="15615" xr:uid="{00000000-0005-0000-0000-0000A2430000}"/>
    <cellStyle name="Normal 11 2 4 4 3" xfId="10443" xr:uid="{00000000-0005-0000-0000-0000A3430000}"/>
    <cellStyle name="Normal 11 2 4 5" xfId="6459" xr:uid="{00000000-0005-0000-0000-0000A4430000}"/>
    <cellStyle name="Normal 11 2 4 5 2" xfId="15612" xr:uid="{00000000-0005-0000-0000-0000A5430000}"/>
    <cellStyle name="Normal 11 2 4 6" xfId="9662" xr:uid="{00000000-0005-0000-0000-0000A6430000}"/>
    <cellStyle name="Normal 11 2 5" xfId="1821" xr:uid="{00000000-0005-0000-0000-0000A7430000}"/>
    <cellStyle name="Normal 11 2 5 2" xfId="6463" xr:uid="{00000000-0005-0000-0000-0000A8430000}"/>
    <cellStyle name="Normal 11 2 5 2 2" xfId="15616" xr:uid="{00000000-0005-0000-0000-0000A9430000}"/>
    <cellStyle name="Normal 11 2 5 3" xfId="10975" xr:uid="{00000000-0005-0000-0000-0000AA430000}"/>
    <cellStyle name="Normal 11 2 6" xfId="3328" xr:uid="{00000000-0005-0000-0000-0000AB430000}"/>
    <cellStyle name="Normal 11 2 6 2" xfId="6464" xr:uid="{00000000-0005-0000-0000-0000AC430000}"/>
    <cellStyle name="Normal 11 2 6 2 2" xfId="15617" xr:uid="{00000000-0005-0000-0000-0000AD430000}"/>
    <cellStyle name="Normal 11 2 6 3" xfId="12482" xr:uid="{00000000-0005-0000-0000-0000AE430000}"/>
    <cellStyle name="Normal 11 2 7" xfId="1282" xr:uid="{00000000-0005-0000-0000-0000AF430000}"/>
    <cellStyle name="Normal 11 2 7 2" xfId="6465" xr:uid="{00000000-0005-0000-0000-0000B0430000}"/>
    <cellStyle name="Normal 11 2 7 2 2" xfId="15618" xr:uid="{00000000-0005-0000-0000-0000B1430000}"/>
    <cellStyle name="Normal 11 2 7 3" xfId="10436" xr:uid="{00000000-0005-0000-0000-0000B2430000}"/>
    <cellStyle name="Normal 11 2 8" xfId="6434" xr:uid="{00000000-0005-0000-0000-0000B3430000}"/>
    <cellStyle name="Normal 11 2 8 2" xfId="15587" xr:uid="{00000000-0005-0000-0000-0000B4430000}"/>
    <cellStyle name="Normal 11 2 9" xfId="9655" xr:uid="{00000000-0005-0000-0000-0000B5430000}"/>
    <cellStyle name="Normal 11 3" xfId="506" xr:uid="{00000000-0005-0000-0000-0000B6430000}"/>
    <cellStyle name="Normal 11 4" xfId="507" xr:uid="{00000000-0005-0000-0000-0000B7430000}"/>
    <cellStyle name="Normal 11 5" xfId="508" xr:uid="{00000000-0005-0000-0000-0000B8430000}"/>
    <cellStyle name="Normal 11 5 2" xfId="509" xr:uid="{00000000-0005-0000-0000-0000B9430000}"/>
    <cellStyle name="Normal 11 5 2 2" xfId="1830" xr:uid="{00000000-0005-0000-0000-0000BA430000}"/>
    <cellStyle name="Normal 11 5 2 2 2" xfId="6468" xr:uid="{00000000-0005-0000-0000-0000BB430000}"/>
    <cellStyle name="Normal 11 5 2 2 2 2" xfId="15621" xr:uid="{00000000-0005-0000-0000-0000BC430000}"/>
    <cellStyle name="Normal 11 5 2 2 3" xfId="10984" xr:uid="{00000000-0005-0000-0000-0000BD430000}"/>
    <cellStyle name="Normal 11 5 2 3" xfId="3337" xr:uid="{00000000-0005-0000-0000-0000BE430000}"/>
    <cellStyle name="Normal 11 5 2 3 2" xfId="6469" xr:uid="{00000000-0005-0000-0000-0000BF430000}"/>
    <cellStyle name="Normal 11 5 2 3 2 2" xfId="15622" xr:uid="{00000000-0005-0000-0000-0000C0430000}"/>
    <cellStyle name="Normal 11 5 2 3 3" xfId="12491" xr:uid="{00000000-0005-0000-0000-0000C1430000}"/>
    <cellStyle name="Normal 11 5 2 4" xfId="1291" xr:uid="{00000000-0005-0000-0000-0000C2430000}"/>
    <cellStyle name="Normal 11 5 2 4 2" xfId="6470" xr:uid="{00000000-0005-0000-0000-0000C3430000}"/>
    <cellStyle name="Normal 11 5 2 4 2 2" xfId="15623" xr:uid="{00000000-0005-0000-0000-0000C4430000}"/>
    <cellStyle name="Normal 11 5 2 4 3" xfId="10445" xr:uid="{00000000-0005-0000-0000-0000C5430000}"/>
    <cellStyle name="Normal 11 5 2 5" xfId="6467" xr:uid="{00000000-0005-0000-0000-0000C6430000}"/>
    <cellStyle name="Normal 11 5 2 5 2" xfId="15620" xr:uid="{00000000-0005-0000-0000-0000C7430000}"/>
    <cellStyle name="Normal 11 5 2 6" xfId="9666" xr:uid="{00000000-0005-0000-0000-0000C8430000}"/>
    <cellStyle name="Normal 11 5 3" xfId="1829" xr:uid="{00000000-0005-0000-0000-0000C9430000}"/>
    <cellStyle name="Normal 11 5 3 2" xfId="6471" xr:uid="{00000000-0005-0000-0000-0000CA430000}"/>
    <cellStyle name="Normal 11 5 3 2 2" xfId="15624" xr:uid="{00000000-0005-0000-0000-0000CB430000}"/>
    <cellStyle name="Normal 11 5 3 3" xfId="10983" xr:uid="{00000000-0005-0000-0000-0000CC430000}"/>
    <cellStyle name="Normal 11 5 4" xfId="3336" xr:uid="{00000000-0005-0000-0000-0000CD430000}"/>
    <cellStyle name="Normal 11 5 4 2" xfId="6472" xr:uid="{00000000-0005-0000-0000-0000CE430000}"/>
    <cellStyle name="Normal 11 5 4 2 2" xfId="15625" xr:uid="{00000000-0005-0000-0000-0000CF430000}"/>
    <cellStyle name="Normal 11 5 4 3" xfId="12490" xr:uid="{00000000-0005-0000-0000-0000D0430000}"/>
    <cellStyle name="Normal 11 5 5" xfId="1290" xr:uid="{00000000-0005-0000-0000-0000D1430000}"/>
    <cellStyle name="Normal 11 5 5 2" xfId="6473" xr:uid="{00000000-0005-0000-0000-0000D2430000}"/>
    <cellStyle name="Normal 11 5 5 2 2" xfId="15626" xr:uid="{00000000-0005-0000-0000-0000D3430000}"/>
    <cellStyle name="Normal 11 5 5 3" xfId="10444" xr:uid="{00000000-0005-0000-0000-0000D4430000}"/>
    <cellStyle name="Normal 11 5 6" xfId="6466" xr:uid="{00000000-0005-0000-0000-0000D5430000}"/>
    <cellStyle name="Normal 11 5 6 2" xfId="15619" xr:uid="{00000000-0005-0000-0000-0000D6430000}"/>
    <cellStyle name="Normal 11 5 7" xfId="9665" xr:uid="{00000000-0005-0000-0000-0000D7430000}"/>
    <cellStyle name="Normal 11 6" xfId="510" xr:uid="{00000000-0005-0000-0000-0000D8430000}"/>
    <cellStyle name="Normal 12" xfId="98" xr:uid="{00000000-0005-0000-0000-0000D9430000}"/>
    <cellStyle name="Normal 12 2" xfId="511" xr:uid="{00000000-0005-0000-0000-0000DA430000}"/>
    <cellStyle name="Normal 12 2 10" xfId="9668" xr:uid="{00000000-0005-0000-0000-0000DB430000}"/>
    <cellStyle name="Normal 12 2 2" xfId="512" xr:uid="{00000000-0005-0000-0000-0000DC430000}"/>
    <cellStyle name="Normal 12 2 2 2" xfId="513" xr:uid="{00000000-0005-0000-0000-0000DD430000}"/>
    <cellStyle name="Normal 12 2 3" xfId="514" xr:uid="{00000000-0005-0000-0000-0000DE430000}"/>
    <cellStyle name="Normal 12 2 3 2" xfId="515" xr:uid="{00000000-0005-0000-0000-0000DF430000}"/>
    <cellStyle name="Normal 12 2 3 2 2" xfId="1836" xr:uid="{00000000-0005-0000-0000-0000E0430000}"/>
    <cellStyle name="Normal 12 2 3 2 2 2" xfId="6478" xr:uid="{00000000-0005-0000-0000-0000E1430000}"/>
    <cellStyle name="Normal 12 2 3 2 2 2 2" xfId="15631" xr:uid="{00000000-0005-0000-0000-0000E2430000}"/>
    <cellStyle name="Normal 12 2 3 2 2 3" xfId="10990" xr:uid="{00000000-0005-0000-0000-0000E3430000}"/>
    <cellStyle name="Normal 12 2 3 2 3" xfId="3340" xr:uid="{00000000-0005-0000-0000-0000E4430000}"/>
    <cellStyle name="Normal 12 2 3 2 3 2" xfId="6479" xr:uid="{00000000-0005-0000-0000-0000E5430000}"/>
    <cellStyle name="Normal 12 2 3 2 3 2 2" xfId="15632" xr:uid="{00000000-0005-0000-0000-0000E6430000}"/>
    <cellStyle name="Normal 12 2 3 2 3 3" xfId="12494" xr:uid="{00000000-0005-0000-0000-0000E7430000}"/>
    <cellStyle name="Normal 12 2 3 2 4" xfId="1294" xr:uid="{00000000-0005-0000-0000-0000E8430000}"/>
    <cellStyle name="Normal 12 2 3 2 4 2" xfId="6480" xr:uid="{00000000-0005-0000-0000-0000E9430000}"/>
    <cellStyle name="Normal 12 2 3 2 4 2 2" xfId="15633" xr:uid="{00000000-0005-0000-0000-0000EA430000}"/>
    <cellStyle name="Normal 12 2 3 2 4 3" xfId="10448" xr:uid="{00000000-0005-0000-0000-0000EB430000}"/>
    <cellStyle name="Normal 12 2 3 2 5" xfId="6477" xr:uid="{00000000-0005-0000-0000-0000EC430000}"/>
    <cellStyle name="Normal 12 2 3 2 5 2" xfId="15630" xr:uid="{00000000-0005-0000-0000-0000ED430000}"/>
    <cellStyle name="Normal 12 2 3 2 6" xfId="9672" xr:uid="{00000000-0005-0000-0000-0000EE430000}"/>
    <cellStyle name="Normal 12 2 3 3" xfId="1835" xr:uid="{00000000-0005-0000-0000-0000EF430000}"/>
    <cellStyle name="Normal 12 2 3 3 2" xfId="6481" xr:uid="{00000000-0005-0000-0000-0000F0430000}"/>
    <cellStyle name="Normal 12 2 3 3 2 2" xfId="15634" xr:uid="{00000000-0005-0000-0000-0000F1430000}"/>
    <cellStyle name="Normal 12 2 3 3 3" xfId="10989" xr:uid="{00000000-0005-0000-0000-0000F2430000}"/>
    <cellStyle name="Normal 12 2 3 4" xfId="3339" xr:uid="{00000000-0005-0000-0000-0000F3430000}"/>
    <cellStyle name="Normal 12 2 3 4 2" xfId="6482" xr:uid="{00000000-0005-0000-0000-0000F4430000}"/>
    <cellStyle name="Normal 12 2 3 4 2 2" xfId="15635" xr:uid="{00000000-0005-0000-0000-0000F5430000}"/>
    <cellStyle name="Normal 12 2 3 4 3" xfId="12493" xr:uid="{00000000-0005-0000-0000-0000F6430000}"/>
    <cellStyle name="Normal 12 2 3 5" xfId="1293" xr:uid="{00000000-0005-0000-0000-0000F7430000}"/>
    <cellStyle name="Normal 12 2 3 5 2" xfId="6483" xr:uid="{00000000-0005-0000-0000-0000F8430000}"/>
    <cellStyle name="Normal 12 2 3 5 2 2" xfId="15636" xr:uid="{00000000-0005-0000-0000-0000F9430000}"/>
    <cellStyle name="Normal 12 2 3 5 3" xfId="10447" xr:uid="{00000000-0005-0000-0000-0000FA430000}"/>
    <cellStyle name="Normal 12 2 3 6" xfId="6476" xr:uid="{00000000-0005-0000-0000-0000FB430000}"/>
    <cellStyle name="Normal 12 2 3 6 2" xfId="15629" xr:uid="{00000000-0005-0000-0000-0000FC430000}"/>
    <cellStyle name="Normal 12 2 3 7" xfId="9671" xr:uid="{00000000-0005-0000-0000-0000FD430000}"/>
    <cellStyle name="Normal 12 2 4" xfId="516" xr:uid="{00000000-0005-0000-0000-0000FE430000}"/>
    <cellStyle name="Normal 12 2 4 2" xfId="1837" xr:uid="{00000000-0005-0000-0000-0000FF430000}"/>
    <cellStyle name="Normal 12 2 4 2 2" xfId="6485" xr:uid="{00000000-0005-0000-0000-000000440000}"/>
    <cellStyle name="Normal 12 2 4 2 2 2" xfId="15638" xr:uid="{00000000-0005-0000-0000-000001440000}"/>
    <cellStyle name="Normal 12 2 4 2 3" xfId="10991" xr:uid="{00000000-0005-0000-0000-000002440000}"/>
    <cellStyle name="Normal 12 2 4 3" xfId="3341" xr:uid="{00000000-0005-0000-0000-000003440000}"/>
    <cellStyle name="Normal 12 2 4 3 2" xfId="6486" xr:uid="{00000000-0005-0000-0000-000004440000}"/>
    <cellStyle name="Normal 12 2 4 3 2 2" xfId="15639" xr:uid="{00000000-0005-0000-0000-000005440000}"/>
    <cellStyle name="Normal 12 2 4 3 3" xfId="12495" xr:uid="{00000000-0005-0000-0000-000006440000}"/>
    <cellStyle name="Normal 12 2 4 4" xfId="1295" xr:uid="{00000000-0005-0000-0000-000007440000}"/>
    <cellStyle name="Normal 12 2 4 4 2" xfId="6487" xr:uid="{00000000-0005-0000-0000-000008440000}"/>
    <cellStyle name="Normal 12 2 4 4 2 2" xfId="15640" xr:uid="{00000000-0005-0000-0000-000009440000}"/>
    <cellStyle name="Normal 12 2 4 4 3" xfId="10449" xr:uid="{00000000-0005-0000-0000-00000A440000}"/>
    <cellStyle name="Normal 12 2 4 5" xfId="6484" xr:uid="{00000000-0005-0000-0000-00000B440000}"/>
    <cellStyle name="Normal 12 2 4 5 2" xfId="15637" xr:uid="{00000000-0005-0000-0000-00000C440000}"/>
    <cellStyle name="Normal 12 2 4 6" xfId="9673" xr:uid="{00000000-0005-0000-0000-00000D440000}"/>
    <cellStyle name="Normal 12 2 5" xfId="517" xr:uid="{00000000-0005-0000-0000-00000E440000}"/>
    <cellStyle name="Normal 12 2 6" xfId="1832" xr:uid="{00000000-0005-0000-0000-00000F440000}"/>
    <cellStyle name="Normal 12 2 6 2" xfId="6488" xr:uid="{00000000-0005-0000-0000-000010440000}"/>
    <cellStyle name="Normal 12 2 6 2 2" xfId="15641" xr:uid="{00000000-0005-0000-0000-000011440000}"/>
    <cellStyle name="Normal 12 2 6 3" xfId="10986" xr:uid="{00000000-0005-0000-0000-000012440000}"/>
    <cellStyle name="Normal 12 2 7" xfId="3338" xr:uid="{00000000-0005-0000-0000-000013440000}"/>
    <cellStyle name="Normal 12 2 7 2" xfId="6489" xr:uid="{00000000-0005-0000-0000-000014440000}"/>
    <cellStyle name="Normal 12 2 7 2 2" xfId="15642" xr:uid="{00000000-0005-0000-0000-000015440000}"/>
    <cellStyle name="Normal 12 2 7 3" xfId="12492" xr:uid="{00000000-0005-0000-0000-000016440000}"/>
    <cellStyle name="Normal 12 2 8" xfId="1292" xr:uid="{00000000-0005-0000-0000-000017440000}"/>
    <cellStyle name="Normal 12 2 8 2" xfId="6490" xr:uid="{00000000-0005-0000-0000-000018440000}"/>
    <cellStyle name="Normal 12 2 8 2 2" xfId="15643" xr:uid="{00000000-0005-0000-0000-000019440000}"/>
    <cellStyle name="Normal 12 2 8 3" xfId="10446" xr:uid="{00000000-0005-0000-0000-00001A440000}"/>
    <cellStyle name="Normal 12 2 9" xfId="6475" xr:uid="{00000000-0005-0000-0000-00001B440000}"/>
    <cellStyle name="Normal 12 2 9 2" xfId="15628" xr:uid="{00000000-0005-0000-0000-00001C440000}"/>
    <cellStyle name="Normal 12 3" xfId="518" xr:uid="{00000000-0005-0000-0000-00001D440000}"/>
    <cellStyle name="Normal 12 3 10" xfId="6491" xr:uid="{00000000-0005-0000-0000-00001E440000}"/>
    <cellStyle name="Normal 12 3 10 2" xfId="15644" xr:uid="{00000000-0005-0000-0000-00001F440000}"/>
    <cellStyle name="Normal 12 3 2" xfId="519" xr:uid="{00000000-0005-0000-0000-000020440000}"/>
    <cellStyle name="Normal 12 3 2 2" xfId="520" xr:uid="{00000000-0005-0000-0000-000021440000}"/>
    <cellStyle name="Normal 12 3 2 2 2" xfId="521" xr:uid="{00000000-0005-0000-0000-000022440000}"/>
    <cellStyle name="Normal 12 3 2 2 2 2" xfId="1841" xr:uid="{00000000-0005-0000-0000-000023440000}"/>
    <cellStyle name="Normal 12 3 2 2 2 2 2" xfId="6495" xr:uid="{00000000-0005-0000-0000-000024440000}"/>
    <cellStyle name="Normal 12 3 2 2 2 2 2 2" xfId="15648" xr:uid="{00000000-0005-0000-0000-000025440000}"/>
    <cellStyle name="Normal 12 3 2 2 2 2 3" xfId="10995" xr:uid="{00000000-0005-0000-0000-000026440000}"/>
    <cellStyle name="Normal 12 3 2 2 2 3" xfId="3345" xr:uid="{00000000-0005-0000-0000-000027440000}"/>
    <cellStyle name="Normal 12 3 2 2 2 3 2" xfId="6496" xr:uid="{00000000-0005-0000-0000-000028440000}"/>
    <cellStyle name="Normal 12 3 2 2 2 3 2 2" xfId="15649" xr:uid="{00000000-0005-0000-0000-000029440000}"/>
    <cellStyle name="Normal 12 3 2 2 2 3 3" xfId="12499" xr:uid="{00000000-0005-0000-0000-00002A440000}"/>
    <cellStyle name="Normal 12 3 2 2 2 4" xfId="1299" xr:uid="{00000000-0005-0000-0000-00002B440000}"/>
    <cellStyle name="Normal 12 3 2 2 2 4 2" xfId="6497" xr:uid="{00000000-0005-0000-0000-00002C440000}"/>
    <cellStyle name="Normal 12 3 2 2 2 4 2 2" xfId="15650" xr:uid="{00000000-0005-0000-0000-00002D440000}"/>
    <cellStyle name="Normal 12 3 2 2 2 4 3" xfId="10453" xr:uid="{00000000-0005-0000-0000-00002E440000}"/>
    <cellStyle name="Normal 12 3 2 2 2 5" xfId="6494" xr:uid="{00000000-0005-0000-0000-00002F440000}"/>
    <cellStyle name="Normal 12 3 2 2 2 5 2" xfId="15647" xr:uid="{00000000-0005-0000-0000-000030440000}"/>
    <cellStyle name="Normal 12 3 2 2 2 6" xfId="9678" xr:uid="{00000000-0005-0000-0000-000031440000}"/>
    <cellStyle name="Normal 12 3 2 2 3" xfId="1840" xr:uid="{00000000-0005-0000-0000-000032440000}"/>
    <cellStyle name="Normal 12 3 2 2 3 2" xfId="6498" xr:uid="{00000000-0005-0000-0000-000033440000}"/>
    <cellStyle name="Normal 12 3 2 2 3 2 2" xfId="15651" xr:uid="{00000000-0005-0000-0000-000034440000}"/>
    <cellStyle name="Normal 12 3 2 2 3 3" xfId="10994" xr:uid="{00000000-0005-0000-0000-000035440000}"/>
    <cellStyle name="Normal 12 3 2 2 4" xfId="3344" xr:uid="{00000000-0005-0000-0000-000036440000}"/>
    <cellStyle name="Normal 12 3 2 2 4 2" xfId="6499" xr:uid="{00000000-0005-0000-0000-000037440000}"/>
    <cellStyle name="Normal 12 3 2 2 4 2 2" xfId="15652" xr:uid="{00000000-0005-0000-0000-000038440000}"/>
    <cellStyle name="Normal 12 3 2 2 4 3" xfId="12498" xr:uid="{00000000-0005-0000-0000-000039440000}"/>
    <cellStyle name="Normal 12 3 2 2 5" xfId="1298" xr:uid="{00000000-0005-0000-0000-00003A440000}"/>
    <cellStyle name="Normal 12 3 2 2 5 2" xfId="6500" xr:uid="{00000000-0005-0000-0000-00003B440000}"/>
    <cellStyle name="Normal 12 3 2 2 5 2 2" xfId="15653" xr:uid="{00000000-0005-0000-0000-00003C440000}"/>
    <cellStyle name="Normal 12 3 2 2 5 3" xfId="10452" xr:uid="{00000000-0005-0000-0000-00003D440000}"/>
    <cellStyle name="Normal 12 3 2 2 6" xfId="6493" xr:uid="{00000000-0005-0000-0000-00003E440000}"/>
    <cellStyle name="Normal 12 3 2 2 6 2" xfId="15646" xr:uid="{00000000-0005-0000-0000-00003F440000}"/>
    <cellStyle name="Normal 12 3 2 2 7" xfId="9677" xr:uid="{00000000-0005-0000-0000-000040440000}"/>
    <cellStyle name="Normal 12 3 2 3" xfId="522" xr:uid="{00000000-0005-0000-0000-000041440000}"/>
    <cellStyle name="Normal 12 3 2 3 2" xfId="1842" xr:uid="{00000000-0005-0000-0000-000042440000}"/>
    <cellStyle name="Normal 12 3 2 3 2 2" xfId="6502" xr:uid="{00000000-0005-0000-0000-000043440000}"/>
    <cellStyle name="Normal 12 3 2 3 2 2 2" xfId="15655" xr:uid="{00000000-0005-0000-0000-000044440000}"/>
    <cellStyle name="Normal 12 3 2 3 2 3" xfId="10996" xr:uid="{00000000-0005-0000-0000-000045440000}"/>
    <cellStyle name="Normal 12 3 2 3 3" xfId="3346" xr:uid="{00000000-0005-0000-0000-000046440000}"/>
    <cellStyle name="Normal 12 3 2 3 3 2" xfId="6503" xr:uid="{00000000-0005-0000-0000-000047440000}"/>
    <cellStyle name="Normal 12 3 2 3 3 2 2" xfId="15656" xr:uid="{00000000-0005-0000-0000-000048440000}"/>
    <cellStyle name="Normal 12 3 2 3 3 3" xfId="12500" xr:uid="{00000000-0005-0000-0000-000049440000}"/>
    <cellStyle name="Normal 12 3 2 3 4" xfId="1300" xr:uid="{00000000-0005-0000-0000-00004A440000}"/>
    <cellStyle name="Normal 12 3 2 3 4 2" xfId="6504" xr:uid="{00000000-0005-0000-0000-00004B440000}"/>
    <cellStyle name="Normal 12 3 2 3 4 2 2" xfId="15657" xr:uid="{00000000-0005-0000-0000-00004C440000}"/>
    <cellStyle name="Normal 12 3 2 3 4 3" xfId="10454" xr:uid="{00000000-0005-0000-0000-00004D440000}"/>
    <cellStyle name="Normal 12 3 2 3 5" xfId="6501" xr:uid="{00000000-0005-0000-0000-00004E440000}"/>
    <cellStyle name="Normal 12 3 2 3 5 2" xfId="15654" xr:uid="{00000000-0005-0000-0000-00004F440000}"/>
    <cellStyle name="Normal 12 3 2 3 6" xfId="9679" xr:uid="{00000000-0005-0000-0000-000050440000}"/>
    <cellStyle name="Normal 12 3 2 4" xfId="1839" xr:uid="{00000000-0005-0000-0000-000051440000}"/>
    <cellStyle name="Normal 12 3 2 4 2" xfId="6505" xr:uid="{00000000-0005-0000-0000-000052440000}"/>
    <cellStyle name="Normal 12 3 2 4 2 2" xfId="15658" xr:uid="{00000000-0005-0000-0000-000053440000}"/>
    <cellStyle name="Normal 12 3 2 4 3" xfId="10993" xr:uid="{00000000-0005-0000-0000-000054440000}"/>
    <cellStyle name="Normal 12 3 2 5" xfId="3343" xr:uid="{00000000-0005-0000-0000-000055440000}"/>
    <cellStyle name="Normal 12 3 2 5 2" xfId="6506" xr:uid="{00000000-0005-0000-0000-000056440000}"/>
    <cellStyle name="Normal 12 3 2 5 2 2" xfId="15659" xr:uid="{00000000-0005-0000-0000-000057440000}"/>
    <cellStyle name="Normal 12 3 2 5 3" xfId="12497" xr:uid="{00000000-0005-0000-0000-000058440000}"/>
    <cellStyle name="Normal 12 3 2 6" xfId="1297" xr:uid="{00000000-0005-0000-0000-000059440000}"/>
    <cellStyle name="Normal 12 3 2 6 2" xfId="6507" xr:uid="{00000000-0005-0000-0000-00005A440000}"/>
    <cellStyle name="Normal 12 3 2 6 2 2" xfId="15660" xr:uid="{00000000-0005-0000-0000-00005B440000}"/>
    <cellStyle name="Normal 12 3 2 6 3" xfId="10451" xr:uid="{00000000-0005-0000-0000-00005C440000}"/>
    <cellStyle name="Normal 12 3 2 7" xfId="6492" xr:uid="{00000000-0005-0000-0000-00005D440000}"/>
    <cellStyle name="Normal 12 3 2 7 2" xfId="15645" xr:uid="{00000000-0005-0000-0000-00005E440000}"/>
    <cellStyle name="Normal 12 3 2 8" xfId="9676" xr:uid="{00000000-0005-0000-0000-00005F440000}"/>
    <cellStyle name="Normal 12 3 3" xfId="523" xr:uid="{00000000-0005-0000-0000-000060440000}"/>
    <cellStyle name="Normal 12 3 3 2" xfId="524" xr:uid="{00000000-0005-0000-0000-000061440000}"/>
    <cellStyle name="Normal 12 3 3 2 2" xfId="525" xr:uid="{00000000-0005-0000-0000-000062440000}"/>
    <cellStyle name="Normal 12 3 3 2 2 2" xfId="1845" xr:uid="{00000000-0005-0000-0000-000063440000}"/>
    <cellStyle name="Normal 12 3 3 2 2 2 2" xfId="6511" xr:uid="{00000000-0005-0000-0000-000064440000}"/>
    <cellStyle name="Normal 12 3 3 2 2 2 2 2" xfId="15664" xr:uid="{00000000-0005-0000-0000-000065440000}"/>
    <cellStyle name="Normal 12 3 3 2 2 2 3" xfId="10999" xr:uid="{00000000-0005-0000-0000-000066440000}"/>
    <cellStyle name="Normal 12 3 3 2 2 3" xfId="3349" xr:uid="{00000000-0005-0000-0000-000067440000}"/>
    <cellStyle name="Normal 12 3 3 2 2 3 2" xfId="6512" xr:uid="{00000000-0005-0000-0000-000068440000}"/>
    <cellStyle name="Normal 12 3 3 2 2 3 2 2" xfId="15665" xr:uid="{00000000-0005-0000-0000-000069440000}"/>
    <cellStyle name="Normal 12 3 3 2 2 3 3" xfId="12503" xr:uid="{00000000-0005-0000-0000-00006A440000}"/>
    <cellStyle name="Normal 12 3 3 2 2 4" xfId="1303" xr:uid="{00000000-0005-0000-0000-00006B440000}"/>
    <cellStyle name="Normal 12 3 3 2 2 4 2" xfId="6513" xr:uid="{00000000-0005-0000-0000-00006C440000}"/>
    <cellStyle name="Normal 12 3 3 2 2 4 2 2" xfId="15666" xr:uid="{00000000-0005-0000-0000-00006D440000}"/>
    <cellStyle name="Normal 12 3 3 2 2 4 3" xfId="10457" xr:uid="{00000000-0005-0000-0000-00006E440000}"/>
    <cellStyle name="Normal 12 3 3 2 2 5" xfId="6510" xr:uid="{00000000-0005-0000-0000-00006F440000}"/>
    <cellStyle name="Normal 12 3 3 2 2 5 2" xfId="15663" xr:uid="{00000000-0005-0000-0000-000070440000}"/>
    <cellStyle name="Normal 12 3 3 2 2 6" xfId="9682" xr:uid="{00000000-0005-0000-0000-000071440000}"/>
    <cellStyle name="Normal 12 3 3 2 3" xfId="1844" xr:uid="{00000000-0005-0000-0000-000072440000}"/>
    <cellStyle name="Normal 12 3 3 2 3 2" xfId="6514" xr:uid="{00000000-0005-0000-0000-000073440000}"/>
    <cellStyle name="Normal 12 3 3 2 3 2 2" xfId="15667" xr:uid="{00000000-0005-0000-0000-000074440000}"/>
    <cellStyle name="Normal 12 3 3 2 3 3" xfId="10998" xr:uid="{00000000-0005-0000-0000-000075440000}"/>
    <cellStyle name="Normal 12 3 3 2 4" xfId="3348" xr:uid="{00000000-0005-0000-0000-000076440000}"/>
    <cellStyle name="Normal 12 3 3 2 4 2" xfId="6515" xr:uid="{00000000-0005-0000-0000-000077440000}"/>
    <cellStyle name="Normal 12 3 3 2 4 2 2" xfId="15668" xr:uid="{00000000-0005-0000-0000-000078440000}"/>
    <cellStyle name="Normal 12 3 3 2 4 3" xfId="12502" xr:uid="{00000000-0005-0000-0000-000079440000}"/>
    <cellStyle name="Normal 12 3 3 2 5" xfId="1302" xr:uid="{00000000-0005-0000-0000-00007A440000}"/>
    <cellStyle name="Normal 12 3 3 2 5 2" xfId="6516" xr:uid="{00000000-0005-0000-0000-00007B440000}"/>
    <cellStyle name="Normal 12 3 3 2 5 2 2" xfId="15669" xr:uid="{00000000-0005-0000-0000-00007C440000}"/>
    <cellStyle name="Normal 12 3 3 2 5 3" xfId="10456" xr:uid="{00000000-0005-0000-0000-00007D440000}"/>
    <cellStyle name="Normal 12 3 3 2 6" xfId="6509" xr:uid="{00000000-0005-0000-0000-00007E440000}"/>
    <cellStyle name="Normal 12 3 3 2 6 2" xfId="15662" xr:uid="{00000000-0005-0000-0000-00007F440000}"/>
    <cellStyle name="Normal 12 3 3 2 7" xfId="9681" xr:uid="{00000000-0005-0000-0000-000080440000}"/>
    <cellStyle name="Normal 12 3 3 3" xfId="526" xr:uid="{00000000-0005-0000-0000-000081440000}"/>
    <cellStyle name="Normal 12 3 3 3 2" xfId="1846" xr:uid="{00000000-0005-0000-0000-000082440000}"/>
    <cellStyle name="Normal 12 3 3 3 2 2" xfId="6518" xr:uid="{00000000-0005-0000-0000-000083440000}"/>
    <cellStyle name="Normal 12 3 3 3 2 2 2" xfId="15671" xr:uid="{00000000-0005-0000-0000-000084440000}"/>
    <cellStyle name="Normal 12 3 3 3 2 3" xfId="11000" xr:uid="{00000000-0005-0000-0000-000085440000}"/>
    <cellStyle name="Normal 12 3 3 3 3" xfId="3350" xr:uid="{00000000-0005-0000-0000-000086440000}"/>
    <cellStyle name="Normal 12 3 3 3 3 2" xfId="6519" xr:uid="{00000000-0005-0000-0000-000087440000}"/>
    <cellStyle name="Normal 12 3 3 3 3 2 2" xfId="15672" xr:uid="{00000000-0005-0000-0000-000088440000}"/>
    <cellStyle name="Normal 12 3 3 3 3 3" xfId="12504" xr:uid="{00000000-0005-0000-0000-000089440000}"/>
    <cellStyle name="Normal 12 3 3 3 4" xfId="1304" xr:uid="{00000000-0005-0000-0000-00008A440000}"/>
    <cellStyle name="Normal 12 3 3 3 4 2" xfId="6520" xr:uid="{00000000-0005-0000-0000-00008B440000}"/>
    <cellStyle name="Normal 12 3 3 3 4 2 2" xfId="15673" xr:uid="{00000000-0005-0000-0000-00008C440000}"/>
    <cellStyle name="Normal 12 3 3 3 4 3" xfId="10458" xr:uid="{00000000-0005-0000-0000-00008D440000}"/>
    <cellStyle name="Normal 12 3 3 3 5" xfId="6517" xr:uid="{00000000-0005-0000-0000-00008E440000}"/>
    <cellStyle name="Normal 12 3 3 3 5 2" xfId="15670" xr:uid="{00000000-0005-0000-0000-00008F440000}"/>
    <cellStyle name="Normal 12 3 3 3 6" xfId="9683" xr:uid="{00000000-0005-0000-0000-000090440000}"/>
    <cellStyle name="Normal 12 3 3 4" xfId="1843" xr:uid="{00000000-0005-0000-0000-000091440000}"/>
    <cellStyle name="Normal 12 3 3 4 2" xfId="6521" xr:uid="{00000000-0005-0000-0000-000092440000}"/>
    <cellStyle name="Normal 12 3 3 4 2 2" xfId="15674" xr:uid="{00000000-0005-0000-0000-000093440000}"/>
    <cellStyle name="Normal 12 3 3 4 3" xfId="10997" xr:uid="{00000000-0005-0000-0000-000094440000}"/>
    <cellStyle name="Normal 12 3 3 5" xfId="3347" xr:uid="{00000000-0005-0000-0000-000095440000}"/>
    <cellStyle name="Normal 12 3 3 5 2" xfId="6522" xr:uid="{00000000-0005-0000-0000-000096440000}"/>
    <cellStyle name="Normal 12 3 3 5 2 2" xfId="15675" xr:uid="{00000000-0005-0000-0000-000097440000}"/>
    <cellStyle name="Normal 12 3 3 5 3" xfId="12501" xr:uid="{00000000-0005-0000-0000-000098440000}"/>
    <cellStyle name="Normal 12 3 3 6" xfId="1301" xr:uid="{00000000-0005-0000-0000-000099440000}"/>
    <cellStyle name="Normal 12 3 3 6 2" xfId="6523" xr:uid="{00000000-0005-0000-0000-00009A440000}"/>
    <cellStyle name="Normal 12 3 3 6 2 2" xfId="15676" xr:uid="{00000000-0005-0000-0000-00009B440000}"/>
    <cellStyle name="Normal 12 3 3 6 3" xfId="10455" xr:uid="{00000000-0005-0000-0000-00009C440000}"/>
    <cellStyle name="Normal 12 3 3 7" xfId="6508" xr:uid="{00000000-0005-0000-0000-00009D440000}"/>
    <cellStyle name="Normal 12 3 3 7 2" xfId="15661" xr:uid="{00000000-0005-0000-0000-00009E440000}"/>
    <cellStyle name="Normal 12 3 3 8" xfId="9680" xr:uid="{00000000-0005-0000-0000-00009F440000}"/>
    <cellStyle name="Normal 12 3 4" xfId="527" xr:uid="{00000000-0005-0000-0000-0000A0440000}"/>
    <cellStyle name="Normal 12 3 4 2" xfId="528" xr:uid="{00000000-0005-0000-0000-0000A1440000}"/>
    <cellStyle name="Normal 12 3 4 2 2" xfId="1848" xr:uid="{00000000-0005-0000-0000-0000A2440000}"/>
    <cellStyle name="Normal 12 3 4 2 2 2" xfId="6526" xr:uid="{00000000-0005-0000-0000-0000A3440000}"/>
    <cellStyle name="Normal 12 3 4 2 2 2 2" xfId="15679" xr:uid="{00000000-0005-0000-0000-0000A4440000}"/>
    <cellStyle name="Normal 12 3 4 2 2 3" xfId="11002" xr:uid="{00000000-0005-0000-0000-0000A5440000}"/>
    <cellStyle name="Normal 12 3 4 2 3" xfId="3352" xr:uid="{00000000-0005-0000-0000-0000A6440000}"/>
    <cellStyle name="Normal 12 3 4 2 3 2" xfId="6527" xr:uid="{00000000-0005-0000-0000-0000A7440000}"/>
    <cellStyle name="Normal 12 3 4 2 3 2 2" xfId="15680" xr:uid="{00000000-0005-0000-0000-0000A8440000}"/>
    <cellStyle name="Normal 12 3 4 2 3 3" xfId="12506" xr:uid="{00000000-0005-0000-0000-0000A9440000}"/>
    <cellStyle name="Normal 12 3 4 2 4" xfId="1306" xr:uid="{00000000-0005-0000-0000-0000AA440000}"/>
    <cellStyle name="Normal 12 3 4 2 4 2" xfId="6528" xr:uid="{00000000-0005-0000-0000-0000AB440000}"/>
    <cellStyle name="Normal 12 3 4 2 4 2 2" xfId="15681" xr:uid="{00000000-0005-0000-0000-0000AC440000}"/>
    <cellStyle name="Normal 12 3 4 2 4 3" xfId="10460" xr:uid="{00000000-0005-0000-0000-0000AD440000}"/>
    <cellStyle name="Normal 12 3 4 2 5" xfId="6525" xr:uid="{00000000-0005-0000-0000-0000AE440000}"/>
    <cellStyle name="Normal 12 3 4 2 5 2" xfId="15678" xr:uid="{00000000-0005-0000-0000-0000AF440000}"/>
    <cellStyle name="Normal 12 3 4 2 6" xfId="9685" xr:uid="{00000000-0005-0000-0000-0000B0440000}"/>
    <cellStyle name="Normal 12 3 4 3" xfId="1847" xr:uid="{00000000-0005-0000-0000-0000B1440000}"/>
    <cellStyle name="Normal 12 3 4 3 2" xfId="6529" xr:uid="{00000000-0005-0000-0000-0000B2440000}"/>
    <cellStyle name="Normal 12 3 4 3 2 2" xfId="15682" xr:uid="{00000000-0005-0000-0000-0000B3440000}"/>
    <cellStyle name="Normal 12 3 4 3 3" xfId="11001" xr:uid="{00000000-0005-0000-0000-0000B4440000}"/>
    <cellStyle name="Normal 12 3 4 4" xfId="3351" xr:uid="{00000000-0005-0000-0000-0000B5440000}"/>
    <cellStyle name="Normal 12 3 4 4 2" xfId="6530" xr:uid="{00000000-0005-0000-0000-0000B6440000}"/>
    <cellStyle name="Normal 12 3 4 4 2 2" xfId="15683" xr:uid="{00000000-0005-0000-0000-0000B7440000}"/>
    <cellStyle name="Normal 12 3 4 4 3" xfId="12505" xr:uid="{00000000-0005-0000-0000-0000B8440000}"/>
    <cellStyle name="Normal 12 3 4 5" xfId="1305" xr:uid="{00000000-0005-0000-0000-0000B9440000}"/>
    <cellStyle name="Normal 12 3 4 5 2" xfId="6531" xr:uid="{00000000-0005-0000-0000-0000BA440000}"/>
    <cellStyle name="Normal 12 3 4 5 2 2" xfId="15684" xr:uid="{00000000-0005-0000-0000-0000BB440000}"/>
    <cellStyle name="Normal 12 3 4 5 3" xfId="10459" xr:uid="{00000000-0005-0000-0000-0000BC440000}"/>
    <cellStyle name="Normal 12 3 4 6" xfId="6524" xr:uid="{00000000-0005-0000-0000-0000BD440000}"/>
    <cellStyle name="Normal 12 3 4 6 2" xfId="15677" xr:uid="{00000000-0005-0000-0000-0000BE440000}"/>
    <cellStyle name="Normal 12 3 4 7" xfId="9684" xr:uid="{00000000-0005-0000-0000-0000BF440000}"/>
    <cellStyle name="Normal 12 3 5" xfId="529" xr:uid="{00000000-0005-0000-0000-0000C0440000}"/>
    <cellStyle name="Normal 12 3 5 2" xfId="1849" xr:uid="{00000000-0005-0000-0000-0000C1440000}"/>
    <cellStyle name="Normal 12 3 5 2 2" xfId="6533" xr:uid="{00000000-0005-0000-0000-0000C2440000}"/>
    <cellStyle name="Normal 12 3 5 2 2 2" xfId="15686" xr:uid="{00000000-0005-0000-0000-0000C3440000}"/>
    <cellStyle name="Normal 12 3 5 2 3" xfId="11003" xr:uid="{00000000-0005-0000-0000-0000C4440000}"/>
    <cellStyle name="Normal 12 3 5 3" xfId="3353" xr:uid="{00000000-0005-0000-0000-0000C5440000}"/>
    <cellStyle name="Normal 12 3 5 3 2" xfId="6534" xr:uid="{00000000-0005-0000-0000-0000C6440000}"/>
    <cellStyle name="Normal 12 3 5 3 2 2" xfId="15687" xr:uid="{00000000-0005-0000-0000-0000C7440000}"/>
    <cellStyle name="Normal 12 3 5 3 3" xfId="12507" xr:uid="{00000000-0005-0000-0000-0000C8440000}"/>
    <cellStyle name="Normal 12 3 5 4" xfId="1307" xr:uid="{00000000-0005-0000-0000-0000C9440000}"/>
    <cellStyle name="Normal 12 3 5 4 2" xfId="6535" xr:uid="{00000000-0005-0000-0000-0000CA440000}"/>
    <cellStyle name="Normal 12 3 5 4 2 2" xfId="15688" xr:uid="{00000000-0005-0000-0000-0000CB440000}"/>
    <cellStyle name="Normal 12 3 5 4 3" xfId="10461" xr:uid="{00000000-0005-0000-0000-0000CC440000}"/>
    <cellStyle name="Normal 12 3 5 5" xfId="6532" xr:uid="{00000000-0005-0000-0000-0000CD440000}"/>
    <cellStyle name="Normal 12 3 5 5 2" xfId="15685" xr:uid="{00000000-0005-0000-0000-0000CE440000}"/>
    <cellStyle name="Normal 12 3 5 6" xfId="9686" xr:uid="{00000000-0005-0000-0000-0000CF440000}"/>
    <cellStyle name="Normal 12 3 6" xfId="530" xr:uid="{00000000-0005-0000-0000-0000D0440000}"/>
    <cellStyle name="Normal 12 3 7" xfId="1120" xr:uid="{00000000-0005-0000-0000-0000D1440000}"/>
    <cellStyle name="Normal 12 3 7 2" xfId="1702" xr:uid="{00000000-0005-0000-0000-0000D2440000}"/>
    <cellStyle name="Normal 12 3 7 2 2" xfId="6537" xr:uid="{00000000-0005-0000-0000-0000D3440000}"/>
    <cellStyle name="Normal 12 3 7 2 2 2" xfId="15690" xr:uid="{00000000-0005-0000-0000-0000D4440000}"/>
    <cellStyle name="Normal 12 3 7 2 3" xfId="9115" xr:uid="{00000000-0005-0000-0000-0000D5440000}"/>
    <cellStyle name="Normal 12 3 7 2 3 2" xfId="40297" xr:uid="{FAFDEFD0-1C73-4B61-BBFC-B2B07AE0E4F5}"/>
    <cellStyle name="Normal 12 3 7 2 3 2 2" xfId="40302" xr:uid="{A9E6AB7B-2655-495B-B2E9-F653120D722D}"/>
    <cellStyle name="Normal 12 3 7 2 3 2 3" xfId="40304" xr:uid="{8F640FA6-189A-4124-96B9-084104870C5F}"/>
    <cellStyle name="Normal 12 3 7 2 3 4 2" xfId="40305" xr:uid="{867030F2-7E01-4F82-9BE6-065509C6D9AD}"/>
    <cellStyle name="Normal 12 3 7 3" xfId="6536" xr:uid="{00000000-0005-0000-0000-0000D6440000}"/>
    <cellStyle name="Normal 12 3 7 3 2" xfId="15689" xr:uid="{00000000-0005-0000-0000-0000D7440000}"/>
    <cellStyle name="Normal 12 3 8" xfId="3342" xr:uid="{00000000-0005-0000-0000-0000D8440000}"/>
    <cellStyle name="Normal 12 3 8 2" xfId="6538" xr:uid="{00000000-0005-0000-0000-0000D9440000}"/>
    <cellStyle name="Normal 12 3 8 2 2" xfId="15691" xr:uid="{00000000-0005-0000-0000-0000DA440000}"/>
    <cellStyle name="Normal 12 3 8 3" xfId="12496" xr:uid="{00000000-0005-0000-0000-0000DB440000}"/>
    <cellStyle name="Normal 12 3 9" xfId="1296" xr:uid="{00000000-0005-0000-0000-0000DC440000}"/>
    <cellStyle name="Normal 12 3 9 2" xfId="6539" xr:uid="{00000000-0005-0000-0000-0000DD440000}"/>
    <cellStyle name="Normal 12 3 9 2 2" xfId="15692" xr:uid="{00000000-0005-0000-0000-0000DE440000}"/>
    <cellStyle name="Normal 12 3 9 3" xfId="10450" xr:uid="{00000000-0005-0000-0000-0000DF440000}"/>
    <cellStyle name="Normal 12 4" xfId="531" xr:uid="{00000000-0005-0000-0000-0000E0440000}"/>
    <cellStyle name="Normal 12 5" xfId="532" xr:uid="{00000000-0005-0000-0000-0000E1440000}"/>
    <cellStyle name="Normal 12 5 2" xfId="1852" xr:uid="{00000000-0005-0000-0000-0000E2440000}"/>
    <cellStyle name="Normal 12 5 2 2" xfId="6541" xr:uid="{00000000-0005-0000-0000-0000E3440000}"/>
    <cellStyle name="Normal 12 5 2 2 2" xfId="15694" xr:uid="{00000000-0005-0000-0000-0000E4440000}"/>
    <cellStyle name="Normal 12 5 2 3" xfId="11006" xr:uid="{00000000-0005-0000-0000-0000E5440000}"/>
    <cellStyle name="Normal 12 5 3" xfId="3354" xr:uid="{00000000-0005-0000-0000-0000E6440000}"/>
    <cellStyle name="Normal 12 5 3 2" xfId="6542" xr:uid="{00000000-0005-0000-0000-0000E7440000}"/>
    <cellStyle name="Normal 12 5 3 2 2" xfId="15695" xr:uid="{00000000-0005-0000-0000-0000E8440000}"/>
    <cellStyle name="Normal 12 5 3 3" xfId="12508" xr:uid="{00000000-0005-0000-0000-0000E9440000}"/>
    <cellStyle name="Normal 12 5 4" xfId="1308" xr:uid="{00000000-0005-0000-0000-0000EA440000}"/>
    <cellStyle name="Normal 12 5 4 2" xfId="6543" xr:uid="{00000000-0005-0000-0000-0000EB440000}"/>
    <cellStyle name="Normal 12 5 4 2 2" xfId="15696" xr:uid="{00000000-0005-0000-0000-0000EC440000}"/>
    <cellStyle name="Normal 12 5 4 3" xfId="10462" xr:uid="{00000000-0005-0000-0000-0000ED440000}"/>
    <cellStyle name="Normal 12 5 5" xfId="6540" xr:uid="{00000000-0005-0000-0000-0000EE440000}"/>
    <cellStyle name="Normal 12 5 5 2" xfId="15693" xr:uid="{00000000-0005-0000-0000-0000EF440000}"/>
    <cellStyle name="Normal 12 5 6" xfId="9689" xr:uid="{00000000-0005-0000-0000-0000F0440000}"/>
    <cellStyle name="Normal 12 6" xfId="533" xr:uid="{00000000-0005-0000-0000-0000F1440000}"/>
    <cellStyle name="Normal 12 7" xfId="6474" xr:uid="{00000000-0005-0000-0000-0000F2440000}"/>
    <cellStyle name="Normal 12 7 2" xfId="15627" xr:uid="{00000000-0005-0000-0000-0000F3440000}"/>
    <cellStyle name="Normal 13" xfId="215" xr:uid="{00000000-0005-0000-0000-0000F4440000}"/>
    <cellStyle name="Normal 13 10" xfId="5054" xr:uid="{00000000-0005-0000-0000-0000F5440000}"/>
    <cellStyle name="Normal 13 2" xfId="534" xr:uid="{00000000-0005-0000-0000-0000F6440000}"/>
    <cellStyle name="Normal 13 2 2" xfId="535" xr:uid="{00000000-0005-0000-0000-0000F7440000}"/>
    <cellStyle name="Normal 13 2 2 2" xfId="536" xr:uid="{00000000-0005-0000-0000-0000F8440000}"/>
    <cellStyle name="Normal 13 2 2 2 2" xfId="1857" xr:uid="{00000000-0005-0000-0000-0000F9440000}"/>
    <cellStyle name="Normal 13 2 2 2 2 2" xfId="6547" xr:uid="{00000000-0005-0000-0000-0000FA440000}"/>
    <cellStyle name="Normal 13 2 2 2 2 2 2" xfId="15700" xr:uid="{00000000-0005-0000-0000-0000FB440000}"/>
    <cellStyle name="Normal 13 2 2 2 2 3" xfId="11011" xr:uid="{00000000-0005-0000-0000-0000FC440000}"/>
    <cellStyle name="Normal 13 2 2 2 3" xfId="3358" xr:uid="{00000000-0005-0000-0000-0000FD440000}"/>
    <cellStyle name="Normal 13 2 2 2 3 2" xfId="6548" xr:uid="{00000000-0005-0000-0000-0000FE440000}"/>
    <cellStyle name="Normal 13 2 2 2 3 2 2" xfId="15701" xr:uid="{00000000-0005-0000-0000-0000FF440000}"/>
    <cellStyle name="Normal 13 2 2 2 3 3" xfId="12512" xr:uid="{00000000-0005-0000-0000-000000450000}"/>
    <cellStyle name="Normal 13 2 2 2 4" xfId="1312" xr:uid="{00000000-0005-0000-0000-000001450000}"/>
    <cellStyle name="Normal 13 2 2 2 4 2" xfId="6549" xr:uid="{00000000-0005-0000-0000-000002450000}"/>
    <cellStyle name="Normal 13 2 2 2 4 2 2" xfId="15702" xr:uid="{00000000-0005-0000-0000-000003450000}"/>
    <cellStyle name="Normal 13 2 2 2 4 3" xfId="10466" xr:uid="{00000000-0005-0000-0000-000004450000}"/>
    <cellStyle name="Normal 13 2 2 2 5" xfId="6546" xr:uid="{00000000-0005-0000-0000-000005450000}"/>
    <cellStyle name="Normal 13 2 2 2 5 2" xfId="15699" xr:uid="{00000000-0005-0000-0000-000006450000}"/>
    <cellStyle name="Normal 13 2 2 2 6" xfId="9693" xr:uid="{00000000-0005-0000-0000-000007450000}"/>
    <cellStyle name="Normal 13 2 2 3" xfId="1856" xr:uid="{00000000-0005-0000-0000-000008450000}"/>
    <cellStyle name="Normal 13 2 2 3 2" xfId="6550" xr:uid="{00000000-0005-0000-0000-000009450000}"/>
    <cellStyle name="Normal 13 2 2 3 2 2" xfId="15703" xr:uid="{00000000-0005-0000-0000-00000A450000}"/>
    <cellStyle name="Normal 13 2 2 3 3" xfId="11010" xr:uid="{00000000-0005-0000-0000-00000B450000}"/>
    <cellStyle name="Normal 13 2 2 4" xfId="3357" xr:uid="{00000000-0005-0000-0000-00000C450000}"/>
    <cellStyle name="Normal 13 2 2 4 2" xfId="6551" xr:uid="{00000000-0005-0000-0000-00000D450000}"/>
    <cellStyle name="Normal 13 2 2 4 2 2" xfId="15704" xr:uid="{00000000-0005-0000-0000-00000E450000}"/>
    <cellStyle name="Normal 13 2 2 4 3" xfId="12511" xr:uid="{00000000-0005-0000-0000-00000F450000}"/>
    <cellStyle name="Normal 13 2 2 5" xfId="1311" xr:uid="{00000000-0005-0000-0000-000010450000}"/>
    <cellStyle name="Normal 13 2 2 5 2" xfId="6552" xr:uid="{00000000-0005-0000-0000-000011450000}"/>
    <cellStyle name="Normal 13 2 2 5 2 2" xfId="15705" xr:uid="{00000000-0005-0000-0000-000012450000}"/>
    <cellStyle name="Normal 13 2 2 5 3" xfId="10465" xr:uid="{00000000-0005-0000-0000-000013450000}"/>
    <cellStyle name="Normal 13 2 2 6" xfId="6545" xr:uid="{00000000-0005-0000-0000-000014450000}"/>
    <cellStyle name="Normal 13 2 2 6 2" xfId="15698" xr:uid="{00000000-0005-0000-0000-000015450000}"/>
    <cellStyle name="Normal 13 2 2 7" xfId="9692" xr:uid="{00000000-0005-0000-0000-000016450000}"/>
    <cellStyle name="Normal 13 2 3" xfId="537" xr:uid="{00000000-0005-0000-0000-000017450000}"/>
    <cellStyle name="Normal 13 2 3 2" xfId="1858" xr:uid="{00000000-0005-0000-0000-000018450000}"/>
    <cellStyle name="Normal 13 2 3 2 2" xfId="6554" xr:uid="{00000000-0005-0000-0000-000019450000}"/>
    <cellStyle name="Normal 13 2 3 2 2 2" xfId="15707" xr:uid="{00000000-0005-0000-0000-00001A450000}"/>
    <cellStyle name="Normal 13 2 3 2 3" xfId="11012" xr:uid="{00000000-0005-0000-0000-00001B450000}"/>
    <cellStyle name="Normal 13 2 3 3" xfId="3359" xr:uid="{00000000-0005-0000-0000-00001C450000}"/>
    <cellStyle name="Normal 13 2 3 3 2" xfId="6555" xr:uid="{00000000-0005-0000-0000-00001D450000}"/>
    <cellStyle name="Normal 13 2 3 3 2 2" xfId="15708" xr:uid="{00000000-0005-0000-0000-00001E450000}"/>
    <cellStyle name="Normal 13 2 3 3 3" xfId="12513" xr:uid="{00000000-0005-0000-0000-00001F450000}"/>
    <cellStyle name="Normal 13 2 3 4" xfId="1313" xr:uid="{00000000-0005-0000-0000-000020450000}"/>
    <cellStyle name="Normal 13 2 3 4 2" xfId="6556" xr:uid="{00000000-0005-0000-0000-000021450000}"/>
    <cellStyle name="Normal 13 2 3 4 2 2" xfId="15709" xr:uid="{00000000-0005-0000-0000-000022450000}"/>
    <cellStyle name="Normal 13 2 3 4 3" xfId="10467" xr:uid="{00000000-0005-0000-0000-000023450000}"/>
    <cellStyle name="Normal 13 2 3 5" xfId="6553" xr:uid="{00000000-0005-0000-0000-000024450000}"/>
    <cellStyle name="Normal 13 2 3 5 2" xfId="15706" xr:uid="{00000000-0005-0000-0000-000025450000}"/>
    <cellStyle name="Normal 13 2 3 6" xfId="9694" xr:uid="{00000000-0005-0000-0000-000026450000}"/>
    <cellStyle name="Normal 13 2 4" xfId="1855" xr:uid="{00000000-0005-0000-0000-000027450000}"/>
    <cellStyle name="Normal 13 2 4 2" xfId="6557" xr:uid="{00000000-0005-0000-0000-000028450000}"/>
    <cellStyle name="Normal 13 2 4 2 2" xfId="15710" xr:uid="{00000000-0005-0000-0000-000029450000}"/>
    <cellStyle name="Normal 13 2 4 3" xfId="11009" xr:uid="{00000000-0005-0000-0000-00002A450000}"/>
    <cellStyle name="Normal 13 2 5" xfId="3356" xr:uid="{00000000-0005-0000-0000-00002B450000}"/>
    <cellStyle name="Normal 13 2 5 2" xfId="6558" xr:uid="{00000000-0005-0000-0000-00002C450000}"/>
    <cellStyle name="Normal 13 2 5 2 2" xfId="15711" xr:uid="{00000000-0005-0000-0000-00002D450000}"/>
    <cellStyle name="Normal 13 2 5 3" xfId="12510" xr:uid="{00000000-0005-0000-0000-00002E450000}"/>
    <cellStyle name="Normal 13 2 6" xfId="1310" xr:uid="{00000000-0005-0000-0000-00002F450000}"/>
    <cellStyle name="Normal 13 2 6 2" xfId="6559" xr:uid="{00000000-0005-0000-0000-000030450000}"/>
    <cellStyle name="Normal 13 2 6 2 2" xfId="15712" xr:uid="{00000000-0005-0000-0000-000031450000}"/>
    <cellStyle name="Normal 13 2 6 3" xfId="10464" xr:uid="{00000000-0005-0000-0000-000032450000}"/>
    <cellStyle name="Normal 13 2 7" xfId="6544" xr:uid="{00000000-0005-0000-0000-000033450000}"/>
    <cellStyle name="Normal 13 2 7 2" xfId="15697" xr:uid="{00000000-0005-0000-0000-000034450000}"/>
    <cellStyle name="Normal 13 2 8" xfId="9691" xr:uid="{00000000-0005-0000-0000-000035450000}"/>
    <cellStyle name="Normal 13 3" xfId="538" xr:uid="{00000000-0005-0000-0000-000036450000}"/>
    <cellStyle name="Normal 13 3 2" xfId="539" xr:uid="{00000000-0005-0000-0000-000037450000}"/>
    <cellStyle name="Normal 13 3 2 2" xfId="540" xr:uid="{00000000-0005-0000-0000-000038450000}"/>
    <cellStyle name="Normal 13 3 2 2 2" xfId="1861" xr:uid="{00000000-0005-0000-0000-000039450000}"/>
    <cellStyle name="Normal 13 3 2 2 2 2" xfId="6563" xr:uid="{00000000-0005-0000-0000-00003A450000}"/>
    <cellStyle name="Normal 13 3 2 2 2 2 2" xfId="15716" xr:uid="{00000000-0005-0000-0000-00003B450000}"/>
    <cellStyle name="Normal 13 3 2 2 2 3" xfId="11015" xr:uid="{00000000-0005-0000-0000-00003C450000}"/>
    <cellStyle name="Normal 13 3 2 2 3" xfId="3362" xr:uid="{00000000-0005-0000-0000-00003D450000}"/>
    <cellStyle name="Normal 13 3 2 2 3 2" xfId="6564" xr:uid="{00000000-0005-0000-0000-00003E450000}"/>
    <cellStyle name="Normal 13 3 2 2 3 2 2" xfId="15717" xr:uid="{00000000-0005-0000-0000-00003F450000}"/>
    <cellStyle name="Normal 13 3 2 2 3 3" xfId="12516" xr:uid="{00000000-0005-0000-0000-000040450000}"/>
    <cellStyle name="Normal 13 3 2 2 4" xfId="1316" xr:uid="{00000000-0005-0000-0000-000041450000}"/>
    <cellStyle name="Normal 13 3 2 2 4 2" xfId="6565" xr:uid="{00000000-0005-0000-0000-000042450000}"/>
    <cellStyle name="Normal 13 3 2 2 4 2 2" xfId="15718" xr:uid="{00000000-0005-0000-0000-000043450000}"/>
    <cellStyle name="Normal 13 3 2 2 4 3" xfId="10470" xr:uid="{00000000-0005-0000-0000-000044450000}"/>
    <cellStyle name="Normal 13 3 2 2 5" xfId="6562" xr:uid="{00000000-0005-0000-0000-000045450000}"/>
    <cellStyle name="Normal 13 3 2 2 5 2" xfId="15715" xr:uid="{00000000-0005-0000-0000-000046450000}"/>
    <cellStyle name="Normal 13 3 2 2 6" xfId="9697" xr:uid="{00000000-0005-0000-0000-000047450000}"/>
    <cellStyle name="Normal 13 3 2 3" xfId="1860" xr:uid="{00000000-0005-0000-0000-000048450000}"/>
    <cellStyle name="Normal 13 3 2 3 2" xfId="6566" xr:uid="{00000000-0005-0000-0000-000049450000}"/>
    <cellStyle name="Normal 13 3 2 3 2 2" xfId="15719" xr:uid="{00000000-0005-0000-0000-00004A450000}"/>
    <cellStyle name="Normal 13 3 2 3 3" xfId="11014" xr:uid="{00000000-0005-0000-0000-00004B450000}"/>
    <cellStyle name="Normal 13 3 2 4" xfId="3361" xr:uid="{00000000-0005-0000-0000-00004C450000}"/>
    <cellStyle name="Normal 13 3 2 4 2" xfId="6567" xr:uid="{00000000-0005-0000-0000-00004D450000}"/>
    <cellStyle name="Normal 13 3 2 4 2 2" xfId="15720" xr:uid="{00000000-0005-0000-0000-00004E450000}"/>
    <cellStyle name="Normal 13 3 2 4 3" xfId="12515" xr:uid="{00000000-0005-0000-0000-00004F450000}"/>
    <cellStyle name="Normal 13 3 2 5" xfId="1315" xr:uid="{00000000-0005-0000-0000-000050450000}"/>
    <cellStyle name="Normal 13 3 2 5 2" xfId="6568" xr:uid="{00000000-0005-0000-0000-000051450000}"/>
    <cellStyle name="Normal 13 3 2 5 2 2" xfId="15721" xr:uid="{00000000-0005-0000-0000-000052450000}"/>
    <cellStyle name="Normal 13 3 2 5 3" xfId="10469" xr:uid="{00000000-0005-0000-0000-000053450000}"/>
    <cellStyle name="Normal 13 3 2 6" xfId="6561" xr:uid="{00000000-0005-0000-0000-000054450000}"/>
    <cellStyle name="Normal 13 3 2 6 2" xfId="15714" xr:uid="{00000000-0005-0000-0000-000055450000}"/>
    <cellStyle name="Normal 13 3 2 7" xfId="9696" xr:uid="{00000000-0005-0000-0000-000056450000}"/>
    <cellStyle name="Normal 13 3 3" xfId="541" xr:uid="{00000000-0005-0000-0000-000057450000}"/>
    <cellStyle name="Normal 13 3 3 2" xfId="1862" xr:uid="{00000000-0005-0000-0000-000058450000}"/>
    <cellStyle name="Normal 13 3 3 2 2" xfId="6570" xr:uid="{00000000-0005-0000-0000-000059450000}"/>
    <cellStyle name="Normal 13 3 3 2 2 2" xfId="15723" xr:uid="{00000000-0005-0000-0000-00005A450000}"/>
    <cellStyle name="Normal 13 3 3 2 3" xfId="11016" xr:uid="{00000000-0005-0000-0000-00005B450000}"/>
    <cellStyle name="Normal 13 3 3 3" xfId="3363" xr:uid="{00000000-0005-0000-0000-00005C450000}"/>
    <cellStyle name="Normal 13 3 3 3 2" xfId="6571" xr:uid="{00000000-0005-0000-0000-00005D450000}"/>
    <cellStyle name="Normal 13 3 3 3 2 2" xfId="15724" xr:uid="{00000000-0005-0000-0000-00005E450000}"/>
    <cellStyle name="Normal 13 3 3 3 3" xfId="12517" xr:uid="{00000000-0005-0000-0000-00005F450000}"/>
    <cellStyle name="Normal 13 3 3 4" xfId="1317" xr:uid="{00000000-0005-0000-0000-000060450000}"/>
    <cellStyle name="Normal 13 3 3 4 2" xfId="6572" xr:uid="{00000000-0005-0000-0000-000061450000}"/>
    <cellStyle name="Normal 13 3 3 4 2 2" xfId="15725" xr:uid="{00000000-0005-0000-0000-000062450000}"/>
    <cellStyle name="Normal 13 3 3 4 3" xfId="10471" xr:uid="{00000000-0005-0000-0000-000063450000}"/>
    <cellStyle name="Normal 13 3 3 5" xfId="6569" xr:uid="{00000000-0005-0000-0000-000064450000}"/>
    <cellStyle name="Normal 13 3 3 5 2" xfId="15722" xr:uid="{00000000-0005-0000-0000-000065450000}"/>
    <cellStyle name="Normal 13 3 3 6" xfId="9698" xr:uid="{00000000-0005-0000-0000-000066450000}"/>
    <cellStyle name="Normal 13 3 4" xfId="1859" xr:uid="{00000000-0005-0000-0000-000067450000}"/>
    <cellStyle name="Normal 13 3 4 2" xfId="6573" xr:uid="{00000000-0005-0000-0000-000068450000}"/>
    <cellStyle name="Normal 13 3 4 2 2" xfId="15726" xr:uid="{00000000-0005-0000-0000-000069450000}"/>
    <cellStyle name="Normal 13 3 4 3" xfId="11013" xr:uid="{00000000-0005-0000-0000-00006A450000}"/>
    <cellStyle name="Normal 13 3 5" xfId="3360" xr:uid="{00000000-0005-0000-0000-00006B450000}"/>
    <cellStyle name="Normal 13 3 5 2" xfId="6574" xr:uid="{00000000-0005-0000-0000-00006C450000}"/>
    <cellStyle name="Normal 13 3 5 2 2" xfId="15727" xr:uid="{00000000-0005-0000-0000-00006D450000}"/>
    <cellStyle name="Normal 13 3 5 3" xfId="12514" xr:uid="{00000000-0005-0000-0000-00006E450000}"/>
    <cellStyle name="Normal 13 3 6" xfId="1314" xr:uid="{00000000-0005-0000-0000-00006F450000}"/>
    <cellStyle name="Normal 13 3 6 2" xfId="6575" xr:uid="{00000000-0005-0000-0000-000070450000}"/>
    <cellStyle name="Normal 13 3 6 2 2" xfId="15728" xr:uid="{00000000-0005-0000-0000-000071450000}"/>
    <cellStyle name="Normal 13 3 6 3" xfId="10468" xr:uid="{00000000-0005-0000-0000-000072450000}"/>
    <cellStyle name="Normal 13 3 7" xfId="6560" xr:uid="{00000000-0005-0000-0000-000073450000}"/>
    <cellStyle name="Normal 13 3 7 2" xfId="15713" xr:uid="{00000000-0005-0000-0000-000074450000}"/>
    <cellStyle name="Normal 13 3 8" xfId="9695" xr:uid="{00000000-0005-0000-0000-000075450000}"/>
    <cellStyle name="Normal 13 4" xfId="542" xr:uid="{00000000-0005-0000-0000-000076450000}"/>
    <cellStyle name="Normal 13 4 2" xfId="543" xr:uid="{00000000-0005-0000-0000-000077450000}"/>
    <cellStyle name="Normal 13 4 2 2" xfId="1864" xr:uid="{00000000-0005-0000-0000-000078450000}"/>
    <cellStyle name="Normal 13 4 2 2 2" xfId="6578" xr:uid="{00000000-0005-0000-0000-000079450000}"/>
    <cellStyle name="Normal 13 4 2 2 2 2" xfId="15731" xr:uid="{00000000-0005-0000-0000-00007A450000}"/>
    <cellStyle name="Normal 13 4 2 2 3" xfId="11018" xr:uid="{00000000-0005-0000-0000-00007B450000}"/>
    <cellStyle name="Normal 13 4 2 3" xfId="3365" xr:uid="{00000000-0005-0000-0000-00007C450000}"/>
    <cellStyle name="Normal 13 4 2 3 2" xfId="6579" xr:uid="{00000000-0005-0000-0000-00007D450000}"/>
    <cellStyle name="Normal 13 4 2 3 2 2" xfId="15732" xr:uid="{00000000-0005-0000-0000-00007E450000}"/>
    <cellStyle name="Normal 13 4 2 3 3" xfId="12519" xr:uid="{00000000-0005-0000-0000-00007F450000}"/>
    <cellStyle name="Normal 13 4 2 4" xfId="1319" xr:uid="{00000000-0005-0000-0000-000080450000}"/>
    <cellStyle name="Normal 13 4 2 4 2" xfId="6580" xr:uid="{00000000-0005-0000-0000-000081450000}"/>
    <cellStyle name="Normal 13 4 2 4 2 2" xfId="15733" xr:uid="{00000000-0005-0000-0000-000082450000}"/>
    <cellStyle name="Normal 13 4 2 4 3" xfId="10473" xr:uid="{00000000-0005-0000-0000-000083450000}"/>
    <cellStyle name="Normal 13 4 2 5" xfId="6577" xr:uid="{00000000-0005-0000-0000-000084450000}"/>
    <cellStyle name="Normal 13 4 2 5 2" xfId="15730" xr:uid="{00000000-0005-0000-0000-000085450000}"/>
    <cellStyle name="Normal 13 4 2 6" xfId="9700" xr:uid="{00000000-0005-0000-0000-000086450000}"/>
    <cellStyle name="Normal 13 4 3" xfId="1863" xr:uid="{00000000-0005-0000-0000-000087450000}"/>
    <cellStyle name="Normal 13 4 3 2" xfId="6581" xr:uid="{00000000-0005-0000-0000-000088450000}"/>
    <cellStyle name="Normal 13 4 3 2 2" xfId="15734" xr:uid="{00000000-0005-0000-0000-000089450000}"/>
    <cellStyle name="Normal 13 4 3 3" xfId="11017" xr:uid="{00000000-0005-0000-0000-00008A450000}"/>
    <cellStyle name="Normal 13 4 4" xfId="3364" xr:uid="{00000000-0005-0000-0000-00008B450000}"/>
    <cellStyle name="Normal 13 4 4 2" xfId="6582" xr:uid="{00000000-0005-0000-0000-00008C450000}"/>
    <cellStyle name="Normal 13 4 4 2 2" xfId="15735" xr:uid="{00000000-0005-0000-0000-00008D450000}"/>
    <cellStyle name="Normal 13 4 4 3" xfId="12518" xr:uid="{00000000-0005-0000-0000-00008E450000}"/>
    <cellStyle name="Normal 13 4 5" xfId="1318" xr:uid="{00000000-0005-0000-0000-00008F450000}"/>
    <cellStyle name="Normal 13 4 5 2" xfId="6583" xr:uid="{00000000-0005-0000-0000-000090450000}"/>
    <cellStyle name="Normal 13 4 5 2 2" xfId="15736" xr:uid="{00000000-0005-0000-0000-000091450000}"/>
    <cellStyle name="Normal 13 4 5 3" xfId="10472" xr:uid="{00000000-0005-0000-0000-000092450000}"/>
    <cellStyle name="Normal 13 4 6" xfId="6576" xr:uid="{00000000-0005-0000-0000-000093450000}"/>
    <cellStyle name="Normal 13 4 6 2" xfId="15729" xr:uid="{00000000-0005-0000-0000-000094450000}"/>
    <cellStyle name="Normal 13 4 7" xfId="9699" xr:uid="{00000000-0005-0000-0000-000095450000}"/>
    <cellStyle name="Normal 13 5" xfId="544" xr:uid="{00000000-0005-0000-0000-000096450000}"/>
    <cellStyle name="Normal 13 5 2" xfId="1865" xr:uid="{00000000-0005-0000-0000-000097450000}"/>
    <cellStyle name="Normal 13 5 2 2" xfId="6585" xr:uid="{00000000-0005-0000-0000-000098450000}"/>
    <cellStyle name="Normal 13 5 2 2 2" xfId="15738" xr:uid="{00000000-0005-0000-0000-000099450000}"/>
    <cellStyle name="Normal 13 5 2 3" xfId="11019" xr:uid="{00000000-0005-0000-0000-00009A450000}"/>
    <cellStyle name="Normal 13 5 3" xfId="3366" xr:uid="{00000000-0005-0000-0000-00009B450000}"/>
    <cellStyle name="Normal 13 5 3 2" xfId="6586" xr:uid="{00000000-0005-0000-0000-00009C450000}"/>
    <cellStyle name="Normal 13 5 3 2 2" xfId="15739" xr:uid="{00000000-0005-0000-0000-00009D450000}"/>
    <cellStyle name="Normal 13 5 3 3" xfId="12520" xr:uid="{00000000-0005-0000-0000-00009E450000}"/>
    <cellStyle name="Normal 13 5 4" xfId="1320" xr:uid="{00000000-0005-0000-0000-00009F450000}"/>
    <cellStyle name="Normal 13 5 4 2" xfId="6587" xr:uid="{00000000-0005-0000-0000-0000A0450000}"/>
    <cellStyle name="Normal 13 5 4 2 2" xfId="15740" xr:uid="{00000000-0005-0000-0000-0000A1450000}"/>
    <cellStyle name="Normal 13 5 4 3" xfId="10474" xr:uid="{00000000-0005-0000-0000-0000A2450000}"/>
    <cellStyle name="Normal 13 5 5" xfId="6584" xr:uid="{00000000-0005-0000-0000-0000A3450000}"/>
    <cellStyle name="Normal 13 5 5 2" xfId="15737" xr:uid="{00000000-0005-0000-0000-0000A4450000}"/>
    <cellStyle name="Normal 13 5 6" xfId="9701" xr:uid="{00000000-0005-0000-0000-0000A5450000}"/>
    <cellStyle name="Normal 13 6" xfId="545" xr:uid="{00000000-0005-0000-0000-0000A6450000}"/>
    <cellStyle name="Normal 13 7" xfId="1854" xr:uid="{00000000-0005-0000-0000-0000A7450000}"/>
    <cellStyle name="Normal 13 7 2" xfId="6588" xr:uid="{00000000-0005-0000-0000-0000A8450000}"/>
    <cellStyle name="Normal 13 7 2 2" xfId="15741" xr:uid="{00000000-0005-0000-0000-0000A9450000}"/>
    <cellStyle name="Normal 13 7 3" xfId="11008" xr:uid="{00000000-0005-0000-0000-0000AA450000}"/>
    <cellStyle name="Normal 13 8" xfId="3355" xr:uid="{00000000-0005-0000-0000-0000AB450000}"/>
    <cellStyle name="Normal 13 8 2" xfId="6589" xr:uid="{00000000-0005-0000-0000-0000AC450000}"/>
    <cellStyle name="Normal 13 8 2 2" xfId="15742" xr:uid="{00000000-0005-0000-0000-0000AD450000}"/>
    <cellStyle name="Normal 13 8 3" xfId="12509" xr:uid="{00000000-0005-0000-0000-0000AE450000}"/>
    <cellStyle name="Normal 13 9" xfId="1309" xr:uid="{00000000-0005-0000-0000-0000AF450000}"/>
    <cellStyle name="Normal 13 9 2" xfId="6590" xr:uid="{00000000-0005-0000-0000-0000B0450000}"/>
    <cellStyle name="Normal 13 9 2 2" xfId="15743" xr:uid="{00000000-0005-0000-0000-0000B1450000}"/>
    <cellStyle name="Normal 13 9 3" xfId="10463" xr:uid="{00000000-0005-0000-0000-0000B2450000}"/>
    <cellStyle name="Normal 14" xfId="546" xr:uid="{00000000-0005-0000-0000-0000B3450000}"/>
    <cellStyle name="Normal 14 2" xfId="547" xr:uid="{00000000-0005-0000-0000-0000B4450000}"/>
    <cellStyle name="Normal 14 3" xfId="40294" xr:uid="{F3B8BF63-0DCA-4DF2-AAA1-C6DA774EAD01}"/>
    <cellStyle name="Normal 15" xfId="548" xr:uid="{00000000-0005-0000-0000-0000B5450000}"/>
    <cellStyle name="Normal 15 10" xfId="9705" xr:uid="{00000000-0005-0000-0000-0000B6450000}"/>
    <cellStyle name="Normal 15 2" xfId="549" xr:uid="{00000000-0005-0000-0000-0000B7450000}"/>
    <cellStyle name="Normal 15 2 2" xfId="550" xr:uid="{00000000-0005-0000-0000-0000B8450000}"/>
    <cellStyle name="Normal 15 3" xfId="551" xr:uid="{00000000-0005-0000-0000-0000B9450000}"/>
    <cellStyle name="Normal 15 3 2" xfId="552" xr:uid="{00000000-0005-0000-0000-0000BA450000}"/>
    <cellStyle name="Normal 15 3 2 2" xfId="1873" xr:uid="{00000000-0005-0000-0000-0000BB450000}"/>
    <cellStyle name="Normal 15 3 2 2 2" xfId="6594" xr:uid="{00000000-0005-0000-0000-0000BC450000}"/>
    <cellStyle name="Normal 15 3 2 2 2 2" xfId="15747" xr:uid="{00000000-0005-0000-0000-0000BD450000}"/>
    <cellStyle name="Normal 15 3 2 2 3" xfId="11027" xr:uid="{00000000-0005-0000-0000-0000BE450000}"/>
    <cellStyle name="Normal 15 3 2 3" xfId="3369" xr:uid="{00000000-0005-0000-0000-0000BF450000}"/>
    <cellStyle name="Normal 15 3 2 3 2" xfId="6595" xr:uid="{00000000-0005-0000-0000-0000C0450000}"/>
    <cellStyle name="Normal 15 3 2 3 2 2" xfId="15748" xr:uid="{00000000-0005-0000-0000-0000C1450000}"/>
    <cellStyle name="Normal 15 3 2 3 3" xfId="12523" xr:uid="{00000000-0005-0000-0000-0000C2450000}"/>
    <cellStyle name="Normal 15 3 2 4" xfId="1323" xr:uid="{00000000-0005-0000-0000-0000C3450000}"/>
    <cellStyle name="Normal 15 3 2 4 2" xfId="6596" xr:uid="{00000000-0005-0000-0000-0000C4450000}"/>
    <cellStyle name="Normal 15 3 2 4 2 2" xfId="15749" xr:uid="{00000000-0005-0000-0000-0000C5450000}"/>
    <cellStyle name="Normal 15 3 2 4 3" xfId="10477" xr:uid="{00000000-0005-0000-0000-0000C6450000}"/>
    <cellStyle name="Normal 15 3 2 5" xfId="6593" xr:uid="{00000000-0005-0000-0000-0000C7450000}"/>
    <cellStyle name="Normal 15 3 2 5 2" xfId="15746" xr:uid="{00000000-0005-0000-0000-0000C8450000}"/>
    <cellStyle name="Normal 15 3 2 6" xfId="9709" xr:uid="{00000000-0005-0000-0000-0000C9450000}"/>
    <cellStyle name="Normal 15 3 3" xfId="1872" xr:uid="{00000000-0005-0000-0000-0000CA450000}"/>
    <cellStyle name="Normal 15 3 3 2" xfId="6597" xr:uid="{00000000-0005-0000-0000-0000CB450000}"/>
    <cellStyle name="Normal 15 3 3 2 2" xfId="15750" xr:uid="{00000000-0005-0000-0000-0000CC450000}"/>
    <cellStyle name="Normal 15 3 3 3" xfId="11026" xr:uid="{00000000-0005-0000-0000-0000CD450000}"/>
    <cellStyle name="Normal 15 3 4" xfId="3368" xr:uid="{00000000-0005-0000-0000-0000CE450000}"/>
    <cellStyle name="Normal 15 3 4 2" xfId="6598" xr:uid="{00000000-0005-0000-0000-0000CF450000}"/>
    <cellStyle name="Normal 15 3 4 2 2" xfId="15751" xr:uid="{00000000-0005-0000-0000-0000D0450000}"/>
    <cellStyle name="Normal 15 3 4 3" xfId="12522" xr:uid="{00000000-0005-0000-0000-0000D1450000}"/>
    <cellStyle name="Normal 15 3 5" xfId="1322" xr:uid="{00000000-0005-0000-0000-0000D2450000}"/>
    <cellStyle name="Normal 15 3 5 2" xfId="6599" xr:uid="{00000000-0005-0000-0000-0000D3450000}"/>
    <cellStyle name="Normal 15 3 5 2 2" xfId="15752" xr:uid="{00000000-0005-0000-0000-0000D4450000}"/>
    <cellStyle name="Normal 15 3 5 3" xfId="10476" xr:uid="{00000000-0005-0000-0000-0000D5450000}"/>
    <cellStyle name="Normal 15 3 6" xfId="6592" xr:uid="{00000000-0005-0000-0000-0000D6450000}"/>
    <cellStyle name="Normal 15 3 6 2" xfId="15745" xr:uid="{00000000-0005-0000-0000-0000D7450000}"/>
    <cellStyle name="Normal 15 3 7" xfId="9708" xr:uid="{00000000-0005-0000-0000-0000D8450000}"/>
    <cellStyle name="Normal 15 4" xfId="553" xr:uid="{00000000-0005-0000-0000-0000D9450000}"/>
    <cellStyle name="Normal 15 4 2" xfId="1874" xr:uid="{00000000-0005-0000-0000-0000DA450000}"/>
    <cellStyle name="Normal 15 4 2 2" xfId="6601" xr:uid="{00000000-0005-0000-0000-0000DB450000}"/>
    <cellStyle name="Normal 15 4 2 2 2" xfId="15754" xr:uid="{00000000-0005-0000-0000-0000DC450000}"/>
    <cellStyle name="Normal 15 4 2 3" xfId="11028" xr:uid="{00000000-0005-0000-0000-0000DD450000}"/>
    <cellStyle name="Normal 15 4 3" xfId="3370" xr:uid="{00000000-0005-0000-0000-0000DE450000}"/>
    <cellStyle name="Normal 15 4 3 2" xfId="6602" xr:uid="{00000000-0005-0000-0000-0000DF450000}"/>
    <cellStyle name="Normal 15 4 3 2 2" xfId="15755" xr:uid="{00000000-0005-0000-0000-0000E0450000}"/>
    <cellStyle name="Normal 15 4 3 3" xfId="12524" xr:uid="{00000000-0005-0000-0000-0000E1450000}"/>
    <cellStyle name="Normal 15 4 4" xfId="1324" xr:uid="{00000000-0005-0000-0000-0000E2450000}"/>
    <cellStyle name="Normal 15 4 4 2" xfId="6603" xr:uid="{00000000-0005-0000-0000-0000E3450000}"/>
    <cellStyle name="Normal 15 4 4 2 2" xfId="15756" xr:uid="{00000000-0005-0000-0000-0000E4450000}"/>
    <cellStyle name="Normal 15 4 4 3" xfId="10478" xr:uid="{00000000-0005-0000-0000-0000E5450000}"/>
    <cellStyle name="Normal 15 4 5" xfId="6600" xr:uid="{00000000-0005-0000-0000-0000E6450000}"/>
    <cellStyle name="Normal 15 4 5 2" xfId="15753" xr:uid="{00000000-0005-0000-0000-0000E7450000}"/>
    <cellStyle name="Normal 15 4 6" xfId="9710" xr:uid="{00000000-0005-0000-0000-0000E8450000}"/>
    <cellStyle name="Normal 15 5" xfId="554" xr:uid="{00000000-0005-0000-0000-0000E9450000}"/>
    <cellStyle name="Normal 15 6" xfId="1869" xr:uid="{00000000-0005-0000-0000-0000EA450000}"/>
    <cellStyle name="Normal 15 6 2" xfId="6604" xr:uid="{00000000-0005-0000-0000-0000EB450000}"/>
    <cellStyle name="Normal 15 6 2 2" xfId="15757" xr:uid="{00000000-0005-0000-0000-0000EC450000}"/>
    <cellStyle name="Normal 15 6 3" xfId="11023" xr:uid="{00000000-0005-0000-0000-0000ED450000}"/>
    <cellStyle name="Normal 15 7" xfId="3367" xr:uid="{00000000-0005-0000-0000-0000EE450000}"/>
    <cellStyle name="Normal 15 7 2" xfId="6605" xr:uid="{00000000-0005-0000-0000-0000EF450000}"/>
    <cellStyle name="Normal 15 7 2 2" xfId="15758" xr:uid="{00000000-0005-0000-0000-0000F0450000}"/>
    <cellStyle name="Normal 15 7 3" xfId="12521" xr:uid="{00000000-0005-0000-0000-0000F1450000}"/>
    <cellStyle name="Normal 15 8" xfId="1321" xr:uid="{00000000-0005-0000-0000-0000F2450000}"/>
    <cellStyle name="Normal 15 8 2" xfId="6606" xr:uid="{00000000-0005-0000-0000-0000F3450000}"/>
    <cellStyle name="Normal 15 8 2 2" xfId="15759" xr:uid="{00000000-0005-0000-0000-0000F4450000}"/>
    <cellStyle name="Normal 15 8 3" xfId="10475" xr:uid="{00000000-0005-0000-0000-0000F5450000}"/>
    <cellStyle name="Normal 15 9" xfId="6591" xr:uid="{00000000-0005-0000-0000-0000F6450000}"/>
    <cellStyle name="Normal 15 9 2" xfId="15744" xr:uid="{00000000-0005-0000-0000-0000F7450000}"/>
    <cellStyle name="Normal 16" xfId="555" xr:uid="{00000000-0005-0000-0000-0000F8450000}"/>
    <cellStyle name="Normal 16 10" xfId="6607" xr:uid="{00000000-0005-0000-0000-0000F9450000}"/>
    <cellStyle name="Normal 16 10 2" xfId="15760" xr:uid="{00000000-0005-0000-0000-0000FA450000}"/>
    <cellStyle name="Normal 16 11" xfId="9712" xr:uid="{00000000-0005-0000-0000-0000FB450000}"/>
    <cellStyle name="Normal 16 2" xfId="556" xr:uid="{00000000-0005-0000-0000-0000FC450000}"/>
    <cellStyle name="Normal 16 2 2" xfId="557" xr:uid="{00000000-0005-0000-0000-0000FD450000}"/>
    <cellStyle name="Normal 16 2 2 2" xfId="558" xr:uid="{00000000-0005-0000-0000-0000FE450000}"/>
    <cellStyle name="Normal 16 2 2 2 2" xfId="1878" xr:uid="{00000000-0005-0000-0000-0000FF450000}"/>
    <cellStyle name="Normal 16 2 2 2 2 2" xfId="6611" xr:uid="{00000000-0005-0000-0000-000000460000}"/>
    <cellStyle name="Normal 16 2 2 2 2 2 2" xfId="15764" xr:uid="{00000000-0005-0000-0000-000001460000}"/>
    <cellStyle name="Normal 16 2 2 2 2 3" xfId="11032" xr:uid="{00000000-0005-0000-0000-000002460000}"/>
    <cellStyle name="Normal 16 2 2 2 3" xfId="3374" xr:uid="{00000000-0005-0000-0000-000003460000}"/>
    <cellStyle name="Normal 16 2 2 2 3 2" xfId="6612" xr:uid="{00000000-0005-0000-0000-000004460000}"/>
    <cellStyle name="Normal 16 2 2 2 3 2 2" xfId="15765" xr:uid="{00000000-0005-0000-0000-000005460000}"/>
    <cellStyle name="Normal 16 2 2 2 3 3" xfId="12528" xr:uid="{00000000-0005-0000-0000-000006460000}"/>
    <cellStyle name="Normal 16 2 2 2 4" xfId="1328" xr:uid="{00000000-0005-0000-0000-000007460000}"/>
    <cellStyle name="Normal 16 2 2 2 4 2" xfId="6613" xr:uid="{00000000-0005-0000-0000-000008460000}"/>
    <cellStyle name="Normal 16 2 2 2 4 2 2" xfId="15766" xr:uid="{00000000-0005-0000-0000-000009460000}"/>
    <cellStyle name="Normal 16 2 2 2 4 3" xfId="10482" xr:uid="{00000000-0005-0000-0000-00000A460000}"/>
    <cellStyle name="Normal 16 2 2 2 5" xfId="6610" xr:uid="{00000000-0005-0000-0000-00000B460000}"/>
    <cellStyle name="Normal 16 2 2 2 5 2" xfId="15763" xr:uid="{00000000-0005-0000-0000-00000C460000}"/>
    <cellStyle name="Normal 16 2 2 2 6" xfId="9715" xr:uid="{00000000-0005-0000-0000-00000D460000}"/>
    <cellStyle name="Normal 16 2 2 3" xfId="1877" xr:uid="{00000000-0005-0000-0000-00000E460000}"/>
    <cellStyle name="Normal 16 2 2 3 2" xfId="6614" xr:uid="{00000000-0005-0000-0000-00000F460000}"/>
    <cellStyle name="Normal 16 2 2 3 2 2" xfId="15767" xr:uid="{00000000-0005-0000-0000-000010460000}"/>
    <cellStyle name="Normal 16 2 2 3 3" xfId="11031" xr:uid="{00000000-0005-0000-0000-000011460000}"/>
    <cellStyle name="Normal 16 2 2 4" xfId="3373" xr:uid="{00000000-0005-0000-0000-000012460000}"/>
    <cellStyle name="Normal 16 2 2 4 2" xfId="6615" xr:uid="{00000000-0005-0000-0000-000013460000}"/>
    <cellStyle name="Normal 16 2 2 4 2 2" xfId="15768" xr:uid="{00000000-0005-0000-0000-000014460000}"/>
    <cellStyle name="Normal 16 2 2 4 3" xfId="12527" xr:uid="{00000000-0005-0000-0000-000015460000}"/>
    <cellStyle name="Normal 16 2 2 5" xfId="1327" xr:uid="{00000000-0005-0000-0000-000016460000}"/>
    <cellStyle name="Normal 16 2 2 5 2" xfId="6616" xr:uid="{00000000-0005-0000-0000-000017460000}"/>
    <cellStyle name="Normal 16 2 2 5 2 2" xfId="15769" xr:uid="{00000000-0005-0000-0000-000018460000}"/>
    <cellStyle name="Normal 16 2 2 5 3" xfId="10481" xr:uid="{00000000-0005-0000-0000-000019460000}"/>
    <cellStyle name="Normal 16 2 2 6" xfId="6609" xr:uid="{00000000-0005-0000-0000-00001A460000}"/>
    <cellStyle name="Normal 16 2 2 6 2" xfId="15762" xr:uid="{00000000-0005-0000-0000-00001B460000}"/>
    <cellStyle name="Normal 16 2 2 7" xfId="9714" xr:uid="{00000000-0005-0000-0000-00001C460000}"/>
    <cellStyle name="Normal 16 2 3" xfId="559" xr:uid="{00000000-0005-0000-0000-00001D460000}"/>
    <cellStyle name="Normal 16 2 3 2" xfId="1879" xr:uid="{00000000-0005-0000-0000-00001E460000}"/>
    <cellStyle name="Normal 16 2 3 2 2" xfId="6618" xr:uid="{00000000-0005-0000-0000-00001F460000}"/>
    <cellStyle name="Normal 16 2 3 2 2 2" xfId="15771" xr:uid="{00000000-0005-0000-0000-000020460000}"/>
    <cellStyle name="Normal 16 2 3 2 3" xfId="11033" xr:uid="{00000000-0005-0000-0000-000021460000}"/>
    <cellStyle name="Normal 16 2 3 3" xfId="3375" xr:uid="{00000000-0005-0000-0000-000022460000}"/>
    <cellStyle name="Normal 16 2 3 3 2" xfId="6619" xr:uid="{00000000-0005-0000-0000-000023460000}"/>
    <cellStyle name="Normal 16 2 3 3 2 2" xfId="15772" xr:uid="{00000000-0005-0000-0000-000024460000}"/>
    <cellStyle name="Normal 16 2 3 3 3" xfId="12529" xr:uid="{00000000-0005-0000-0000-000025460000}"/>
    <cellStyle name="Normal 16 2 3 4" xfId="1329" xr:uid="{00000000-0005-0000-0000-000026460000}"/>
    <cellStyle name="Normal 16 2 3 4 2" xfId="6620" xr:uid="{00000000-0005-0000-0000-000027460000}"/>
    <cellStyle name="Normal 16 2 3 4 2 2" xfId="15773" xr:uid="{00000000-0005-0000-0000-000028460000}"/>
    <cellStyle name="Normal 16 2 3 4 3" xfId="10483" xr:uid="{00000000-0005-0000-0000-000029460000}"/>
    <cellStyle name="Normal 16 2 3 5" xfId="6617" xr:uid="{00000000-0005-0000-0000-00002A460000}"/>
    <cellStyle name="Normal 16 2 3 5 2" xfId="15770" xr:uid="{00000000-0005-0000-0000-00002B460000}"/>
    <cellStyle name="Normal 16 2 3 6" xfId="9716" xr:uid="{00000000-0005-0000-0000-00002C460000}"/>
    <cellStyle name="Normal 16 2 4" xfId="1876" xr:uid="{00000000-0005-0000-0000-00002D460000}"/>
    <cellStyle name="Normal 16 2 4 2" xfId="6621" xr:uid="{00000000-0005-0000-0000-00002E460000}"/>
    <cellStyle name="Normal 16 2 4 2 2" xfId="15774" xr:uid="{00000000-0005-0000-0000-00002F460000}"/>
    <cellStyle name="Normal 16 2 4 3" xfId="11030" xr:uid="{00000000-0005-0000-0000-000030460000}"/>
    <cellStyle name="Normal 16 2 5" xfId="3372" xr:uid="{00000000-0005-0000-0000-000031460000}"/>
    <cellStyle name="Normal 16 2 5 2" xfId="6622" xr:uid="{00000000-0005-0000-0000-000032460000}"/>
    <cellStyle name="Normal 16 2 5 2 2" xfId="15775" xr:uid="{00000000-0005-0000-0000-000033460000}"/>
    <cellStyle name="Normal 16 2 5 3" xfId="12526" xr:uid="{00000000-0005-0000-0000-000034460000}"/>
    <cellStyle name="Normal 16 2 6" xfId="1326" xr:uid="{00000000-0005-0000-0000-000035460000}"/>
    <cellStyle name="Normal 16 2 6 2" xfId="6623" xr:uid="{00000000-0005-0000-0000-000036460000}"/>
    <cellStyle name="Normal 16 2 6 2 2" xfId="15776" xr:uid="{00000000-0005-0000-0000-000037460000}"/>
    <cellStyle name="Normal 16 2 6 3" xfId="10480" xr:uid="{00000000-0005-0000-0000-000038460000}"/>
    <cellStyle name="Normal 16 2 7" xfId="6608" xr:uid="{00000000-0005-0000-0000-000039460000}"/>
    <cellStyle name="Normal 16 2 7 2" xfId="15761" xr:uid="{00000000-0005-0000-0000-00003A460000}"/>
    <cellStyle name="Normal 16 2 8" xfId="9713" xr:uid="{00000000-0005-0000-0000-00003B460000}"/>
    <cellStyle name="Normal 16 3" xfId="560" xr:uid="{00000000-0005-0000-0000-00003C460000}"/>
    <cellStyle name="Normal 16 3 2" xfId="561" xr:uid="{00000000-0005-0000-0000-00003D460000}"/>
    <cellStyle name="Normal 16 3 2 2" xfId="562" xr:uid="{00000000-0005-0000-0000-00003E460000}"/>
    <cellStyle name="Normal 16 3 2 2 2" xfId="1882" xr:uid="{00000000-0005-0000-0000-00003F460000}"/>
    <cellStyle name="Normal 16 3 2 2 2 2" xfId="6627" xr:uid="{00000000-0005-0000-0000-000040460000}"/>
    <cellStyle name="Normal 16 3 2 2 2 2 2" xfId="15780" xr:uid="{00000000-0005-0000-0000-000041460000}"/>
    <cellStyle name="Normal 16 3 2 2 2 3" xfId="11036" xr:uid="{00000000-0005-0000-0000-000042460000}"/>
    <cellStyle name="Normal 16 3 2 2 3" xfId="3378" xr:uid="{00000000-0005-0000-0000-000043460000}"/>
    <cellStyle name="Normal 16 3 2 2 3 2" xfId="6628" xr:uid="{00000000-0005-0000-0000-000044460000}"/>
    <cellStyle name="Normal 16 3 2 2 3 2 2" xfId="15781" xr:uid="{00000000-0005-0000-0000-000045460000}"/>
    <cellStyle name="Normal 16 3 2 2 3 3" xfId="12532" xr:uid="{00000000-0005-0000-0000-000046460000}"/>
    <cellStyle name="Normal 16 3 2 2 4" xfId="1332" xr:uid="{00000000-0005-0000-0000-000047460000}"/>
    <cellStyle name="Normal 16 3 2 2 4 2" xfId="6629" xr:uid="{00000000-0005-0000-0000-000048460000}"/>
    <cellStyle name="Normal 16 3 2 2 4 2 2" xfId="15782" xr:uid="{00000000-0005-0000-0000-000049460000}"/>
    <cellStyle name="Normal 16 3 2 2 4 3" xfId="10486" xr:uid="{00000000-0005-0000-0000-00004A460000}"/>
    <cellStyle name="Normal 16 3 2 2 5" xfId="6626" xr:uid="{00000000-0005-0000-0000-00004B460000}"/>
    <cellStyle name="Normal 16 3 2 2 5 2" xfId="15779" xr:uid="{00000000-0005-0000-0000-00004C460000}"/>
    <cellStyle name="Normal 16 3 2 2 6" xfId="9719" xr:uid="{00000000-0005-0000-0000-00004D460000}"/>
    <cellStyle name="Normal 16 3 2 3" xfId="1881" xr:uid="{00000000-0005-0000-0000-00004E460000}"/>
    <cellStyle name="Normal 16 3 2 3 2" xfId="6630" xr:uid="{00000000-0005-0000-0000-00004F460000}"/>
    <cellStyle name="Normal 16 3 2 3 2 2" xfId="15783" xr:uid="{00000000-0005-0000-0000-000050460000}"/>
    <cellStyle name="Normal 16 3 2 3 3" xfId="11035" xr:uid="{00000000-0005-0000-0000-000051460000}"/>
    <cellStyle name="Normal 16 3 2 4" xfId="3377" xr:uid="{00000000-0005-0000-0000-000052460000}"/>
    <cellStyle name="Normal 16 3 2 4 2" xfId="6631" xr:uid="{00000000-0005-0000-0000-000053460000}"/>
    <cellStyle name="Normal 16 3 2 4 2 2" xfId="15784" xr:uid="{00000000-0005-0000-0000-000054460000}"/>
    <cellStyle name="Normal 16 3 2 4 3" xfId="12531" xr:uid="{00000000-0005-0000-0000-000055460000}"/>
    <cellStyle name="Normal 16 3 2 5" xfId="1331" xr:uid="{00000000-0005-0000-0000-000056460000}"/>
    <cellStyle name="Normal 16 3 2 5 2" xfId="6632" xr:uid="{00000000-0005-0000-0000-000057460000}"/>
    <cellStyle name="Normal 16 3 2 5 2 2" xfId="15785" xr:uid="{00000000-0005-0000-0000-000058460000}"/>
    <cellStyle name="Normal 16 3 2 5 3" xfId="10485" xr:uid="{00000000-0005-0000-0000-000059460000}"/>
    <cellStyle name="Normal 16 3 2 6" xfId="6625" xr:uid="{00000000-0005-0000-0000-00005A460000}"/>
    <cellStyle name="Normal 16 3 2 6 2" xfId="15778" xr:uid="{00000000-0005-0000-0000-00005B460000}"/>
    <cellStyle name="Normal 16 3 2 7" xfId="9718" xr:uid="{00000000-0005-0000-0000-00005C460000}"/>
    <cellStyle name="Normal 16 3 3" xfId="563" xr:uid="{00000000-0005-0000-0000-00005D460000}"/>
    <cellStyle name="Normal 16 3 3 2" xfId="1883" xr:uid="{00000000-0005-0000-0000-00005E460000}"/>
    <cellStyle name="Normal 16 3 3 2 2" xfId="6634" xr:uid="{00000000-0005-0000-0000-00005F460000}"/>
    <cellStyle name="Normal 16 3 3 2 2 2" xfId="15787" xr:uid="{00000000-0005-0000-0000-000060460000}"/>
    <cellStyle name="Normal 16 3 3 2 3" xfId="11037" xr:uid="{00000000-0005-0000-0000-000061460000}"/>
    <cellStyle name="Normal 16 3 3 3" xfId="3379" xr:uid="{00000000-0005-0000-0000-000062460000}"/>
    <cellStyle name="Normal 16 3 3 3 2" xfId="6635" xr:uid="{00000000-0005-0000-0000-000063460000}"/>
    <cellStyle name="Normal 16 3 3 3 2 2" xfId="15788" xr:uid="{00000000-0005-0000-0000-000064460000}"/>
    <cellStyle name="Normal 16 3 3 3 3" xfId="12533" xr:uid="{00000000-0005-0000-0000-000065460000}"/>
    <cellStyle name="Normal 16 3 3 4" xfId="1333" xr:uid="{00000000-0005-0000-0000-000066460000}"/>
    <cellStyle name="Normal 16 3 3 4 2" xfId="6636" xr:uid="{00000000-0005-0000-0000-000067460000}"/>
    <cellStyle name="Normal 16 3 3 4 2 2" xfId="15789" xr:uid="{00000000-0005-0000-0000-000068460000}"/>
    <cellStyle name="Normal 16 3 3 4 3" xfId="10487" xr:uid="{00000000-0005-0000-0000-000069460000}"/>
    <cellStyle name="Normal 16 3 3 5" xfId="6633" xr:uid="{00000000-0005-0000-0000-00006A460000}"/>
    <cellStyle name="Normal 16 3 3 5 2" xfId="15786" xr:uid="{00000000-0005-0000-0000-00006B460000}"/>
    <cellStyle name="Normal 16 3 3 6" xfId="9720" xr:uid="{00000000-0005-0000-0000-00006C460000}"/>
    <cellStyle name="Normal 16 3 4" xfId="1880" xr:uid="{00000000-0005-0000-0000-00006D460000}"/>
    <cellStyle name="Normal 16 3 4 2" xfId="6637" xr:uid="{00000000-0005-0000-0000-00006E460000}"/>
    <cellStyle name="Normal 16 3 4 2 2" xfId="15790" xr:uid="{00000000-0005-0000-0000-00006F460000}"/>
    <cellStyle name="Normal 16 3 4 3" xfId="11034" xr:uid="{00000000-0005-0000-0000-000070460000}"/>
    <cellStyle name="Normal 16 3 5" xfId="3376" xr:uid="{00000000-0005-0000-0000-000071460000}"/>
    <cellStyle name="Normal 16 3 5 2" xfId="6638" xr:uid="{00000000-0005-0000-0000-000072460000}"/>
    <cellStyle name="Normal 16 3 5 2 2" xfId="15791" xr:uid="{00000000-0005-0000-0000-000073460000}"/>
    <cellStyle name="Normal 16 3 5 3" xfId="12530" xr:uid="{00000000-0005-0000-0000-000074460000}"/>
    <cellStyle name="Normal 16 3 6" xfId="1330" xr:uid="{00000000-0005-0000-0000-000075460000}"/>
    <cellStyle name="Normal 16 3 6 2" xfId="6639" xr:uid="{00000000-0005-0000-0000-000076460000}"/>
    <cellStyle name="Normal 16 3 6 2 2" xfId="15792" xr:uid="{00000000-0005-0000-0000-000077460000}"/>
    <cellStyle name="Normal 16 3 6 3" xfId="10484" xr:uid="{00000000-0005-0000-0000-000078460000}"/>
    <cellStyle name="Normal 16 3 7" xfId="6624" xr:uid="{00000000-0005-0000-0000-000079460000}"/>
    <cellStyle name="Normal 16 3 7 2" xfId="15777" xr:uid="{00000000-0005-0000-0000-00007A460000}"/>
    <cellStyle name="Normal 16 3 8" xfId="9717" xr:uid="{00000000-0005-0000-0000-00007B460000}"/>
    <cellStyle name="Normal 16 4" xfId="564" xr:uid="{00000000-0005-0000-0000-00007C460000}"/>
    <cellStyle name="Normal 16 4 2" xfId="565" xr:uid="{00000000-0005-0000-0000-00007D460000}"/>
    <cellStyle name="Normal 16 4 2 2" xfId="1885" xr:uid="{00000000-0005-0000-0000-00007E460000}"/>
    <cellStyle name="Normal 16 4 2 2 2" xfId="6642" xr:uid="{00000000-0005-0000-0000-00007F460000}"/>
    <cellStyle name="Normal 16 4 2 2 2 2" xfId="15795" xr:uid="{00000000-0005-0000-0000-000080460000}"/>
    <cellStyle name="Normal 16 4 2 2 3" xfId="11039" xr:uid="{00000000-0005-0000-0000-000081460000}"/>
    <cellStyle name="Normal 16 4 2 3" xfId="3381" xr:uid="{00000000-0005-0000-0000-000082460000}"/>
    <cellStyle name="Normal 16 4 2 3 2" xfId="6643" xr:uid="{00000000-0005-0000-0000-000083460000}"/>
    <cellStyle name="Normal 16 4 2 3 2 2" xfId="15796" xr:uid="{00000000-0005-0000-0000-000084460000}"/>
    <cellStyle name="Normal 16 4 2 3 3" xfId="12535" xr:uid="{00000000-0005-0000-0000-000085460000}"/>
    <cellStyle name="Normal 16 4 2 4" xfId="1335" xr:uid="{00000000-0005-0000-0000-000086460000}"/>
    <cellStyle name="Normal 16 4 2 4 2" xfId="6644" xr:uid="{00000000-0005-0000-0000-000087460000}"/>
    <cellStyle name="Normal 16 4 2 4 2 2" xfId="15797" xr:uid="{00000000-0005-0000-0000-000088460000}"/>
    <cellStyle name="Normal 16 4 2 4 3" xfId="10489" xr:uid="{00000000-0005-0000-0000-000089460000}"/>
    <cellStyle name="Normal 16 4 2 5" xfId="6641" xr:uid="{00000000-0005-0000-0000-00008A460000}"/>
    <cellStyle name="Normal 16 4 2 5 2" xfId="15794" xr:uid="{00000000-0005-0000-0000-00008B460000}"/>
    <cellStyle name="Normal 16 4 2 6" xfId="9722" xr:uid="{00000000-0005-0000-0000-00008C460000}"/>
    <cellStyle name="Normal 16 4 3" xfId="1884" xr:uid="{00000000-0005-0000-0000-00008D460000}"/>
    <cellStyle name="Normal 16 4 3 2" xfId="6645" xr:uid="{00000000-0005-0000-0000-00008E460000}"/>
    <cellStyle name="Normal 16 4 3 2 2" xfId="15798" xr:uid="{00000000-0005-0000-0000-00008F460000}"/>
    <cellStyle name="Normal 16 4 3 3" xfId="11038" xr:uid="{00000000-0005-0000-0000-000090460000}"/>
    <cellStyle name="Normal 16 4 4" xfId="3380" xr:uid="{00000000-0005-0000-0000-000091460000}"/>
    <cellStyle name="Normal 16 4 4 2" xfId="6646" xr:uid="{00000000-0005-0000-0000-000092460000}"/>
    <cellStyle name="Normal 16 4 4 2 2" xfId="15799" xr:uid="{00000000-0005-0000-0000-000093460000}"/>
    <cellStyle name="Normal 16 4 4 3" xfId="12534" xr:uid="{00000000-0005-0000-0000-000094460000}"/>
    <cellStyle name="Normal 16 4 5" xfId="1334" xr:uid="{00000000-0005-0000-0000-000095460000}"/>
    <cellStyle name="Normal 16 4 5 2" xfId="6647" xr:uid="{00000000-0005-0000-0000-000096460000}"/>
    <cellStyle name="Normal 16 4 5 2 2" xfId="15800" xr:uid="{00000000-0005-0000-0000-000097460000}"/>
    <cellStyle name="Normal 16 4 5 3" xfId="10488" xr:uid="{00000000-0005-0000-0000-000098460000}"/>
    <cellStyle name="Normal 16 4 6" xfId="6640" xr:uid="{00000000-0005-0000-0000-000099460000}"/>
    <cellStyle name="Normal 16 4 6 2" xfId="15793" xr:uid="{00000000-0005-0000-0000-00009A460000}"/>
    <cellStyle name="Normal 16 4 7" xfId="9721" xr:uid="{00000000-0005-0000-0000-00009B460000}"/>
    <cellStyle name="Normal 16 5" xfId="566" xr:uid="{00000000-0005-0000-0000-00009C460000}"/>
    <cellStyle name="Normal 16 5 2" xfId="1886" xr:uid="{00000000-0005-0000-0000-00009D460000}"/>
    <cellStyle name="Normal 16 5 2 2" xfId="6649" xr:uid="{00000000-0005-0000-0000-00009E460000}"/>
    <cellStyle name="Normal 16 5 2 2 2" xfId="15802" xr:uid="{00000000-0005-0000-0000-00009F460000}"/>
    <cellStyle name="Normal 16 5 2 3" xfId="11040" xr:uid="{00000000-0005-0000-0000-0000A0460000}"/>
    <cellStyle name="Normal 16 5 3" xfId="3382" xr:uid="{00000000-0005-0000-0000-0000A1460000}"/>
    <cellStyle name="Normal 16 5 3 2" xfId="6650" xr:uid="{00000000-0005-0000-0000-0000A2460000}"/>
    <cellStyle name="Normal 16 5 3 2 2" xfId="15803" xr:uid="{00000000-0005-0000-0000-0000A3460000}"/>
    <cellStyle name="Normal 16 5 3 3" xfId="12536" xr:uid="{00000000-0005-0000-0000-0000A4460000}"/>
    <cellStyle name="Normal 16 5 4" xfId="1336" xr:uid="{00000000-0005-0000-0000-0000A5460000}"/>
    <cellStyle name="Normal 16 5 4 2" xfId="6651" xr:uid="{00000000-0005-0000-0000-0000A6460000}"/>
    <cellStyle name="Normal 16 5 4 2 2" xfId="15804" xr:uid="{00000000-0005-0000-0000-0000A7460000}"/>
    <cellStyle name="Normal 16 5 4 3" xfId="10490" xr:uid="{00000000-0005-0000-0000-0000A8460000}"/>
    <cellStyle name="Normal 16 5 5" xfId="6648" xr:uid="{00000000-0005-0000-0000-0000A9460000}"/>
    <cellStyle name="Normal 16 5 5 2" xfId="15801" xr:uid="{00000000-0005-0000-0000-0000AA460000}"/>
    <cellStyle name="Normal 16 5 6" xfId="9723" xr:uid="{00000000-0005-0000-0000-0000AB460000}"/>
    <cellStyle name="Normal 16 6" xfId="567" xr:uid="{00000000-0005-0000-0000-0000AC460000}"/>
    <cellStyle name="Normal 16 7" xfId="1875" xr:uid="{00000000-0005-0000-0000-0000AD460000}"/>
    <cellStyle name="Normal 16 7 2" xfId="6652" xr:uid="{00000000-0005-0000-0000-0000AE460000}"/>
    <cellStyle name="Normal 16 7 2 2" xfId="15805" xr:uid="{00000000-0005-0000-0000-0000AF460000}"/>
    <cellStyle name="Normal 16 7 3" xfId="11029" xr:uid="{00000000-0005-0000-0000-0000B0460000}"/>
    <cellStyle name="Normal 16 8" xfId="3371" xr:uid="{00000000-0005-0000-0000-0000B1460000}"/>
    <cellStyle name="Normal 16 8 2" xfId="6653" xr:uid="{00000000-0005-0000-0000-0000B2460000}"/>
    <cellStyle name="Normal 16 8 2 2" xfId="15806" xr:uid="{00000000-0005-0000-0000-0000B3460000}"/>
    <cellStyle name="Normal 16 8 3" xfId="12525" xr:uid="{00000000-0005-0000-0000-0000B4460000}"/>
    <cellStyle name="Normal 16 9" xfId="1325" xr:uid="{00000000-0005-0000-0000-0000B5460000}"/>
    <cellStyle name="Normal 16 9 2" xfId="6654" xr:uid="{00000000-0005-0000-0000-0000B6460000}"/>
    <cellStyle name="Normal 16 9 2 2" xfId="15807" xr:uid="{00000000-0005-0000-0000-0000B7460000}"/>
    <cellStyle name="Normal 16 9 3" xfId="10479" xr:uid="{00000000-0005-0000-0000-0000B8460000}"/>
    <cellStyle name="Normal 17" xfId="568" xr:uid="{00000000-0005-0000-0000-0000B9460000}"/>
    <cellStyle name="Normal 17 2" xfId="1887" xr:uid="{00000000-0005-0000-0000-0000BA460000}"/>
    <cellStyle name="Normal 17 2 2" xfId="6656" xr:uid="{00000000-0005-0000-0000-0000BB460000}"/>
    <cellStyle name="Normal 17 2 2 2" xfId="15809" xr:uid="{00000000-0005-0000-0000-0000BC460000}"/>
    <cellStyle name="Normal 17 2 3" xfId="11041" xr:uid="{00000000-0005-0000-0000-0000BD460000}"/>
    <cellStyle name="Normal 17 3" xfId="3383" xr:uid="{00000000-0005-0000-0000-0000BE460000}"/>
    <cellStyle name="Normal 17 3 2" xfId="6657" xr:uid="{00000000-0005-0000-0000-0000BF460000}"/>
    <cellStyle name="Normal 17 3 2 2" xfId="15810" xr:uid="{00000000-0005-0000-0000-0000C0460000}"/>
    <cellStyle name="Normal 17 3 3" xfId="12537" xr:uid="{00000000-0005-0000-0000-0000C1460000}"/>
    <cellStyle name="Normal 17 4" xfId="1337" xr:uid="{00000000-0005-0000-0000-0000C2460000}"/>
    <cellStyle name="Normal 17 4 2" xfId="6658" xr:uid="{00000000-0005-0000-0000-0000C3460000}"/>
    <cellStyle name="Normal 17 4 2 2" xfId="15811" xr:uid="{00000000-0005-0000-0000-0000C4460000}"/>
    <cellStyle name="Normal 17 4 3" xfId="10491" xr:uid="{00000000-0005-0000-0000-0000C5460000}"/>
    <cellStyle name="Normal 17 5" xfId="6655" xr:uid="{00000000-0005-0000-0000-0000C6460000}"/>
    <cellStyle name="Normal 17 5 2" xfId="15808" xr:uid="{00000000-0005-0000-0000-0000C7460000}"/>
    <cellStyle name="Normal 17 6" xfId="9725" xr:uid="{00000000-0005-0000-0000-0000C8460000}"/>
    <cellStyle name="Normal 18" xfId="1112" xr:uid="{00000000-0005-0000-0000-0000C9460000}"/>
    <cellStyle name="Normal 18 2" xfId="2432" xr:uid="{00000000-0005-0000-0000-0000CA460000}"/>
    <cellStyle name="Normal 18 2 2" xfId="6659" xr:uid="{00000000-0005-0000-0000-0000CB460000}"/>
    <cellStyle name="Normal 18 2 2 2" xfId="15812" xr:uid="{00000000-0005-0000-0000-0000CC460000}"/>
    <cellStyle name="Normal 18 2 3" xfId="11586" xr:uid="{00000000-0005-0000-0000-0000CD460000}"/>
    <cellStyle name="Normal 19" xfId="1113" xr:uid="{00000000-0005-0000-0000-0000CE460000}"/>
    <cellStyle name="Normal 19 2" xfId="5055" xr:uid="{00000000-0005-0000-0000-0000CF460000}"/>
    <cellStyle name="Normal 2" xfId="3" xr:uid="{00000000-0005-0000-0000-0000D0460000}"/>
    <cellStyle name="Normal 2 10" xfId="569" xr:uid="{00000000-0005-0000-0000-0000D1460000}"/>
    <cellStyle name="Normal 2 10 2" xfId="1151" xr:uid="{00000000-0005-0000-0000-0000D2460000}"/>
    <cellStyle name="Normal 2 10 2 2" xfId="3898" xr:uid="{00000000-0005-0000-0000-0000D3460000}"/>
    <cellStyle name="Normal 2 10 2 2 2" xfId="6662" xr:uid="{00000000-0005-0000-0000-0000D4460000}"/>
    <cellStyle name="Normal 2 10 2 2 2 2" xfId="15815" xr:uid="{00000000-0005-0000-0000-0000D5460000}"/>
    <cellStyle name="Normal 2 10 2 2 3" xfId="13052" xr:uid="{00000000-0005-0000-0000-0000D6460000}"/>
    <cellStyle name="Normal 2 10 2 3" xfId="2204" xr:uid="{00000000-0005-0000-0000-0000D7460000}"/>
    <cellStyle name="Normal 2 10 2 3 2" xfId="6663" xr:uid="{00000000-0005-0000-0000-0000D8460000}"/>
    <cellStyle name="Normal 2 10 2 3 2 2" xfId="15816" xr:uid="{00000000-0005-0000-0000-0000D9460000}"/>
    <cellStyle name="Normal 2 10 2 3 3" xfId="11358" xr:uid="{00000000-0005-0000-0000-0000DA460000}"/>
    <cellStyle name="Normal 2 10 2 4" xfId="6661" xr:uid="{00000000-0005-0000-0000-0000DB460000}"/>
    <cellStyle name="Normal 2 10 2 4 2" xfId="15814" xr:uid="{00000000-0005-0000-0000-0000DC460000}"/>
    <cellStyle name="Normal 2 10 2 5" xfId="10305" xr:uid="{00000000-0005-0000-0000-0000DD460000}"/>
    <cellStyle name="Normal 2 10 3" xfId="1888" xr:uid="{00000000-0005-0000-0000-0000DE460000}"/>
    <cellStyle name="Normal 2 10 3 2" xfId="6664" xr:uid="{00000000-0005-0000-0000-0000DF460000}"/>
    <cellStyle name="Normal 2 10 3 2 2" xfId="15817" xr:uid="{00000000-0005-0000-0000-0000E0460000}"/>
    <cellStyle name="Normal 2 10 3 3" xfId="11042" xr:uid="{00000000-0005-0000-0000-0000E1460000}"/>
    <cellStyle name="Normal 2 10 4" xfId="3219" xr:uid="{00000000-0005-0000-0000-0000E2460000}"/>
    <cellStyle name="Normal 2 10 4 2" xfId="6665" xr:uid="{00000000-0005-0000-0000-0000E3460000}"/>
    <cellStyle name="Normal 2 10 4 2 2" xfId="15818" xr:uid="{00000000-0005-0000-0000-0000E4460000}"/>
    <cellStyle name="Normal 2 10 4 3" xfId="12373" xr:uid="{00000000-0005-0000-0000-0000E5460000}"/>
    <cellStyle name="Normal 2 10 5" xfId="1339" xr:uid="{00000000-0005-0000-0000-0000E6460000}"/>
    <cellStyle name="Normal 2 10 5 2" xfId="6666" xr:uid="{00000000-0005-0000-0000-0000E7460000}"/>
    <cellStyle name="Normal 2 10 5 2 2" xfId="15819" xr:uid="{00000000-0005-0000-0000-0000E8460000}"/>
    <cellStyle name="Normal 2 10 5 3" xfId="10493" xr:uid="{00000000-0005-0000-0000-0000E9460000}"/>
    <cellStyle name="Normal 2 10 6" xfId="6660" xr:uid="{00000000-0005-0000-0000-0000EA460000}"/>
    <cellStyle name="Normal 2 10 6 2" xfId="15813" xr:uid="{00000000-0005-0000-0000-0000EB460000}"/>
    <cellStyle name="Normal 2 10 7" xfId="9726" xr:uid="{00000000-0005-0000-0000-0000EC460000}"/>
    <cellStyle name="Normal 2 11" xfId="1117" xr:uid="{00000000-0005-0000-0000-0000ED460000}"/>
    <cellStyle name="Normal 2 11 2" xfId="3879" xr:uid="{00000000-0005-0000-0000-0000EE460000}"/>
    <cellStyle name="Normal 2 11 2 2" xfId="6668" xr:uid="{00000000-0005-0000-0000-0000EF460000}"/>
    <cellStyle name="Normal 2 11 2 2 2" xfId="15821" xr:uid="{00000000-0005-0000-0000-0000F0460000}"/>
    <cellStyle name="Normal 2 11 2 3" xfId="13033" xr:uid="{00000000-0005-0000-0000-0000F1460000}"/>
    <cellStyle name="Normal 2 11 3" xfId="2185" xr:uid="{00000000-0005-0000-0000-0000F2460000}"/>
    <cellStyle name="Normal 2 11 3 2" xfId="6669" xr:uid="{00000000-0005-0000-0000-0000F3460000}"/>
    <cellStyle name="Normal 2 11 3 2 2" xfId="15822" xr:uid="{00000000-0005-0000-0000-0000F4460000}"/>
    <cellStyle name="Normal 2 11 3 3" xfId="11339" xr:uid="{00000000-0005-0000-0000-0000F5460000}"/>
    <cellStyle name="Normal 2 11 4" xfId="6667" xr:uid="{00000000-0005-0000-0000-0000F6460000}"/>
    <cellStyle name="Normal 2 11 4 2" xfId="15820" xr:uid="{00000000-0005-0000-0000-0000F7460000}"/>
    <cellStyle name="Normal 2 11 5" xfId="10271" xr:uid="{00000000-0005-0000-0000-0000F8460000}"/>
    <cellStyle name="Normal 2 12" xfId="1194" xr:uid="{00000000-0005-0000-0000-0000F9460000}"/>
    <cellStyle name="Normal 2 12 2" xfId="3202" xr:uid="{00000000-0005-0000-0000-0000FA460000}"/>
    <cellStyle name="Normal 2 12 2 2" xfId="6671" xr:uid="{00000000-0005-0000-0000-0000FB460000}"/>
    <cellStyle name="Normal 2 12 2 2 2" xfId="15824" xr:uid="{00000000-0005-0000-0000-0000FC460000}"/>
    <cellStyle name="Normal 2 12 2 3" xfId="12356" xr:uid="{00000000-0005-0000-0000-0000FD460000}"/>
    <cellStyle name="Normal 2 12 3" xfId="6670" xr:uid="{00000000-0005-0000-0000-0000FE460000}"/>
    <cellStyle name="Normal 2 12 3 2" xfId="15823" xr:uid="{00000000-0005-0000-0000-0000FF460000}"/>
    <cellStyle name="Normal 2 12 4" xfId="10348" xr:uid="{00000000-0005-0000-0000-000000470000}"/>
    <cellStyle name="Normal 2 13" xfId="1338" xr:uid="{00000000-0005-0000-0000-000001470000}"/>
    <cellStyle name="Normal 2 13 2" xfId="6672" xr:uid="{00000000-0005-0000-0000-000002470000}"/>
    <cellStyle name="Normal 2 13 2 2" xfId="15825" xr:uid="{00000000-0005-0000-0000-000003470000}"/>
    <cellStyle name="Normal 2 13 3" xfId="10492" xr:uid="{00000000-0005-0000-0000-000004470000}"/>
    <cellStyle name="Normal 2 2" xfId="99" xr:uid="{00000000-0005-0000-0000-000005470000}"/>
    <cellStyle name="Normal 2 2 2" xfId="570" xr:uid="{00000000-0005-0000-0000-000006470000}"/>
    <cellStyle name="Normal 2 2 2 2" xfId="9133" xr:uid="{00000000-0005-0000-0000-000007470000}"/>
    <cellStyle name="Normal 2 2 3" xfId="9134" xr:uid="{00000000-0005-0000-0000-000008470000}"/>
    <cellStyle name="Normal 2 3" xfId="100" xr:uid="{00000000-0005-0000-0000-000009470000}"/>
    <cellStyle name="Normal 2 3 2" xfId="571" xr:uid="{00000000-0005-0000-0000-00000A470000}"/>
    <cellStyle name="Normal 2 4" xfId="101" xr:uid="{00000000-0005-0000-0000-00000B470000}"/>
    <cellStyle name="Normal 2 4 2" xfId="572" xr:uid="{00000000-0005-0000-0000-00000C470000}"/>
    <cellStyle name="Normal 2 5" xfId="102" xr:uid="{00000000-0005-0000-0000-00000D470000}"/>
    <cellStyle name="Normal 2 5 2" xfId="573" xr:uid="{00000000-0005-0000-0000-00000E470000}"/>
    <cellStyle name="Normal 2 6" xfId="103" xr:uid="{00000000-0005-0000-0000-00000F470000}"/>
    <cellStyle name="Normal 2 6 2" xfId="574" xr:uid="{00000000-0005-0000-0000-000010470000}"/>
    <cellStyle name="Normal 2 7" xfId="104" xr:uid="{00000000-0005-0000-0000-000011470000}"/>
    <cellStyle name="Normal 2 7 2" xfId="575" xr:uid="{00000000-0005-0000-0000-000012470000}"/>
    <cellStyle name="Normal 2 8" xfId="576" xr:uid="{00000000-0005-0000-0000-000013470000}"/>
    <cellStyle name="Normal 2 8 2" xfId="1126" xr:uid="{00000000-0005-0000-0000-000014470000}"/>
    <cellStyle name="Normal 2 8 2 2" xfId="1152" xr:uid="{00000000-0005-0000-0000-000015470000}"/>
    <cellStyle name="Normal 2 8 2 2 2" xfId="3899" xr:uid="{00000000-0005-0000-0000-000016470000}"/>
    <cellStyle name="Normal 2 8 2 2 2 2" xfId="6674" xr:uid="{00000000-0005-0000-0000-000017470000}"/>
    <cellStyle name="Normal 2 8 2 2 2 2 2" xfId="15827" xr:uid="{00000000-0005-0000-0000-000018470000}"/>
    <cellStyle name="Normal 2 8 2 2 2 3" xfId="13053" xr:uid="{00000000-0005-0000-0000-000019470000}"/>
    <cellStyle name="Normal 2 8 2 2 3" xfId="2205" xr:uid="{00000000-0005-0000-0000-00001A470000}"/>
    <cellStyle name="Normal 2 8 2 2 3 2" xfId="6675" xr:uid="{00000000-0005-0000-0000-00001B470000}"/>
    <cellStyle name="Normal 2 8 2 2 3 2 2" xfId="15828" xr:uid="{00000000-0005-0000-0000-00001C470000}"/>
    <cellStyle name="Normal 2 8 2 2 3 3" xfId="11359" xr:uid="{00000000-0005-0000-0000-00001D470000}"/>
    <cellStyle name="Normal 2 8 2 2 4" xfId="6673" xr:uid="{00000000-0005-0000-0000-00001E470000}"/>
    <cellStyle name="Normal 2 8 2 2 4 2" xfId="15826" xr:uid="{00000000-0005-0000-0000-00001F470000}"/>
    <cellStyle name="Normal 2 8 2 2 5" xfId="10306" xr:uid="{00000000-0005-0000-0000-000020470000}"/>
    <cellStyle name="Normal 2 8 2 3" xfId="1890" xr:uid="{00000000-0005-0000-0000-000021470000}"/>
    <cellStyle name="Normal 2 8 2 4" xfId="1608" xr:uid="{00000000-0005-0000-0000-000022470000}"/>
    <cellStyle name="Normal 2 8 2 4 2" xfId="6676" xr:uid="{00000000-0005-0000-0000-000023470000}"/>
    <cellStyle name="Normal 2 8 2 4 2 2" xfId="15829" xr:uid="{00000000-0005-0000-0000-000024470000}"/>
    <cellStyle name="Normal 2 8 2 4 3" xfId="10762" xr:uid="{00000000-0005-0000-0000-000025470000}"/>
    <cellStyle name="Normal 2 8 3" xfId="1153" xr:uid="{00000000-0005-0000-0000-000026470000}"/>
    <cellStyle name="Normal 2 8 3 2" xfId="3885" xr:uid="{00000000-0005-0000-0000-000027470000}"/>
    <cellStyle name="Normal 2 8 3 2 2" xfId="6678" xr:uid="{00000000-0005-0000-0000-000028470000}"/>
    <cellStyle name="Normal 2 8 3 2 2 2" xfId="15831" xr:uid="{00000000-0005-0000-0000-000029470000}"/>
    <cellStyle name="Normal 2 8 3 2 3" xfId="13039" xr:uid="{00000000-0005-0000-0000-00002A470000}"/>
    <cellStyle name="Normal 2 8 3 3" xfId="2191" xr:uid="{00000000-0005-0000-0000-00002B470000}"/>
    <cellStyle name="Normal 2 8 3 3 2" xfId="6679" xr:uid="{00000000-0005-0000-0000-00002C470000}"/>
    <cellStyle name="Normal 2 8 3 3 2 2" xfId="15832" xr:uid="{00000000-0005-0000-0000-00002D470000}"/>
    <cellStyle name="Normal 2 8 3 3 3" xfId="11345" xr:uid="{00000000-0005-0000-0000-00002E470000}"/>
    <cellStyle name="Normal 2 8 3 4" xfId="6677" xr:uid="{00000000-0005-0000-0000-00002F470000}"/>
    <cellStyle name="Normal 2 8 3 4 2" xfId="15830" xr:uid="{00000000-0005-0000-0000-000030470000}"/>
    <cellStyle name="Normal 2 8 3 5" xfId="10307" xr:uid="{00000000-0005-0000-0000-000031470000}"/>
    <cellStyle name="Normal 2 8 4" xfId="1700" xr:uid="{00000000-0005-0000-0000-000032470000}"/>
    <cellStyle name="Normal 2 8 4 2" xfId="6680" xr:uid="{00000000-0005-0000-0000-000033470000}"/>
    <cellStyle name="Normal 2 8 4 2 2" xfId="15833" xr:uid="{00000000-0005-0000-0000-000034470000}"/>
    <cellStyle name="Normal 2 8 4 3" xfId="10854" xr:uid="{00000000-0005-0000-0000-000035470000}"/>
    <cellStyle name="Normal 2 8 5" xfId="3208" xr:uid="{00000000-0005-0000-0000-000036470000}"/>
    <cellStyle name="Normal 2 8 5 2" xfId="6681" xr:uid="{00000000-0005-0000-0000-000037470000}"/>
    <cellStyle name="Normal 2 8 5 2 2" xfId="15834" xr:uid="{00000000-0005-0000-0000-000038470000}"/>
    <cellStyle name="Normal 2 8 5 3" xfId="12362" xr:uid="{00000000-0005-0000-0000-000039470000}"/>
    <cellStyle name="Normal 2 8 6" xfId="1340" xr:uid="{00000000-0005-0000-0000-00003A470000}"/>
    <cellStyle name="Normal 2 8 6 2" xfId="6682" xr:uid="{00000000-0005-0000-0000-00003B470000}"/>
    <cellStyle name="Normal 2 8 6 2 2" xfId="15835" xr:uid="{00000000-0005-0000-0000-00003C470000}"/>
    <cellStyle name="Normal 2 8 6 3" xfId="10494" xr:uid="{00000000-0005-0000-0000-00003D470000}"/>
    <cellStyle name="Normal 2 9" xfId="577" xr:uid="{00000000-0005-0000-0000-00003E470000}"/>
    <cellStyle name="Normal 2 9 2" xfId="1127" xr:uid="{00000000-0005-0000-0000-00003F470000}"/>
    <cellStyle name="Normal 2 9 2 2" xfId="1154" xr:uid="{00000000-0005-0000-0000-000040470000}"/>
    <cellStyle name="Normal 2 9 2 2 2" xfId="3900" xr:uid="{00000000-0005-0000-0000-000041470000}"/>
    <cellStyle name="Normal 2 9 2 2 2 2" xfId="6684" xr:uid="{00000000-0005-0000-0000-000042470000}"/>
    <cellStyle name="Normal 2 9 2 2 2 2 2" xfId="15837" xr:uid="{00000000-0005-0000-0000-000043470000}"/>
    <cellStyle name="Normal 2 9 2 2 2 3" xfId="13054" xr:uid="{00000000-0005-0000-0000-000044470000}"/>
    <cellStyle name="Normal 2 9 2 2 3" xfId="2206" xr:uid="{00000000-0005-0000-0000-000045470000}"/>
    <cellStyle name="Normal 2 9 2 2 3 2" xfId="6685" xr:uid="{00000000-0005-0000-0000-000046470000}"/>
    <cellStyle name="Normal 2 9 2 2 3 2 2" xfId="15838" xr:uid="{00000000-0005-0000-0000-000047470000}"/>
    <cellStyle name="Normal 2 9 2 2 3 3" xfId="11360" xr:uid="{00000000-0005-0000-0000-000048470000}"/>
    <cellStyle name="Normal 2 9 2 2 4" xfId="6683" xr:uid="{00000000-0005-0000-0000-000049470000}"/>
    <cellStyle name="Normal 2 9 2 2 4 2" xfId="15836" xr:uid="{00000000-0005-0000-0000-00004A470000}"/>
    <cellStyle name="Normal 2 9 2 2 5" xfId="10308" xr:uid="{00000000-0005-0000-0000-00004B470000}"/>
    <cellStyle name="Normal 2 9 2 3" xfId="1891" xr:uid="{00000000-0005-0000-0000-00004C470000}"/>
    <cellStyle name="Normal 2 9 2 4" xfId="1609" xr:uid="{00000000-0005-0000-0000-00004D470000}"/>
    <cellStyle name="Normal 2 9 2 4 2" xfId="6686" xr:uid="{00000000-0005-0000-0000-00004E470000}"/>
    <cellStyle name="Normal 2 9 2 4 2 2" xfId="15839" xr:uid="{00000000-0005-0000-0000-00004F470000}"/>
    <cellStyle name="Normal 2 9 2 4 3" xfId="10763" xr:uid="{00000000-0005-0000-0000-000050470000}"/>
    <cellStyle name="Normal 2 9 3" xfId="1155" xr:uid="{00000000-0005-0000-0000-000051470000}"/>
    <cellStyle name="Normal 2 9 3 2" xfId="3886" xr:uid="{00000000-0005-0000-0000-000052470000}"/>
    <cellStyle name="Normal 2 9 3 2 2" xfId="6688" xr:uid="{00000000-0005-0000-0000-000053470000}"/>
    <cellStyle name="Normal 2 9 3 2 2 2" xfId="15841" xr:uid="{00000000-0005-0000-0000-000054470000}"/>
    <cellStyle name="Normal 2 9 3 2 3" xfId="13040" xr:uid="{00000000-0005-0000-0000-000055470000}"/>
    <cellStyle name="Normal 2 9 3 3" xfId="2192" xr:uid="{00000000-0005-0000-0000-000056470000}"/>
    <cellStyle name="Normal 2 9 3 3 2" xfId="6689" xr:uid="{00000000-0005-0000-0000-000057470000}"/>
    <cellStyle name="Normal 2 9 3 3 2 2" xfId="15842" xr:uid="{00000000-0005-0000-0000-000058470000}"/>
    <cellStyle name="Normal 2 9 3 3 3" xfId="11346" xr:uid="{00000000-0005-0000-0000-000059470000}"/>
    <cellStyle name="Normal 2 9 3 4" xfId="6687" xr:uid="{00000000-0005-0000-0000-00005A470000}"/>
    <cellStyle name="Normal 2 9 3 4 2" xfId="15840" xr:uid="{00000000-0005-0000-0000-00005B470000}"/>
    <cellStyle name="Normal 2 9 3 5" xfId="10309" xr:uid="{00000000-0005-0000-0000-00005C470000}"/>
    <cellStyle name="Normal 2 9 4" xfId="1701" xr:uid="{00000000-0005-0000-0000-00005D470000}"/>
    <cellStyle name="Normal 2 9 4 2" xfId="6690" xr:uid="{00000000-0005-0000-0000-00005E470000}"/>
    <cellStyle name="Normal 2 9 4 2 2" xfId="15843" xr:uid="{00000000-0005-0000-0000-00005F470000}"/>
    <cellStyle name="Normal 2 9 4 3" xfId="10855" xr:uid="{00000000-0005-0000-0000-000060470000}"/>
    <cellStyle name="Normal 2 9 5" xfId="3209" xr:uid="{00000000-0005-0000-0000-000061470000}"/>
    <cellStyle name="Normal 2 9 5 2" xfId="6691" xr:uid="{00000000-0005-0000-0000-000062470000}"/>
    <cellStyle name="Normal 2 9 5 2 2" xfId="15844" xr:uid="{00000000-0005-0000-0000-000063470000}"/>
    <cellStyle name="Normal 2 9 5 3" xfId="12363" xr:uid="{00000000-0005-0000-0000-000064470000}"/>
    <cellStyle name="Normal 2 9 6" xfId="1341" xr:uid="{00000000-0005-0000-0000-000065470000}"/>
    <cellStyle name="Normal 2 9 6 2" xfId="6692" xr:uid="{00000000-0005-0000-0000-000066470000}"/>
    <cellStyle name="Normal 2 9 6 2 2" xfId="15845" xr:uid="{00000000-0005-0000-0000-000067470000}"/>
    <cellStyle name="Normal 2 9 6 3" xfId="10495" xr:uid="{00000000-0005-0000-0000-000068470000}"/>
    <cellStyle name="Normal 20" xfId="1197" xr:uid="{00000000-0005-0000-0000-000069470000}"/>
    <cellStyle name="Normal 20 2" xfId="6693" xr:uid="{00000000-0005-0000-0000-00006A470000}"/>
    <cellStyle name="Normal 20 2 2" xfId="15846" xr:uid="{00000000-0005-0000-0000-00006B470000}"/>
    <cellStyle name="Normal 20 3" xfId="10351" xr:uid="{00000000-0005-0000-0000-00006C470000}"/>
    <cellStyle name="Normal 21" xfId="9110" xr:uid="{00000000-0005-0000-0000-00006D470000}"/>
    <cellStyle name="Normal 21 2" xfId="9114" xr:uid="{00000000-0005-0000-0000-00006E470000}"/>
    <cellStyle name="Normal 22" xfId="9111" xr:uid="{00000000-0005-0000-0000-00006F470000}"/>
    <cellStyle name="Normal 22 2" xfId="9135" xr:uid="{00000000-0005-0000-0000-000070470000}"/>
    <cellStyle name="Normal 23" xfId="9157" xr:uid="{00000000-0005-0000-0000-000071470000}"/>
    <cellStyle name="Normal 23 2" xfId="18288" xr:uid="{00000000-0005-0000-0000-000072470000}"/>
    <cellStyle name="Normal 24" xfId="40292" xr:uid="{E82FA4D8-3364-4D18-81F6-43D7EFBB5568}"/>
    <cellStyle name="Normal 25" xfId="40295" xr:uid="{5DF31DBE-1B01-4D42-8CA6-F9AE7A0183AD}"/>
    <cellStyle name="Normal 25 2" xfId="40306" xr:uid="{0AC44BD4-74F6-4FD6-A169-69B20C761F99}"/>
    <cellStyle name="Normal 25 3" xfId="40310" xr:uid="{7B2A5D0D-9E3E-4F7D-914D-33694F9B2B39}"/>
    <cellStyle name="Normal 26" xfId="40298" xr:uid="{CF26A48C-F595-4577-AC77-1CEB56EC83EF}"/>
    <cellStyle name="Normal 27" xfId="40299" xr:uid="{8D82E431-C0C0-4F97-946E-665F107DAC5B}"/>
    <cellStyle name="Normal 28" xfId="40308" xr:uid="{BB92DE03-264C-4082-9B9E-B65AF8389058}"/>
    <cellStyle name="Normal 3" xfId="7" xr:uid="{00000000-0005-0000-0000-000073470000}"/>
    <cellStyle name="Normal 3 10" xfId="578" xr:uid="{00000000-0005-0000-0000-000074470000}"/>
    <cellStyle name="Normal 3 10 2" xfId="1892" xr:uid="{00000000-0005-0000-0000-000075470000}"/>
    <cellStyle name="Normal 3 10 2 2" xfId="6695" xr:uid="{00000000-0005-0000-0000-000076470000}"/>
    <cellStyle name="Normal 3 10 2 2 2" xfId="15848" xr:uid="{00000000-0005-0000-0000-000077470000}"/>
    <cellStyle name="Normal 3 10 2 3" xfId="11046" xr:uid="{00000000-0005-0000-0000-000078470000}"/>
    <cellStyle name="Normal 3 10 3" xfId="3384" xr:uid="{00000000-0005-0000-0000-000079470000}"/>
    <cellStyle name="Normal 3 10 3 2" xfId="6696" xr:uid="{00000000-0005-0000-0000-00007A470000}"/>
    <cellStyle name="Normal 3 10 3 2 2" xfId="15849" xr:uid="{00000000-0005-0000-0000-00007B470000}"/>
    <cellStyle name="Normal 3 10 3 3" xfId="12538" xr:uid="{00000000-0005-0000-0000-00007C470000}"/>
    <cellStyle name="Normal 3 10 4" xfId="1342" xr:uid="{00000000-0005-0000-0000-00007D470000}"/>
    <cellStyle name="Normal 3 10 4 2" xfId="6697" xr:uid="{00000000-0005-0000-0000-00007E470000}"/>
    <cellStyle name="Normal 3 10 4 2 2" xfId="15850" xr:uid="{00000000-0005-0000-0000-00007F470000}"/>
    <cellStyle name="Normal 3 10 4 3" xfId="10496" xr:uid="{00000000-0005-0000-0000-000080470000}"/>
    <cellStyle name="Normal 3 10 5" xfId="6694" xr:uid="{00000000-0005-0000-0000-000081470000}"/>
    <cellStyle name="Normal 3 10 5 2" xfId="15847" xr:uid="{00000000-0005-0000-0000-000082470000}"/>
    <cellStyle name="Normal 3 10 6" xfId="9735" xr:uid="{00000000-0005-0000-0000-000083470000}"/>
    <cellStyle name="Normal 3 11" xfId="579" xr:uid="{00000000-0005-0000-0000-000084470000}"/>
    <cellStyle name="Normal 3 11 2" xfId="1893" xr:uid="{00000000-0005-0000-0000-000085470000}"/>
    <cellStyle name="Normal 3 11 2 2" xfId="6699" xr:uid="{00000000-0005-0000-0000-000086470000}"/>
    <cellStyle name="Normal 3 11 2 2 2" xfId="15852" xr:uid="{00000000-0005-0000-0000-000087470000}"/>
    <cellStyle name="Normal 3 11 2 3" xfId="11047" xr:uid="{00000000-0005-0000-0000-000088470000}"/>
    <cellStyle name="Normal 3 11 3" xfId="3385" xr:uid="{00000000-0005-0000-0000-000089470000}"/>
    <cellStyle name="Normal 3 11 3 2" xfId="6700" xr:uid="{00000000-0005-0000-0000-00008A470000}"/>
    <cellStyle name="Normal 3 11 3 2 2" xfId="15853" xr:uid="{00000000-0005-0000-0000-00008B470000}"/>
    <cellStyle name="Normal 3 11 3 3" xfId="12539" xr:uid="{00000000-0005-0000-0000-00008C470000}"/>
    <cellStyle name="Normal 3 11 4" xfId="1343" xr:uid="{00000000-0005-0000-0000-00008D470000}"/>
    <cellStyle name="Normal 3 11 4 2" xfId="6701" xr:uid="{00000000-0005-0000-0000-00008E470000}"/>
    <cellStyle name="Normal 3 11 4 2 2" xfId="15854" xr:uid="{00000000-0005-0000-0000-00008F470000}"/>
    <cellStyle name="Normal 3 11 4 3" xfId="10497" xr:uid="{00000000-0005-0000-0000-000090470000}"/>
    <cellStyle name="Normal 3 11 5" xfId="6698" xr:uid="{00000000-0005-0000-0000-000091470000}"/>
    <cellStyle name="Normal 3 11 5 2" xfId="15851" xr:uid="{00000000-0005-0000-0000-000092470000}"/>
    <cellStyle name="Normal 3 11 6" xfId="9736" xr:uid="{00000000-0005-0000-0000-000093470000}"/>
    <cellStyle name="Normal 3 12" xfId="580" xr:uid="{00000000-0005-0000-0000-000094470000}"/>
    <cellStyle name="Normal 3 12 2" xfId="1894" xr:uid="{00000000-0005-0000-0000-000095470000}"/>
    <cellStyle name="Normal 3 12 2 2" xfId="6703" xr:uid="{00000000-0005-0000-0000-000096470000}"/>
    <cellStyle name="Normal 3 12 2 2 2" xfId="15856" xr:uid="{00000000-0005-0000-0000-000097470000}"/>
    <cellStyle name="Normal 3 12 2 3" xfId="11048" xr:uid="{00000000-0005-0000-0000-000098470000}"/>
    <cellStyle name="Normal 3 12 3" xfId="3386" xr:uid="{00000000-0005-0000-0000-000099470000}"/>
    <cellStyle name="Normal 3 12 3 2" xfId="6704" xr:uid="{00000000-0005-0000-0000-00009A470000}"/>
    <cellStyle name="Normal 3 12 3 2 2" xfId="15857" xr:uid="{00000000-0005-0000-0000-00009B470000}"/>
    <cellStyle name="Normal 3 12 3 3" xfId="12540" xr:uid="{00000000-0005-0000-0000-00009C470000}"/>
    <cellStyle name="Normal 3 12 4" xfId="1344" xr:uid="{00000000-0005-0000-0000-00009D470000}"/>
    <cellStyle name="Normal 3 12 4 2" xfId="6705" xr:uid="{00000000-0005-0000-0000-00009E470000}"/>
    <cellStyle name="Normal 3 12 4 2 2" xfId="15858" xr:uid="{00000000-0005-0000-0000-00009F470000}"/>
    <cellStyle name="Normal 3 12 4 3" xfId="10498" xr:uid="{00000000-0005-0000-0000-0000A0470000}"/>
    <cellStyle name="Normal 3 12 5" xfId="6702" xr:uid="{00000000-0005-0000-0000-0000A1470000}"/>
    <cellStyle name="Normal 3 12 5 2" xfId="15855" xr:uid="{00000000-0005-0000-0000-0000A2470000}"/>
    <cellStyle name="Normal 3 12 6" xfId="9737" xr:uid="{00000000-0005-0000-0000-0000A3470000}"/>
    <cellStyle name="Normal 3 2" xfId="105" xr:uid="{00000000-0005-0000-0000-0000A4470000}"/>
    <cellStyle name="Normal 3 2 2" xfId="106" xr:uid="{00000000-0005-0000-0000-0000A5470000}"/>
    <cellStyle name="Normal 3 2 2 2" xfId="581" xr:uid="{00000000-0005-0000-0000-0000A6470000}"/>
    <cellStyle name="Normal 3 2 2 2 2" xfId="582" xr:uid="{00000000-0005-0000-0000-0000A7470000}"/>
    <cellStyle name="Normal 3 2 2 2 2 2" xfId="1897" xr:uid="{00000000-0005-0000-0000-0000A8470000}"/>
    <cellStyle name="Normal 3 2 2 2 2 2 2" xfId="6709" xr:uid="{00000000-0005-0000-0000-0000A9470000}"/>
    <cellStyle name="Normal 3 2 2 2 2 2 2 2" xfId="15862" xr:uid="{00000000-0005-0000-0000-0000AA470000}"/>
    <cellStyle name="Normal 3 2 2 2 2 2 3" xfId="11051" xr:uid="{00000000-0005-0000-0000-0000AB470000}"/>
    <cellStyle name="Normal 3 2 2 2 2 3" xfId="3389" xr:uid="{00000000-0005-0000-0000-0000AC470000}"/>
    <cellStyle name="Normal 3 2 2 2 2 3 2" xfId="6710" xr:uid="{00000000-0005-0000-0000-0000AD470000}"/>
    <cellStyle name="Normal 3 2 2 2 2 3 2 2" xfId="15863" xr:uid="{00000000-0005-0000-0000-0000AE470000}"/>
    <cellStyle name="Normal 3 2 2 2 2 3 3" xfId="12543" xr:uid="{00000000-0005-0000-0000-0000AF470000}"/>
    <cellStyle name="Normal 3 2 2 2 2 4" xfId="1347" xr:uid="{00000000-0005-0000-0000-0000B0470000}"/>
    <cellStyle name="Normal 3 2 2 2 2 4 2" xfId="6711" xr:uid="{00000000-0005-0000-0000-0000B1470000}"/>
    <cellStyle name="Normal 3 2 2 2 2 4 2 2" xfId="15864" xr:uid="{00000000-0005-0000-0000-0000B2470000}"/>
    <cellStyle name="Normal 3 2 2 2 2 4 3" xfId="10501" xr:uid="{00000000-0005-0000-0000-0000B3470000}"/>
    <cellStyle name="Normal 3 2 2 2 2 5" xfId="6708" xr:uid="{00000000-0005-0000-0000-0000B4470000}"/>
    <cellStyle name="Normal 3 2 2 2 2 5 2" xfId="15861" xr:uid="{00000000-0005-0000-0000-0000B5470000}"/>
    <cellStyle name="Normal 3 2 2 2 2 6" xfId="9739" xr:uid="{00000000-0005-0000-0000-0000B6470000}"/>
    <cellStyle name="Normal 3 2 2 2 3" xfId="1896" xr:uid="{00000000-0005-0000-0000-0000B7470000}"/>
    <cellStyle name="Normal 3 2 2 2 3 2" xfId="6712" xr:uid="{00000000-0005-0000-0000-0000B8470000}"/>
    <cellStyle name="Normal 3 2 2 2 3 2 2" xfId="15865" xr:uid="{00000000-0005-0000-0000-0000B9470000}"/>
    <cellStyle name="Normal 3 2 2 2 3 3" xfId="11050" xr:uid="{00000000-0005-0000-0000-0000BA470000}"/>
    <cellStyle name="Normal 3 2 2 2 4" xfId="3388" xr:uid="{00000000-0005-0000-0000-0000BB470000}"/>
    <cellStyle name="Normal 3 2 2 2 4 2" xfId="6713" xr:uid="{00000000-0005-0000-0000-0000BC470000}"/>
    <cellStyle name="Normal 3 2 2 2 4 2 2" xfId="15866" xr:uid="{00000000-0005-0000-0000-0000BD470000}"/>
    <cellStyle name="Normal 3 2 2 2 4 3" xfId="12542" xr:uid="{00000000-0005-0000-0000-0000BE470000}"/>
    <cellStyle name="Normal 3 2 2 2 5" xfId="1346" xr:uid="{00000000-0005-0000-0000-0000BF470000}"/>
    <cellStyle name="Normal 3 2 2 2 5 2" xfId="6714" xr:uid="{00000000-0005-0000-0000-0000C0470000}"/>
    <cellStyle name="Normal 3 2 2 2 5 2 2" xfId="15867" xr:uid="{00000000-0005-0000-0000-0000C1470000}"/>
    <cellStyle name="Normal 3 2 2 2 5 3" xfId="10500" xr:uid="{00000000-0005-0000-0000-0000C2470000}"/>
    <cellStyle name="Normal 3 2 2 2 6" xfId="6707" xr:uid="{00000000-0005-0000-0000-0000C3470000}"/>
    <cellStyle name="Normal 3 2 2 2 6 2" xfId="15860" xr:uid="{00000000-0005-0000-0000-0000C4470000}"/>
    <cellStyle name="Normal 3 2 2 2 7" xfId="9738" xr:uid="{00000000-0005-0000-0000-0000C5470000}"/>
    <cellStyle name="Normal 3 2 2 3" xfId="583" xr:uid="{00000000-0005-0000-0000-0000C6470000}"/>
    <cellStyle name="Normal 3 2 2 3 2" xfId="1898" xr:uid="{00000000-0005-0000-0000-0000C7470000}"/>
    <cellStyle name="Normal 3 2 2 3 2 2" xfId="6716" xr:uid="{00000000-0005-0000-0000-0000C8470000}"/>
    <cellStyle name="Normal 3 2 2 3 2 2 2" xfId="15869" xr:uid="{00000000-0005-0000-0000-0000C9470000}"/>
    <cellStyle name="Normal 3 2 2 3 2 3" xfId="11052" xr:uid="{00000000-0005-0000-0000-0000CA470000}"/>
    <cellStyle name="Normal 3 2 2 3 3" xfId="3390" xr:uid="{00000000-0005-0000-0000-0000CB470000}"/>
    <cellStyle name="Normal 3 2 2 3 3 2" xfId="6717" xr:uid="{00000000-0005-0000-0000-0000CC470000}"/>
    <cellStyle name="Normal 3 2 2 3 3 2 2" xfId="15870" xr:uid="{00000000-0005-0000-0000-0000CD470000}"/>
    <cellStyle name="Normal 3 2 2 3 3 3" xfId="12544" xr:uid="{00000000-0005-0000-0000-0000CE470000}"/>
    <cellStyle name="Normal 3 2 2 3 4" xfId="1348" xr:uid="{00000000-0005-0000-0000-0000CF470000}"/>
    <cellStyle name="Normal 3 2 2 3 4 2" xfId="6718" xr:uid="{00000000-0005-0000-0000-0000D0470000}"/>
    <cellStyle name="Normal 3 2 2 3 4 2 2" xfId="15871" xr:uid="{00000000-0005-0000-0000-0000D1470000}"/>
    <cellStyle name="Normal 3 2 2 3 4 3" xfId="10502" xr:uid="{00000000-0005-0000-0000-0000D2470000}"/>
    <cellStyle name="Normal 3 2 2 3 5" xfId="6715" xr:uid="{00000000-0005-0000-0000-0000D3470000}"/>
    <cellStyle name="Normal 3 2 2 3 5 2" xfId="15868" xr:uid="{00000000-0005-0000-0000-0000D4470000}"/>
    <cellStyle name="Normal 3 2 2 3 6" xfId="9740" xr:uid="{00000000-0005-0000-0000-0000D5470000}"/>
    <cellStyle name="Normal 3 2 2 4" xfId="1895" xr:uid="{00000000-0005-0000-0000-0000D6470000}"/>
    <cellStyle name="Normal 3 2 2 4 2" xfId="6719" xr:uid="{00000000-0005-0000-0000-0000D7470000}"/>
    <cellStyle name="Normal 3 2 2 4 2 2" xfId="15872" xr:uid="{00000000-0005-0000-0000-0000D8470000}"/>
    <cellStyle name="Normal 3 2 2 4 3" xfId="11049" xr:uid="{00000000-0005-0000-0000-0000D9470000}"/>
    <cellStyle name="Normal 3 2 2 5" xfId="3387" xr:uid="{00000000-0005-0000-0000-0000DA470000}"/>
    <cellStyle name="Normal 3 2 2 5 2" xfId="6720" xr:uid="{00000000-0005-0000-0000-0000DB470000}"/>
    <cellStyle name="Normal 3 2 2 5 2 2" xfId="15873" xr:uid="{00000000-0005-0000-0000-0000DC470000}"/>
    <cellStyle name="Normal 3 2 2 5 3" xfId="12541" xr:uid="{00000000-0005-0000-0000-0000DD470000}"/>
    <cellStyle name="Normal 3 2 2 6" xfId="1345" xr:uid="{00000000-0005-0000-0000-0000DE470000}"/>
    <cellStyle name="Normal 3 2 2 6 2" xfId="6721" xr:uid="{00000000-0005-0000-0000-0000DF470000}"/>
    <cellStyle name="Normal 3 2 2 6 2 2" xfId="15874" xr:uid="{00000000-0005-0000-0000-0000E0470000}"/>
    <cellStyle name="Normal 3 2 2 6 3" xfId="10499" xr:uid="{00000000-0005-0000-0000-0000E1470000}"/>
    <cellStyle name="Normal 3 2 3" xfId="584" xr:uid="{00000000-0005-0000-0000-0000E2470000}"/>
    <cellStyle name="Normal 3 2 3 2" xfId="585" xr:uid="{00000000-0005-0000-0000-0000E3470000}"/>
    <cellStyle name="Normal 3 2 3 2 2" xfId="586" xr:uid="{00000000-0005-0000-0000-0000E4470000}"/>
    <cellStyle name="Normal 3 2 3 2 2 2" xfId="1901" xr:uid="{00000000-0005-0000-0000-0000E5470000}"/>
    <cellStyle name="Normal 3 2 3 2 2 2 2" xfId="6725" xr:uid="{00000000-0005-0000-0000-0000E6470000}"/>
    <cellStyle name="Normal 3 2 3 2 2 2 2 2" xfId="15878" xr:uid="{00000000-0005-0000-0000-0000E7470000}"/>
    <cellStyle name="Normal 3 2 3 2 2 2 3" xfId="11055" xr:uid="{00000000-0005-0000-0000-0000E8470000}"/>
    <cellStyle name="Normal 3 2 3 2 2 3" xfId="3393" xr:uid="{00000000-0005-0000-0000-0000E9470000}"/>
    <cellStyle name="Normal 3 2 3 2 2 3 2" xfId="6726" xr:uid="{00000000-0005-0000-0000-0000EA470000}"/>
    <cellStyle name="Normal 3 2 3 2 2 3 2 2" xfId="15879" xr:uid="{00000000-0005-0000-0000-0000EB470000}"/>
    <cellStyle name="Normal 3 2 3 2 2 3 3" xfId="12547" xr:uid="{00000000-0005-0000-0000-0000EC470000}"/>
    <cellStyle name="Normal 3 2 3 2 2 4" xfId="1351" xr:uid="{00000000-0005-0000-0000-0000ED470000}"/>
    <cellStyle name="Normal 3 2 3 2 2 4 2" xfId="6727" xr:uid="{00000000-0005-0000-0000-0000EE470000}"/>
    <cellStyle name="Normal 3 2 3 2 2 4 2 2" xfId="15880" xr:uid="{00000000-0005-0000-0000-0000EF470000}"/>
    <cellStyle name="Normal 3 2 3 2 2 4 3" xfId="10505" xr:uid="{00000000-0005-0000-0000-0000F0470000}"/>
    <cellStyle name="Normal 3 2 3 2 2 5" xfId="6724" xr:uid="{00000000-0005-0000-0000-0000F1470000}"/>
    <cellStyle name="Normal 3 2 3 2 2 5 2" xfId="15877" xr:uid="{00000000-0005-0000-0000-0000F2470000}"/>
    <cellStyle name="Normal 3 2 3 2 2 6" xfId="9743" xr:uid="{00000000-0005-0000-0000-0000F3470000}"/>
    <cellStyle name="Normal 3 2 3 2 3" xfId="1900" xr:uid="{00000000-0005-0000-0000-0000F4470000}"/>
    <cellStyle name="Normal 3 2 3 2 3 2" xfId="6728" xr:uid="{00000000-0005-0000-0000-0000F5470000}"/>
    <cellStyle name="Normal 3 2 3 2 3 2 2" xfId="15881" xr:uid="{00000000-0005-0000-0000-0000F6470000}"/>
    <cellStyle name="Normal 3 2 3 2 3 3" xfId="11054" xr:uid="{00000000-0005-0000-0000-0000F7470000}"/>
    <cellStyle name="Normal 3 2 3 2 4" xfId="3392" xr:uid="{00000000-0005-0000-0000-0000F8470000}"/>
    <cellStyle name="Normal 3 2 3 2 4 2" xfId="6729" xr:uid="{00000000-0005-0000-0000-0000F9470000}"/>
    <cellStyle name="Normal 3 2 3 2 4 2 2" xfId="15882" xr:uid="{00000000-0005-0000-0000-0000FA470000}"/>
    <cellStyle name="Normal 3 2 3 2 4 3" xfId="12546" xr:uid="{00000000-0005-0000-0000-0000FB470000}"/>
    <cellStyle name="Normal 3 2 3 2 5" xfId="1350" xr:uid="{00000000-0005-0000-0000-0000FC470000}"/>
    <cellStyle name="Normal 3 2 3 2 5 2" xfId="6730" xr:uid="{00000000-0005-0000-0000-0000FD470000}"/>
    <cellStyle name="Normal 3 2 3 2 5 2 2" xfId="15883" xr:uid="{00000000-0005-0000-0000-0000FE470000}"/>
    <cellStyle name="Normal 3 2 3 2 5 3" xfId="10504" xr:uid="{00000000-0005-0000-0000-0000FF470000}"/>
    <cellStyle name="Normal 3 2 3 2 6" xfId="6723" xr:uid="{00000000-0005-0000-0000-000000480000}"/>
    <cellStyle name="Normal 3 2 3 2 6 2" xfId="15876" xr:uid="{00000000-0005-0000-0000-000001480000}"/>
    <cellStyle name="Normal 3 2 3 2 7" xfId="9742" xr:uid="{00000000-0005-0000-0000-000002480000}"/>
    <cellStyle name="Normal 3 2 3 3" xfId="587" xr:uid="{00000000-0005-0000-0000-000003480000}"/>
    <cellStyle name="Normal 3 2 3 3 2" xfId="1902" xr:uid="{00000000-0005-0000-0000-000004480000}"/>
    <cellStyle name="Normal 3 2 3 3 2 2" xfId="6732" xr:uid="{00000000-0005-0000-0000-000005480000}"/>
    <cellStyle name="Normal 3 2 3 3 2 2 2" xfId="15885" xr:uid="{00000000-0005-0000-0000-000006480000}"/>
    <cellStyle name="Normal 3 2 3 3 2 3" xfId="11056" xr:uid="{00000000-0005-0000-0000-000007480000}"/>
    <cellStyle name="Normal 3 2 3 3 3" xfId="3394" xr:uid="{00000000-0005-0000-0000-000008480000}"/>
    <cellStyle name="Normal 3 2 3 3 3 2" xfId="6733" xr:uid="{00000000-0005-0000-0000-000009480000}"/>
    <cellStyle name="Normal 3 2 3 3 3 2 2" xfId="15886" xr:uid="{00000000-0005-0000-0000-00000A480000}"/>
    <cellStyle name="Normal 3 2 3 3 3 3" xfId="12548" xr:uid="{00000000-0005-0000-0000-00000B480000}"/>
    <cellStyle name="Normal 3 2 3 3 4" xfId="1352" xr:uid="{00000000-0005-0000-0000-00000C480000}"/>
    <cellStyle name="Normal 3 2 3 3 4 2" xfId="6734" xr:uid="{00000000-0005-0000-0000-00000D480000}"/>
    <cellStyle name="Normal 3 2 3 3 4 2 2" xfId="15887" xr:uid="{00000000-0005-0000-0000-00000E480000}"/>
    <cellStyle name="Normal 3 2 3 3 4 3" xfId="10506" xr:uid="{00000000-0005-0000-0000-00000F480000}"/>
    <cellStyle name="Normal 3 2 3 3 5" xfId="6731" xr:uid="{00000000-0005-0000-0000-000010480000}"/>
    <cellStyle name="Normal 3 2 3 3 5 2" xfId="15884" xr:uid="{00000000-0005-0000-0000-000011480000}"/>
    <cellStyle name="Normal 3 2 3 3 6" xfId="9744" xr:uid="{00000000-0005-0000-0000-000012480000}"/>
    <cellStyle name="Normal 3 2 3 4" xfId="1899" xr:uid="{00000000-0005-0000-0000-000013480000}"/>
    <cellStyle name="Normal 3 2 3 4 2" xfId="6735" xr:uid="{00000000-0005-0000-0000-000014480000}"/>
    <cellStyle name="Normal 3 2 3 4 2 2" xfId="15888" xr:uid="{00000000-0005-0000-0000-000015480000}"/>
    <cellStyle name="Normal 3 2 3 4 3" xfId="11053" xr:uid="{00000000-0005-0000-0000-000016480000}"/>
    <cellStyle name="Normal 3 2 3 5" xfId="3391" xr:uid="{00000000-0005-0000-0000-000017480000}"/>
    <cellStyle name="Normal 3 2 3 5 2" xfId="6736" xr:uid="{00000000-0005-0000-0000-000018480000}"/>
    <cellStyle name="Normal 3 2 3 5 2 2" xfId="15889" xr:uid="{00000000-0005-0000-0000-000019480000}"/>
    <cellStyle name="Normal 3 2 3 5 3" xfId="12545" xr:uid="{00000000-0005-0000-0000-00001A480000}"/>
    <cellStyle name="Normal 3 2 3 6" xfId="1349" xr:uid="{00000000-0005-0000-0000-00001B480000}"/>
    <cellStyle name="Normal 3 2 3 6 2" xfId="6737" xr:uid="{00000000-0005-0000-0000-00001C480000}"/>
    <cellStyle name="Normal 3 2 3 6 2 2" xfId="15890" xr:uid="{00000000-0005-0000-0000-00001D480000}"/>
    <cellStyle name="Normal 3 2 3 6 3" xfId="10503" xr:uid="{00000000-0005-0000-0000-00001E480000}"/>
    <cellStyle name="Normal 3 2 3 7" xfId="6722" xr:uid="{00000000-0005-0000-0000-00001F480000}"/>
    <cellStyle name="Normal 3 2 3 7 2" xfId="15875" xr:uid="{00000000-0005-0000-0000-000020480000}"/>
    <cellStyle name="Normal 3 2 3 8" xfId="9741" xr:uid="{00000000-0005-0000-0000-000021480000}"/>
    <cellStyle name="Normal 3 2 4" xfId="588" xr:uid="{00000000-0005-0000-0000-000022480000}"/>
    <cellStyle name="Normal 3 2 4 2" xfId="589" xr:uid="{00000000-0005-0000-0000-000023480000}"/>
    <cellStyle name="Normal 3 2 4 2 2" xfId="1904" xr:uid="{00000000-0005-0000-0000-000024480000}"/>
    <cellStyle name="Normal 3 2 4 2 2 2" xfId="6740" xr:uid="{00000000-0005-0000-0000-000025480000}"/>
    <cellStyle name="Normal 3 2 4 2 2 2 2" xfId="15893" xr:uid="{00000000-0005-0000-0000-000026480000}"/>
    <cellStyle name="Normal 3 2 4 2 2 3" xfId="11058" xr:uid="{00000000-0005-0000-0000-000027480000}"/>
    <cellStyle name="Normal 3 2 4 2 3" xfId="3396" xr:uid="{00000000-0005-0000-0000-000028480000}"/>
    <cellStyle name="Normal 3 2 4 2 3 2" xfId="6741" xr:uid="{00000000-0005-0000-0000-000029480000}"/>
    <cellStyle name="Normal 3 2 4 2 3 2 2" xfId="15894" xr:uid="{00000000-0005-0000-0000-00002A480000}"/>
    <cellStyle name="Normal 3 2 4 2 3 3" xfId="12550" xr:uid="{00000000-0005-0000-0000-00002B480000}"/>
    <cellStyle name="Normal 3 2 4 2 4" xfId="1354" xr:uid="{00000000-0005-0000-0000-00002C480000}"/>
    <cellStyle name="Normal 3 2 4 2 4 2" xfId="6742" xr:uid="{00000000-0005-0000-0000-00002D480000}"/>
    <cellStyle name="Normal 3 2 4 2 4 2 2" xfId="15895" xr:uid="{00000000-0005-0000-0000-00002E480000}"/>
    <cellStyle name="Normal 3 2 4 2 4 3" xfId="10508" xr:uid="{00000000-0005-0000-0000-00002F480000}"/>
    <cellStyle name="Normal 3 2 4 2 5" xfId="6739" xr:uid="{00000000-0005-0000-0000-000030480000}"/>
    <cellStyle name="Normal 3 2 4 2 5 2" xfId="15892" xr:uid="{00000000-0005-0000-0000-000031480000}"/>
    <cellStyle name="Normal 3 2 4 2 6" xfId="9746" xr:uid="{00000000-0005-0000-0000-000032480000}"/>
    <cellStyle name="Normal 3 2 4 3" xfId="1903" xr:uid="{00000000-0005-0000-0000-000033480000}"/>
    <cellStyle name="Normal 3 2 4 3 2" xfId="6743" xr:uid="{00000000-0005-0000-0000-000034480000}"/>
    <cellStyle name="Normal 3 2 4 3 2 2" xfId="15896" xr:uid="{00000000-0005-0000-0000-000035480000}"/>
    <cellStyle name="Normal 3 2 4 3 3" xfId="11057" xr:uid="{00000000-0005-0000-0000-000036480000}"/>
    <cellStyle name="Normal 3 2 4 4" xfId="3395" xr:uid="{00000000-0005-0000-0000-000037480000}"/>
    <cellStyle name="Normal 3 2 4 4 2" xfId="6744" xr:uid="{00000000-0005-0000-0000-000038480000}"/>
    <cellStyle name="Normal 3 2 4 4 2 2" xfId="15897" xr:uid="{00000000-0005-0000-0000-000039480000}"/>
    <cellStyle name="Normal 3 2 4 4 3" xfId="12549" xr:uid="{00000000-0005-0000-0000-00003A480000}"/>
    <cellStyle name="Normal 3 2 4 5" xfId="1353" xr:uid="{00000000-0005-0000-0000-00003B480000}"/>
    <cellStyle name="Normal 3 2 4 5 2" xfId="6745" xr:uid="{00000000-0005-0000-0000-00003C480000}"/>
    <cellStyle name="Normal 3 2 4 5 2 2" xfId="15898" xr:uid="{00000000-0005-0000-0000-00003D480000}"/>
    <cellStyle name="Normal 3 2 4 5 3" xfId="10507" xr:uid="{00000000-0005-0000-0000-00003E480000}"/>
    <cellStyle name="Normal 3 2 4 6" xfId="6738" xr:uid="{00000000-0005-0000-0000-00003F480000}"/>
    <cellStyle name="Normal 3 2 4 6 2" xfId="15891" xr:uid="{00000000-0005-0000-0000-000040480000}"/>
    <cellStyle name="Normal 3 2 4 7" xfId="9745" xr:uid="{00000000-0005-0000-0000-000041480000}"/>
    <cellStyle name="Normal 3 2 5" xfId="6706" xr:uid="{00000000-0005-0000-0000-000042480000}"/>
    <cellStyle name="Normal 3 2 5 2" xfId="15859" xr:uid="{00000000-0005-0000-0000-000043480000}"/>
    <cellStyle name="Normal 3 2 6" xfId="9263" xr:uid="{00000000-0005-0000-0000-000044480000}"/>
    <cellStyle name="Normal 3 3" xfId="107" xr:uid="{00000000-0005-0000-0000-000045480000}"/>
    <cellStyle name="Normal 3 3 2" xfId="590" xr:uid="{00000000-0005-0000-0000-000046480000}"/>
    <cellStyle name="Normal 3 4" xfId="108" xr:uid="{00000000-0005-0000-0000-000047480000}"/>
    <cellStyle name="Normal 3 4 2" xfId="591" xr:uid="{00000000-0005-0000-0000-000048480000}"/>
    <cellStyle name="Normal 3 5" xfId="109" xr:uid="{00000000-0005-0000-0000-000049480000}"/>
    <cellStyle name="Normal 3 5 2" xfId="592" xr:uid="{00000000-0005-0000-0000-00004A480000}"/>
    <cellStyle name="Normal 3 6" xfId="110" xr:uid="{00000000-0005-0000-0000-00004B480000}"/>
    <cellStyle name="Normal 3 6 2" xfId="593" xr:uid="{00000000-0005-0000-0000-00004C480000}"/>
    <cellStyle name="Normal 3 7" xfId="111" xr:uid="{00000000-0005-0000-0000-00004D480000}"/>
    <cellStyle name="Normal 3 7 2" xfId="594" xr:uid="{00000000-0005-0000-0000-00004E480000}"/>
    <cellStyle name="Normal 3 8" xfId="595" xr:uid="{00000000-0005-0000-0000-00004F480000}"/>
    <cellStyle name="Normal 3 9" xfId="596" xr:uid="{00000000-0005-0000-0000-000050480000}"/>
    <cellStyle name="Normal 4" xfId="8" xr:uid="{00000000-0005-0000-0000-000051480000}"/>
    <cellStyle name="Normal 4 2" xfId="112" xr:uid="{00000000-0005-0000-0000-000052480000}"/>
    <cellStyle name="Normal 4 2 2" xfId="9116" xr:uid="{00000000-0005-0000-0000-000053480000}"/>
    <cellStyle name="Normal 4 3" xfId="113" xr:uid="{00000000-0005-0000-0000-000054480000}"/>
    <cellStyle name="Normal 4 3 2" xfId="597" xr:uid="{00000000-0005-0000-0000-000055480000}"/>
    <cellStyle name="Normal 4 4" xfId="598" xr:uid="{00000000-0005-0000-0000-000056480000}"/>
    <cellStyle name="Normal 4 4 2" xfId="599" xr:uid="{00000000-0005-0000-0000-000057480000}"/>
    <cellStyle name="Normal 4 4 2 2" xfId="600" xr:uid="{00000000-0005-0000-0000-000058480000}"/>
    <cellStyle name="Normal 4 4 2 2 2" xfId="1911" xr:uid="{00000000-0005-0000-0000-000059480000}"/>
    <cellStyle name="Normal 4 4 2 2 2 2" xfId="6749" xr:uid="{00000000-0005-0000-0000-00005A480000}"/>
    <cellStyle name="Normal 4 4 2 2 2 2 2" xfId="15902" xr:uid="{00000000-0005-0000-0000-00005B480000}"/>
    <cellStyle name="Normal 4 4 2 2 2 3" xfId="11065" xr:uid="{00000000-0005-0000-0000-00005C480000}"/>
    <cellStyle name="Normal 4 4 2 2 3" xfId="3398" xr:uid="{00000000-0005-0000-0000-00005D480000}"/>
    <cellStyle name="Normal 4 4 2 2 3 2" xfId="6750" xr:uid="{00000000-0005-0000-0000-00005E480000}"/>
    <cellStyle name="Normal 4 4 2 2 3 2 2" xfId="15903" xr:uid="{00000000-0005-0000-0000-00005F480000}"/>
    <cellStyle name="Normal 4 4 2 2 3 3" xfId="12552" xr:uid="{00000000-0005-0000-0000-000060480000}"/>
    <cellStyle name="Normal 4 4 2 2 4" xfId="1358" xr:uid="{00000000-0005-0000-0000-000061480000}"/>
    <cellStyle name="Normal 4 4 2 2 4 2" xfId="6751" xr:uid="{00000000-0005-0000-0000-000062480000}"/>
    <cellStyle name="Normal 4 4 2 2 4 2 2" xfId="15904" xr:uid="{00000000-0005-0000-0000-000063480000}"/>
    <cellStyle name="Normal 4 4 2 2 4 3" xfId="10512" xr:uid="{00000000-0005-0000-0000-000064480000}"/>
    <cellStyle name="Normal 4 4 2 2 5" xfId="6748" xr:uid="{00000000-0005-0000-0000-000065480000}"/>
    <cellStyle name="Normal 4 4 2 2 5 2" xfId="15901" xr:uid="{00000000-0005-0000-0000-000066480000}"/>
    <cellStyle name="Normal 4 4 2 2 6" xfId="9757" xr:uid="{00000000-0005-0000-0000-000067480000}"/>
    <cellStyle name="Normal 4 4 2 3" xfId="1910" xr:uid="{00000000-0005-0000-0000-000068480000}"/>
    <cellStyle name="Normal 4 4 2 3 2" xfId="6752" xr:uid="{00000000-0005-0000-0000-000069480000}"/>
    <cellStyle name="Normal 4 4 2 3 2 2" xfId="15905" xr:uid="{00000000-0005-0000-0000-00006A480000}"/>
    <cellStyle name="Normal 4 4 2 3 3" xfId="11064" xr:uid="{00000000-0005-0000-0000-00006B480000}"/>
    <cellStyle name="Normal 4 4 2 4" xfId="3397" xr:uid="{00000000-0005-0000-0000-00006C480000}"/>
    <cellStyle name="Normal 4 4 2 4 2" xfId="6753" xr:uid="{00000000-0005-0000-0000-00006D480000}"/>
    <cellStyle name="Normal 4 4 2 4 2 2" xfId="15906" xr:uid="{00000000-0005-0000-0000-00006E480000}"/>
    <cellStyle name="Normal 4 4 2 4 3" xfId="12551" xr:uid="{00000000-0005-0000-0000-00006F480000}"/>
    <cellStyle name="Normal 4 4 2 5" xfId="1357" xr:uid="{00000000-0005-0000-0000-000070480000}"/>
    <cellStyle name="Normal 4 4 2 5 2" xfId="6754" xr:uid="{00000000-0005-0000-0000-000071480000}"/>
    <cellStyle name="Normal 4 4 2 5 2 2" xfId="15907" xr:uid="{00000000-0005-0000-0000-000072480000}"/>
    <cellStyle name="Normal 4 4 2 5 3" xfId="10511" xr:uid="{00000000-0005-0000-0000-000073480000}"/>
    <cellStyle name="Normal 4 4 2 6" xfId="6747" xr:uid="{00000000-0005-0000-0000-000074480000}"/>
    <cellStyle name="Normal 4 4 2 6 2" xfId="15900" xr:uid="{00000000-0005-0000-0000-000075480000}"/>
    <cellStyle name="Normal 4 4 2 7" xfId="9756" xr:uid="{00000000-0005-0000-0000-000076480000}"/>
    <cellStyle name="Normal 4 4 3" xfId="601" xr:uid="{00000000-0005-0000-0000-000077480000}"/>
    <cellStyle name="Normal 4 4 3 2" xfId="1912" xr:uid="{00000000-0005-0000-0000-000078480000}"/>
    <cellStyle name="Normal 4 4 3 2 2" xfId="6756" xr:uid="{00000000-0005-0000-0000-000079480000}"/>
    <cellStyle name="Normal 4 4 3 2 2 2" xfId="15909" xr:uid="{00000000-0005-0000-0000-00007A480000}"/>
    <cellStyle name="Normal 4 4 3 2 3" xfId="11066" xr:uid="{00000000-0005-0000-0000-00007B480000}"/>
    <cellStyle name="Normal 4 4 3 3" xfId="3399" xr:uid="{00000000-0005-0000-0000-00007C480000}"/>
    <cellStyle name="Normal 4 4 3 3 2" xfId="6757" xr:uid="{00000000-0005-0000-0000-00007D480000}"/>
    <cellStyle name="Normal 4 4 3 3 2 2" xfId="15910" xr:uid="{00000000-0005-0000-0000-00007E480000}"/>
    <cellStyle name="Normal 4 4 3 3 3" xfId="12553" xr:uid="{00000000-0005-0000-0000-00007F480000}"/>
    <cellStyle name="Normal 4 4 3 4" xfId="1359" xr:uid="{00000000-0005-0000-0000-000080480000}"/>
    <cellStyle name="Normal 4 4 3 4 2" xfId="6758" xr:uid="{00000000-0005-0000-0000-000081480000}"/>
    <cellStyle name="Normal 4 4 3 4 2 2" xfId="15911" xr:uid="{00000000-0005-0000-0000-000082480000}"/>
    <cellStyle name="Normal 4 4 3 4 3" xfId="10513" xr:uid="{00000000-0005-0000-0000-000083480000}"/>
    <cellStyle name="Normal 4 4 3 5" xfId="6755" xr:uid="{00000000-0005-0000-0000-000084480000}"/>
    <cellStyle name="Normal 4 4 3 5 2" xfId="15908" xr:uid="{00000000-0005-0000-0000-000085480000}"/>
    <cellStyle name="Normal 4 4 3 6" xfId="9758" xr:uid="{00000000-0005-0000-0000-000086480000}"/>
    <cellStyle name="Normal 4 4 4" xfId="1156" xr:uid="{00000000-0005-0000-0000-000087480000}"/>
    <cellStyle name="Normal 4 4 4 2" xfId="3901" xr:uid="{00000000-0005-0000-0000-000088480000}"/>
    <cellStyle name="Normal 4 4 4 2 2" xfId="6760" xr:uid="{00000000-0005-0000-0000-000089480000}"/>
    <cellStyle name="Normal 4 4 4 2 2 2" xfId="15913" xr:uid="{00000000-0005-0000-0000-00008A480000}"/>
    <cellStyle name="Normal 4 4 4 2 3" xfId="13055" xr:uid="{00000000-0005-0000-0000-00008B480000}"/>
    <cellStyle name="Normal 4 4 4 3" xfId="2207" xr:uid="{00000000-0005-0000-0000-00008C480000}"/>
    <cellStyle name="Normal 4 4 4 3 2" xfId="6761" xr:uid="{00000000-0005-0000-0000-00008D480000}"/>
    <cellStyle name="Normal 4 4 4 3 2 2" xfId="15914" xr:uid="{00000000-0005-0000-0000-00008E480000}"/>
    <cellStyle name="Normal 4 4 4 3 3" xfId="11361" xr:uid="{00000000-0005-0000-0000-00008F480000}"/>
    <cellStyle name="Normal 4 4 4 4" xfId="6759" xr:uid="{00000000-0005-0000-0000-000090480000}"/>
    <cellStyle name="Normal 4 4 4 4 2" xfId="15912" xr:uid="{00000000-0005-0000-0000-000091480000}"/>
    <cellStyle name="Normal 4 4 4 5" xfId="10310" xr:uid="{00000000-0005-0000-0000-000092480000}"/>
    <cellStyle name="Normal 4 4 5" xfId="1909" xr:uid="{00000000-0005-0000-0000-000093480000}"/>
    <cellStyle name="Normal 4 4 5 2" xfId="6762" xr:uid="{00000000-0005-0000-0000-000094480000}"/>
    <cellStyle name="Normal 4 4 5 2 2" xfId="15915" xr:uid="{00000000-0005-0000-0000-000095480000}"/>
    <cellStyle name="Normal 4 4 5 3" xfId="11063" xr:uid="{00000000-0005-0000-0000-000096480000}"/>
    <cellStyle name="Normal 4 4 6" xfId="3220" xr:uid="{00000000-0005-0000-0000-000097480000}"/>
    <cellStyle name="Normal 4 4 6 2" xfId="6763" xr:uid="{00000000-0005-0000-0000-000098480000}"/>
    <cellStyle name="Normal 4 4 6 2 2" xfId="15916" xr:uid="{00000000-0005-0000-0000-000099480000}"/>
    <cellStyle name="Normal 4 4 6 3" xfId="12374" xr:uid="{00000000-0005-0000-0000-00009A480000}"/>
    <cellStyle name="Normal 4 4 7" xfId="1356" xr:uid="{00000000-0005-0000-0000-00009B480000}"/>
    <cellStyle name="Normal 4 4 7 2" xfId="6764" xr:uid="{00000000-0005-0000-0000-00009C480000}"/>
    <cellStyle name="Normal 4 4 7 2 2" xfId="15917" xr:uid="{00000000-0005-0000-0000-00009D480000}"/>
    <cellStyle name="Normal 4 4 7 3" xfId="10510" xr:uid="{00000000-0005-0000-0000-00009E480000}"/>
    <cellStyle name="Normal 4 4 8" xfId="6746" xr:uid="{00000000-0005-0000-0000-00009F480000}"/>
    <cellStyle name="Normal 4 4 8 2" xfId="15899" xr:uid="{00000000-0005-0000-0000-0000A0480000}"/>
    <cellStyle name="Normal 4 4 9" xfId="9755" xr:uid="{00000000-0005-0000-0000-0000A1480000}"/>
    <cellStyle name="Normal 4 5" xfId="602" xr:uid="{00000000-0005-0000-0000-0000A2480000}"/>
    <cellStyle name="Normal 4 5 2" xfId="603" xr:uid="{00000000-0005-0000-0000-0000A3480000}"/>
    <cellStyle name="Normal 4 5 2 2" xfId="604" xr:uid="{00000000-0005-0000-0000-0000A4480000}"/>
    <cellStyle name="Normal 4 5 2 2 2" xfId="1915" xr:uid="{00000000-0005-0000-0000-0000A5480000}"/>
    <cellStyle name="Normal 4 5 2 2 2 2" xfId="6768" xr:uid="{00000000-0005-0000-0000-0000A6480000}"/>
    <cellStyle name="Normal 4 5 2 2 2 2 2" xfId="15921" xr:uid="{00000000-0005-0000-0000-0000A7480000}"/>
    <cellStyle name="Normal 4 5 2 2 2 3" xfId="11069" xr:uid="{00000000-0005-0000-0000-0000A8480000}"/>
    <cellStyle name="Normal 4 5 2 2 3" xfId="3402" xr:uid="{00000000-0005-0000-0000-0000A9480000}"/>
    <cellStyle name="Normal 4 5 2 2 3 2" xfId="6769" xr:uid="{00000000-0005-0000-0000-0000AA480000}"/>
    <cellStyle name="Normal 4 5 2 2 3 2 2" xfId="15922" xr:uid="{00000000-0005-0000-0000-0000AB480000}"/>
    <cellStyle name="Normal 4 5 2 2 3 3" xfId="12556" xr:uid="{00000000-0005-0000-0000-0000AC480000}"/>
    <cellStyle name="Normal 4 5 2 2 4" xfId="1362" xr:uid="{00000000-0005-0000-0000-0000AD480000}"/>
    <cellStyle name="Normal 4 5 2 2 4 2" xfId="6770" xr:uid="{00000000-0005-0000-0000-0000AE480000}"/>
    <cellStyle name="Normal 4 5 2 2 4 2 2" xfId="15923" xr:uid="{00000000-0005-0000-0000-0000AF480000}"/>
    <cellStyle name="Normal 4 5 2 2 4 3" xfId="10516" xr:uid="{00000000-0005-0000-0000-0000B0480000}"/>
    <cellStyle name="Normal 4 5 2 2 5" xfId="6767" xr:uid="{00000000-0005-0000-0000-0000B1480000}"/>
    <cellStyle name="Normal 4 5 2 2 5 2" xfId="15920" xr:uid="{00000000-0005-0000-0000-0000B2480000}"/>
    <cellStyle name="Normal 4 5 2 2 6" xfId="9761" xr:uid="{00000000-0005-0000-0000-0000B3480000}"/>
    <cellStyle name="Normal 4 5 2 3" xfId="1914" xr:uid="{00000000-0005-0000-0000-0000B4480000}"/>
    <cellStyle name="Normal 4 5 2 3 2" xfId="6771" xr:uid="{00000000-0005-0000-0000-0000B5480000}"/>
    <cellStyle name="Normal 4 5 2 3 2 2" xfId="15924" xr:uid="{00000000-0005-0000-0000-0000B6480000}"/>
    <cellStyle name="Normal 4 5 2 3 3" xfId="11068" xr:uid="{00000000-0005-0000-0000-0000B7480000}"/>
    <cellStyle name="Normal 4 5 2 4" xfId="3401" xr:uid="{00000000-0005-0000-0000-0000B8480000}"/>
    <cellStyle name="Normal 4 5 2 4 2" xfId="6772" xr:uid="{00000000-0005-0000-0000-0000B9480000}"/>
    <cellStyle name="Normal 4 5 2 4 2 2" xfId="15925" xr:uid="{00000000-0005-0000-0000-0000BA480000}"/>
    <cellStyle name="Normal 4 5 2 4 3" xfId="12555" xr:uid="{00000000-0005-0000-0000-0000BB480000}"/>
    <cellStyle name="Normal 4 5 2 5" xfId="1361" xr:uid="{00000000-0005-0000-0000-0000BC480000}"/>
    <cellStyle name="Normal 4 5 2 5 2" xfId="6773" xr:uid="{00000000-0005-0000-0000-0000BD480000}"/>
    <cellStyle name="Normal 4 5 2 5 2 2" xfId="15926" xr:uid="{00000000-0005-0000-0000-0000BE480000}"/>
    <cellStyle name="Normal 4 5 2 5 3" xfId="10515" xr:uid="{00000000-0005-0000-0000-0000BF480000}"/>
    <cellStyle name="Normal 4 5 2 6" xfId="6766" xr:uid="{00000000-0005-0000-0000-0000C0480000}"/>
    <cellStyle name="Normal 4 5 2 6 2" xfId="15919" xr:uid="{00000000-0005-0000-0000-0000C1480000}"/>
    <cellStyle name="Normal 4 5 2 7" xfId="9760" xr:uid="{00000000-0005-0000-0000-0000C2480000}"/>
    <cellStyle name="Normal 4 5 3" xfId="605" xr:uid="{00000000-0005-0000-0000-0000C3480000}"/>
    <cellStyle name="Normal 4 5 3 2" xfId="1916" xr:uid="{00000000-0005-0000-0000-0000C4480000}"/>
    <cellStyle name="Normal 4 5 3 2 2" xfId="6775" xr:uid="{00000000-0005-0000-0000-0000C5480000}"/>
    <cellStyle name="Normal 4 5 3 2 2 2" xfId="15928" xr:uid="{00000000-0005-0000-0000-0000C6480000}"/>
    <cellStyle name="Normal 4 5 3 2 3" xfId="11070" xr:uid="{00000000-0005-0000-0000-0000C7480000}"/>
    <cellStyle name="Normal 4 5 3 3" xfId="3403" xr:uid="{00000000-0005-0000-0000-0000C8480000}"/>
    <cellStyle name="Normal 4 5 3 3 2" xfId="6776" xr:uid="{00000000-0005-0000-0000-0000C9480000}"/>
    <cellStyle name="Normal 4 5 3 3 2 2" xfId="15929" xr:uid="{00000000-0005-0000-0000-0000CA480000}"/>
    <cellStyle name="Normal 4 5 3 3 3" xfId="12557" xr:uid="{00000000-0005-0000-0000-0000CB480000}"/>
    <cellStyle name="Normal 4 5 3 4" xfId="1363" xr:uid="{00000000-0005-0000-0000-0000CC480000}"/>
    <cellStyle name="Normal 4 5 3 4 2" xfId="6777" xr:uid="{00000000-0005-0000-0000-0000CD480000}"/>
    <cellStyle name="Normal 4 5 3 4 2 2" xfId="15930" xr:uid="{00000000-0005-0000-0000-0000CE480000}"/>
    <cellStyle name="Normal 4 5 3 4 3" xfId="10517" xr:uid="{00000000-0005-0000-0000-0000CF480000}"/>
    <cellStyle name="Normal 4 5 3 5" xfId="6774" xr:uid="{00000000-0005-0000-0000-0000D0480000}"/>
    <cellStyle name="Normal 4 5 3 5 2" xfId="15927" xr:uid="{00000000-0005-0000-0000-0000D1480000}"/>
    <cellStyle name="Normal 4 5 3 6" xfId="9762" xr:uid="{00000000-0005-0000-0000-0000D2480000}"/>
    <cellStyle name="Normal 4 5 4" xfId="1913" xr:uid="{00000000-0005-0000-0000-0000D3480000}"/>
    <cellStyle name="Normal 4 5 4 2" xfId="6778" xr:uid="{00000000-0005-0000-0000-0000D4480000}"/>
    <cellStyle name="Normal 4 5 4 2 2" xfId="15931" xr:uid="{00000000-0005-0000-0000-0000D5480000}"/>
    <cellStyle name="Normal 4 5 4 3" xfId="11067" xr:uid="{00000000-0005-0000-0000-0000D6480000}"/>
    <cellStyle name="Normal 4 5 5" xfId="3400" xr:uid="{00000000-0005-0000-0000-0000D7480000}"/>
    <cellStyle name="Normal 4 5 5 2" xfId="6779" xr:uid="{00000000-0005-0000-0000-0000D8480000}"/>
    <cellStyle name="Normal 4 5 5 2 2" xfId="15932" xr:uid="{00000000-0005-0000-0000-0000D9480000}"/>
    <cellStyle name="Normal 4 5 5 3" xfId="12554" xr:uid="{00000000-0005-0000-0000-0000DA480000}"/>
    <cellStyle name="Normal 4 5 6" xfId="1360" xr:uid="{00000000-0005-0000-0000-0000DB480000}"/>
    <cellStyle name="Normal 4 5 6 2" xfId="6780" xr:uid="{00000000-0005-0000-0000-0000DC480000}"/>
    <cellStyle name="Normal 4 5 6 2 2" xfId="15933" xr:uid="{00000000-0005-0000-0000-0000DD480000}"/>
    <cellStyle name="Normal 4 5 6 3" xfId="10514" xr:uid="{00000000-0005-0000-0000-0000DE480000}"/>
    <cellStyle name="Normal 4 5 7" xfId="6765" xr:uid="{00000000-0005-0000-0000-0000DF480000}"/>
    <cellStyle name="Normal 4 5 7 2" xfId="15918" xr:uid="{00000000-0005-0000-0000-0000E0480000}"/>
    <cellStyle name="Normal 4 5 8" xfId="9759" xr:uid="{00000000-0005-0000-0000-0000E1480000}"/>
    <cellStyle name="Normal 4 6" xfId="606" xr:uid="{00000000-0005-0000-0000-0000E2480000}"/>
    <cellStyle name="Normal 4 6 2" xfId="607" xr:uid="{00000000-0005-0000-0000-0000E3480000}"/>
    <cellStyle name="Normal 4 6 2 2" xfId="1918" xr:uid="{00000000-0005-0000-0000-0000E4480000}"/>
    <cellStyle name="Normal 4 6 2 2 2" xfId="6783" xr:uid="{00000000-0005-0000-0000-0000E5480000}"/>
    <cellStyle name="Normal 4 6 2 2 2 2" xfId="15936" xr:uid="{00000000-0005-0000-0000-0000E6480000}"/>
    <cellStyle name="Normal 4 6 2 2 3" xfId="11072" xr:uid="{00000000-0005-0000-0000-0000E7480000}"/>
    <cellStyle name="Normal 4 6 2 3" xfId="3405" xr:uid="{00000000-0005-0000-0000-0000E8480000}"/>
    <cellStyle name="Normal 4 6 2 3 2" xfId="6784" xr:uid="{00000000-0005-0000-0000-0000E9480000}"/>
    <cellStyle name="Normal 4 6 2 3 2 2" xfId="15937" xr:uid="{00000000-0005-0000-0000-0000EA480000}"/>
    <cellStyle name="Normal 4 6 2 3 3" xfId="12559" xr:uid="{00000000-0005-0000-0000-0000EB480000}"/>
    <cellStyle name="Normal 4 6 2 4" xfId="1365" xr:uid="{00000000-0005-0000-0000-0000EC480000}"/>
    <cellStyle name="Normal 4 6 2 4 2" xfId="6785" xr:uid="{00000000-0005-0000-0000-0000ED480000}"/>
    <cellStyle name="Normal 4 6 2 4 2 2" xfId="15938" xr:uid="{00000000-0005-0000-0000-0000EE480000}"/>
    <cellStyle name="Normal 4 6 2 4 3" xfId="10519" xr:uid="{00000000-0005-0000-0000-0000EF480000}"/>
    <cellStyle name="Normal 4 6 2 5" xfId="6782" xr:uid="{00000000-0005-0000-0000-0000F0480000}"/>
    <cellStyle name="Normal 4 6 2 5 2" xfId="15935" xr:uid="{00000000-0005-0000-0000-0000F1480000}"/>
    <cellStyle name="Normal 4 6 2 6" xfId="9764" xr:uid="{00000000-0005-0000-0000-0000F2480000}"/>
    <cellStyle name="Normal 4 6 3" xfId="1917" xr:uid="{00000000-0005-0000-0000-0000F3480000}"/>
    <cellStyle name="Normal 4 6 3 2" xfId="6786" xr:uid="{00000000-0005-0000-0000-0000F4480000}"/>
    <cellStyle name="Normal 4 6 3 2 2" xfId="15939" xr:uid="{00000000-0005-0000-0000-0000F5480000}"/>
    <cellStyle name="Normal 4 6 3 3" xfId="11071" xr:uid="{00000000-0005-0000-0000-0000F6480000}"/>
    <cellStyle name="Normal 4 6 4" xfId="3404" xr:uid="{00000000-0005-0000-0000-0000F7480000}"/>
    <cellStyle name="Normal 4 6 4 2" xfId="6787" xr:uid="{00000000-0005-0000-0000-0000F8480000}"/>
    <cellStyle name="Normal 4 6 4 2 2" xfId="15940" xr:uid="{00000000-0005-0000-0000-0000F9480000}"/>
    <cellStyle name="Normal 4 6 4 3" xfId="12558" xr:uid="{00000000-0005-0000-0000-0000FA480000}"/>
    <cellStyle name="Normal 4 6 5" xfId="1364" xr:uid="{00000000-0005-0000-0000-0000FB480000}"/>
    <cellStyle name="Normal 4 6 5 2" xfId="6788" xr:uid="{00000000-0005-0000-0000-0000FC480000}"/>
    <cellStyle name="Normal 4 6 5 2 2" xfId="15941" xr:uid="{00000000-0005-0000-0000-0000FD480000}"/>
    <cellStyle name="Normal 4 6 5 3" xfId="10518" xr:uid="{00000000-0005-0000-0000-0000FE480000}"/>
    <cellStyle name="Normal 4 6 6" xfId="6781" xr:uid="{00000000-0005-0000-0000-0000FF480000}"/>
    <cellStyle name="Normal 4 6 6 2" xfId="15934" xr:uid="{00000000-0005-0000-0000-000000490000}"/>
    <cellStyle name="Normal 4 6 7" xfId="9763" xr:uid="{00000000-0005-0000-0000-000001490000}"/>
    <cellStyle name="Normal 4 7" xfId="1157" xr:uid="{00000000-0005-0000-0000-000002490000}"/>
    <cellStyle name="Normal 4 7 2" xfId="3882" xr:uid="{00000000-0005-0000-0000-000003490000}"/>
    <cellStyle name="Normal 4 7 2 2" xfId="6790" xr:uid="{00000000-0005-0000-0000-000004490000}"/>
    <cellStyle name="Normal 4 7 2 2 2" xfId="15943" xr:uid="{00000000-0005-0000-0000-000005490000}"/>
    <cellStyle name="Normal 4 7 2 3" xfId="13036" xr:uid="{00000000-0005-0000-0000-000006490000}"/>
    <cellStyle name="Normal 4 7 3" xfId="2188" xr:uid="{00000000-0005-0000-0000-000007490000}"/>
    <cellStyle name="Normal 4 7 3 2" xfId="6791" xr:uid="{00000000-0005-0000-0000-000008490000}"/>
    <cellStyle name="Normal 4 7 3 2 2" xfId="15944" xr:uid="{00000000-0005-0000-0000-000009490000}"/>
    <cellStyle name="Normal 4 7 3 3" xfId="11342" xr:uid="{00000000-0005-0000-0000-00000A490000}"/>
    <cellStyle name="Normal 4 7 4" xfId="6789" xr:uid="{00000000-0005-0000-0000-00000B490000}"/>
    <cellStyle name="Normal 4 7 4 2" xfId="15942" xr:uid="{00000000-0005-0000-0000-00000C490000}"/>
    <cellStyle name="Normal 4 7 5" xfId="10311" xr:uid="{00000000-0005-0000-0000-00000D490000}"/>
    <cellStyle name="Normal 4 8" xfId="3205" xr:uid="{00000000-0005-0000-0000-00000E490000}"/>
    <cellStyle name="Normal 4 8 2" xfId="6792" xr:uid="{00000000-0005-0000-0000-00000F490000}"/>
    <cellStyle name="Normal 4 8 2 2" xfId="15945" xr:uid="{00000000-0005-0000-0000-000010490000}"/>
    <cellStyle name="Normal 4 8 3" xfId="12359" xr:uid="{00000000-0005-0000-0000-000011490000}"/>
    <cellStyle name="Normal 4 9" xfId="1355" xr:uid="{00000000-0005-0000-0000-000012490000}"/>
    <cellStyle name="Normal 4 9 2" xfId="6793" xr:uid="{00000000-0005-0000-0000-000013490000}"/>
    <cellStyle name="Normal 4 9 2 2" xfId="15946" xr:uid="{00000000-0005-0000-0000-000014490000}"/>
    <cellStyle name="Normal 4 9 3" xfId="10509" xr:uid="{00000000-0005-0000-0000-000015490000}"/>
    <cellStyle name="Normal 5" xfId="114" xr:uid="{00000000-0005-0000-0000-000016490000}"/>
    <cellStyle name="Normal 5 2" xfId="115" xr:uid="{00000000-0005-0000-0000-000017490000}"/>
    <cellStyle name="Normal 5 3" xfId="608" xr:uid="{00000000-0005-0000-0000-000018490000}"/>
    <cellStyle name="Normal 5 3 2" xfId="609" xr:uid="{00000000-0005-0000-0000-000019490000}"/>
    <cellStyle name="Normal 5 3 2 2" xfId="610" xr:uid="{00000000-0005-0000-0000-00001A490000}"/>
    <cellStyle name="Normal 5 3 2 2 2" xfId="1921" xr:uid="{00000000-0005-0000-0000-00001B490000}"/>
    <cellStyle name="Normal 5 3 2 2 2 2" xfId="6797" xr:uid="{00000000-0005-0000-0000-00001C490000}"/>
    <cellStyle name="Normal 5 3 2 2 2 2 2" xfId="15950" xr:uid="{00000000-0005-0000-0000-00001D490000}"/>
    <cellStyle name="Normal 5 3 2 2 2 3" xfId="11075" xr:uid="{00000000-0005-0000-0000-00001E490000}"/>
    <cellStyle name="Normal 5 3 2 2 3" xfId="3408" xr:uid="{00000000-0005-0000-0000-00001F490000}"/>
    <cellStyle name="Normal 5 3 2 2 3 2" xfId="6798" xr:uid="{00000000-0005-0000-0000-000020490000}"/>
    <cellStyle name="Normal 5 3 2 2 3 2 2" xfId="15951" xr:uid="{00000000-0005-0000-0000-000021490000}"/>
    <cellStyle name="Normal 5 3 2 2 3 3" xfId="12562" xr:uid="{00000000-0005-0000-0000-000022490000}"/>
    <cellStyle name="Normal 5 3 2 2 4" xfId="1368" xr:uid="{00000000-0005-0000-0000-000023490000}"/>
    <cellStyle name="Normal 5 3 2 2 4 2" xfId="6799" xr:uid="{00000000-0005-0000-0000-000024490000}"/>
    <cellStyle name="Normal 5 3 2 2 4 2 2" xfId="15952" xr:uid="{00000000-0005-0000-0000-000025490000}"/>
    <cellStyle name="Normal 5 3 2 2 4 3" xfId="10522" xr:uid="{00000000-0005-0000-0000-000026490000}"/>
    <cellStyle name="Normal 5 3 2 2 5" xfId="6796" xr:uid="{00000000-0005-0000-0000-000027490000}"/>
    <cellStyle name="Normal 5 3 2 2 5 2" xfId="15949" xr:uid="{00000000-0005-0000-0000-000028490000}"/>
    <cellStyle name="Normal 5 3 2 2 6" xfId="9767" xr:uid="{00000000-0005-0000-0000-000029490000}"/>
    <cellStyle name="Normal 5 3 2 3" xfId="1920" xr:uid="{00000000-0005-0000-0000-00002A490000}"/>
    <cellStyle name="Normal 5 3 2 3 2" xfId="6800" xr:uid="{00000000-0005-0000-0000-00002B490000}"/>
    <cellStyle name="Normal 5 3 2 3 2 2" xfId="15953" xr:uid="{00000000-0005-0000-0000-00002C490000}"/>
    <cellStyle name="Normal 5 3 2 3 3" xfId="11074" xr:uid="{00000000-0005-0000-0000-00002D490000}"/>
    <cellStyle name="Normal 5 3 2 4" xfId="3407" xr:uid="{00000000-0005-0000-0000-00002E490000}"/>
    <cellStyle name="Normal 5 3 2 4 2" xfId="6801" xr:uid="{00000000-0005-0000-0000-00002F490000}"/>
    <cellStyle name="Normal 5 3 2 4 2 2" xfId="15954" xr:uid="{00000000-0005-0000-0000-000030490000}"/>
    <cellStyle name="Normal 5 3 2 4 3" xfId="12561" xr:uid="{00000000-0005-0000-0000-000031490000}"/>
    <cellStyle name="Normal 5 3 2 5" xfId="1367" xr:uid="{00000000-0005-0000-0000-000032490000}"/>
    <cellStyle name="Normal 5 3 2 5 2" xfId="6802" xr:uid="{00000000-0005-0000-0000-000033490000}"/>
    <cellStyle name="Normal 5 3 2 5 2 2" xfId="15955" xr:uid="{00000000-0005-0000-0000-000034490000}"/>
    <cellStyle name="Normal 5 3 2 5 3" xfId="10521" xr:uid="{00000000-0005-0000-0000-000035490000}"/>
    <cellStyle name="Normal 5 3 2 6" xfId="6795" xr:uid="{00000000-0005-0000-0000-000036490000}"/>
    <cellStyle name="Normal 5 3 2 6 2" xfId="15948" xr:uid="{00000000-0005-0000-0000-000037490000}"/>
    <cellStyle name="Normal 5 3 2 7" xfId="9766" xr:uid="{00000000-0005-0000-0000-000038490000}"/>
    <cellStyle name="Normal 5 3 3" xfId="611" xr:uid="{00000000-0005-0000-0000-000039490000}"/>
    <cellStyle name="Normal 5 3 3 2" xfId="1922" xr:uid="{00000000-0005-0000-0000-00003A490000}"/>
    <cellStyle name="Normal 5 3 3 2 2" xfId="6804" xr:uid="{00000000-0005-0000-0000-00003B490000}"/>
    <cellStyle name="Normal 5 3 3 2 2 2" xfId="15957" xr:uid="{00000000-0005-0000-0000-00003C490000}"/>
    <cellStyle name="Normal 5 3 3 2 3" xfId="11076" xr:uid="{00000000-0005-0000-0000-00003D490000}"/>
    <cellStyle name="Normal 5 3 3 3" xfId="3409" xr:uid="{00000000-0005-0000-0000-00003E490000}"/>
    <cellStyle name="Normal 5 3 3 3 2" xfId="6805" xr:uid="{00000000-0005-0000-0000-00003F490000}"/>
    <cellStyle name="Normal 5 3 3 3 2 2" xfId="15958" xr:uid="{00000000-0005-0000-0000-000040490000}"/>
    <cellStyle name="Normal 5 3 3 3 3" xfId="12563" xr:uid="{00000000-0005-0000-0000-000041490000}"/>
    <cellStyle name="Normal 5 3 3 4" xfId="1369" xr:uid="{00000000-0005-0000-0000-000042490000}"/>
    <cellStyle name="Normal 5 3 3 4 2" xfId="6806" xr:uid="{00000000-0005-0000-0000-000043490000}"/>
    <cellStyle name="Normal 5 3 3 4 2 2" xfId="15959" xr:uid="{00000000-0005-0000-0000-000044490000}"/>
    <cellStyle name="Normal 5 3 3 4 3" xfId="10523" xr:uid="{00000000-0005-0000-0000-000045490000}"/>
    <cellStyle name="Normal 5 3 3 5" xfId="6803" xr:uid="{00000000-0005-0000-0000-000046490000}"/>
    <cellStyle name="Normal 5 3 3 5 2" xfId="15956" xr:uid="{00000000-0005-0000-0000-000047490000}"/>
    <cellStyle name="Normal 5 3 3 6" xfId="9768" xr:uid="{00000000-0005-0000-0000-000048490000}"/>
    <cellStyle name="Normal 5 3 4" xfId="612" xr:uid="{00000000-0005-0000-0000-000049490000}"/>
    <cellStyle name="Normal 5 3 5" xfId="1919" xr:uid="{00000000-0005-0000-0000-00004A490000}"/>
    <cellStyle name="Normal 5 3 5 2" xfId="6807" xr:uid="{00000000-0005-0000-0000-00004B490000}"/>
    <cellStyle name="Normal 5 3 5 2 2" xfId="15960" xr:uid="{00000000-0005-0000-0000-00004C490000}"/>
    <cellStyle name="Normal 5 3 5 3" xfId="11073" xr:uid="{00000000-0005-0000-0000-00004D490000}"/>
    <cellStyle name="Normal 5 3 6" xfId="3406" xr:uid="{00000000-0005-0000-0000-00004E490000}"/>
    <cellStyle name="Normal 5 3 6 2" xfId="6808" xr:uid="{00000000-0005-0000-0000-00004F490000}"/>
    <cellStyle name="Normal 5 3 6 2 2" xfId="15961" xr:uid="{00000000-0005-0000-0000-000050490000}"/>
    <cellStyle name="Normal 5 3 6 3" xfId="12560" xr:uid="{00000000-0005-0000-0000-000051490000}"/>
    <cellStyle name="Normal 5 3 7" xfId="1366" xr:uid="{00000000-0005-0000-0000-000052490000}"/>
    <cellStyle name="Normal 5 3 7 2" xfId="6809" xr:uid="{00000000-0005-0000-0000-000053490000}"/>
    <cellStyle name="Normal 5 3 7 2 2" xfId="15962" xr:uid="{00000000-0005-0000-0000-000054490000}"/>
    <cellStyle name="Normal 5 3 7 3" xfId="10520" xr:uid="{00000000-0005-0000-0000-000055490000}"/>
    <cellStyle name="Normal 5 3 8" xfId="6794" xr:uid="{00000000-0005-0000-0000-000056490000}"/>
    <cellStyle name="Normal 5 3 8 2" xfId="15947" xr:uid="{00000000-0005-0000-0000-000057490000}"/>
    <cellStyle name="Normal 5 3 9" xfId="9765" xr:uid="{00000000-0005-0000-0000-000058490000}"/>
    <cellStyle name="Normal 6" xfId="116" xr:uid="{00000000-0005-0000-0000-000059490000}"/>
    <cellStyle name="Normal 6 2" xfId="117" xr:uid="{00000000-0005-0000-0000-00005A490000}"/>
    <cellStyle name="Normal 7" xfId="118" xr:uid="{00000000-0005-0000-0000-00005B490000}"/>
    <cellStyle name="Normal 7 2" xfId="613" xr:uid="{00000000-0005-0000-0000-00005C490000}"/>
    <cellStyle name="Normal 8" xfId="119" xr:uid="{00000000-0005-0000-0000-00005D490000}"/>
    <cellStyle name="Normal 8 2" xfId="614" xr:uid="{00000000-0005-0000-0000-00005E490000}"/>
    <cellStyle name="Normal 8 2 2" xfId="615" xr:uid="{00000000-0005-0000-0000-00005F490000}"/>
    <cellStyle name="Normal 8 2 3" xfId="616" xr:uid="{00000000-0005-0000-0000-000060490000}"/>
    <cellStyle name="Normal 9" xfId="120" xr:uid="{00000000-0005-0000-0000-000061490000}"/>
    <cellStyle name="Normal 9 10" xfId="617" xr:uid="{00000000-0005-0000-0000-000062490000}"/>
    <cellStyle name="Normal 9 10 2" xfId="618" xr:uid="{00000000-0005-0000-0000-000063490000}"/>
    <cellStyle name="Normal 9 10 2 2" xfId="1924" xr:uid="{00000000-0005-0000-0000-000064490000}"/>
    <cellStyle name="Normal 9 10 2 2 2" xfId="6813" xr:uid="{00000000-0005-0000-0000-000065490000}"/>
    <cellStyle name="Normal 9 10 2 2 2 2" xfId="15966" xr:uid="{00000000-0005-0000-0000-000066490000}"/>
    <cellStyle name="Normal 9 10 2 2 3" xfId="11078" xr:uid="{00000000-0005-0000-0000-000067490000}"/>
    <cellStyle name="Normal 9 10 2 3" xfId="3411" xr:uid="{00000000-0005-0000-0000-000068490000}"/>
    <cellStyle name="Normal 9 10 2 3 2" xfId="6814" xr:uid="{00000000-0005-0000-0000-000069490000}"/>
    <cellStyle name="Normal 9 10 2 3 2 2" xfId="15967" xr:uid="{00000000-0005-0000-0000-00006A490000}"/>
    <cellStyle name="Normal 9 10 2 3 3" xfId="12565" xr:uid="{00000000-0005-0000-0000-00006B490000}"/>
    <cellStyle name="Normal 9 10 2 4" xfId="1372" xr:uid="{00000000-0005-0000-0000-00006C490000}"/>
    <cellStyle name="Normal 9 10 2 4 2" xfId="6815" xr:uid="{00000000-0005-0000-0000-00006D490000}"/>
    <cellStyle name="Normal 9 10 2 4 2 2" xfId="15968" xr:uid="{00000000-0005-0000-0000-00006E490000}"/>
    <cellStyle name="Normal 9 10 2 4 3" xfId="10526" xr:uid="{00000000-0005-0000-0000-00006F490000}"/>
    <cellStyle name="Normal 9 10 2 5" xfId="6812" xr:uid="{00000000-0005-0000-0000-000070490000}"/>
    <cellStyle name="Normal 9 10 2 5 2" xfId="15965" xr:uid="{00000000-0005-0000-0000-000071490000}"/>
    <cellStyle name="Normal 9 10 2 6" xfId="9775" xr:uid="{00000000-0005-0000-0000-000072490000}"/>
    <cellStyle name="Normal 9 10 3" xfId="1923" xr:uid="{00000000-0005-0000-0000-000073490000}"/>
    <cellStyle name="Normal 9 10 3 2" xfId="6816" xr:uid="{00000000-0005-0000-0000-000074490000}"/>
    <cellStyle name="Normal 9 10 3 2 2" xfId="15969" xr:uid="{00000000-0005-0000-0000-000075490000}"/>
    <cellStyle name="Normal 9 10 3 3" xfId="11077" xr:uid="{00000000-0005-0000-0000-000076490000}"/>
    <cellStyle name="Normal 9 10 4" xfId="3410" xr:uid="{00000000-0005-0000-0000-000077490000}"/>
    <cellStyle name="Normal 9 10 4 2" xfId="6817" xr:uid="{00000000-0005-0000-0000-000078490000}"/>
    <cellStyle name="Normal 9 10 4 2 2" xfId="15970" xr:uid="{00000000-0005-0000-0000-000079490000}"/>
    <cellStyle name="Normal 9 10 4 3" xfId="12564" xr:uid="{00000000-0005-0000-0000-00007A490000}"/>
    <cellStyle name="Normal 9 10 5" xfId="1371" xr:uid="{00000000-0005-0000-0000-00007B490000}"/>
    <cellStyle name="Normal 9 10 5 2" xfId="6818" xr:uid="{00000000-0005-0000-0000-00007C490000}"/>
    <cellStyle name="Normal 9 10 5 2 2" xfId="15971" xr:uid="{00000000-0005-0000-0000-00007D490000}"/>
    <cellStyle name="Normal 9 10 5 3" xfId="10525" xr:uid="{00000000-0005-0000-0000-00007E490000}"/>
    <cellStyle name="Normal 9 10 6" xfId="6811" xr:uid="{00000000-0005-0000-0000-00007F490000}"/>
    <cellStyle name="Normal 9 10 6 2" xfId="15964" xr:uid="{00000000-0005-0000-0000-000080490000}"/>
    <cellStyle name="Normal 9 10 7" xfId="9774" xr:uid="{00000000-0005-0000-0000-000081490000}"/>
    <cellStyle name="Normal 9 11" xfId="619" xr:uid="{00000000-0005-0000-0000-000082490000}"/>
    <cellStyle name="Normal 9 11 2" xfId="1925" xr:uid="{00000000-0005-0000-0000-000083490000}"/>
    <cellStyle name="Normal 9 11 2 2" xfId="6820" xr:uid="{00000000-0005-0000-0000-000084490000}"/>
    <cellStyle name="Normal 9 11 2 2 2" xfId="15973" xr:uid="{00000000-0005-0000-0000-000085490000}"/>
    <cellStyle name="Normal 9 11 2 3" xfId="11079" xr:uid="{00000000-0005-0000-0000-000086490000}"/>
    <cellStyle name="Normal 9 11 3" xfId="3412" xr:uid="{00000000-0005-0000-0000-000087490000}"/>
    <cellStyle name="Normal 9 11 3 2" xfId="6821" xr:uid="{00000000-0005-0000-0000-000088490000}"/>
    <cellStyle name="Normal 9 11 3 2 2" xfId="15974" xr:uid="{00000000-0005-0000-0000-000089490000}"/>
    <cellStyle name="Normal 9 11 3 3" xfId="12566" xr:uid="{00000000-0005-0000-0000-00008A490000}"/>
    <cellStyle name="Normal 9 11 4" xfId="1373" xr:uid="{00000000-0005-0000-0000-00008B490000}"/>
    <cellStyle name="Normal 9 11 4 2" xfId="6822" xr:uid="{00000000-0005-0000-0000-00008C490000}"/>
    <cellStyle name="Normal 9 11 4 2 2" xfId="15975" xr:uid="{00000000-0005-0000-0000-00008D490000}"/>
    <cellStyle name="Normal 9 11 4 3" xfId="10527" xr:uid="{00000000-0005-0000-0000-00008E490000}"/>
    <cellStyle name="Normal 9 11 5" xfId="6819" xr:uid="{00000000-0005-0000-0000-00008F490000}"/>
    <cellStyle name="Normal 9 11 5 2" xfId="15972" xr:uid="{00000000-0005-0000-0000-000090490000}"/>
    <cellStyle name="Normal 9 11 6" xfId="9776" xr:uid="{00000000-0005-0000-0000-000091490000}"/>
    <cellStyle name="Normal 9 12" xfId="620" xr:uid="{00000000-0005-0000-0000-000092490000}"/>
    <cellStyle name="Normal 9 13" xfId="1135" xr:uid="{00000000-0005-0000-0000-000093490000}"/>
    <cellStyle name="Normal 9 13 2" xfId="3872" xr:uid="{00000000-0005-0000-0000-000094490000}"/>
    <cellStyle name="Normal 9 13 2 2" xfId="6824" xr:uid="{00000000-0005-0000-0000-000095490000}"/>
    <cellStyle name="Normal 9 13 2 2 2" xfId="15977" xr:uid="{00000000-0005-0000-0000-000096490000}"/>
    <cellStyle name="Normal 9 13 2 3" xfId="13026" xr:uid="{00000000-0005-0000-0000-000097490000}"/>
    <cellStyle name="Normal 9 13 3" xfId="2178" xr:uid="{00000000-0005-0000-0000-000098490000}"/>
    <cellStyle name="Normal 9 13 3 2" xfId="6825" xr:uid="{00000000-0005-0000-0000-000099490000}"/>
    <cellStyle name="Normal 9 13 3 2 2" xfId="15978" xr:uid="{00000000-0005-0000-0000-00009A490000}"/>
    <cellStyle name="Normal 9 13 3 3" xfId="11332" xr:uid="{00000000-0005-0000-0000-00009B490000}"/>
    <cellStyle name="Normal 9 13 4" xfId="6823" xr:uid="{00000000-0005-0000-0000-00009C490000}"/>
    <cellStyle name="Normal 9 13 4 2" xfId="15976" xr:uid="{00000000-0005-0000-0000-00009D490000}"/>
    <cellStyle name="Normal 9 13 5" xfId="10289" xr:uid="{00000000-0005-0000-0000-00009E490000}"/>
    <cellStyle name="Normal 9 14" xfId="1158" xr:uid="{00000000-0005-0000-0000-00009F490000}"/>
    <cellStyle name="Normal 9 14 2" xfId="3887" xr:uid="{00000000-0005-0000-0000-0000A0490000}"/>
    <cellStyle name="Normal 9 14 2 2" xfId="6827" xr:uid="{00000000-0005-0000-0000-0000A1490000}"/>
    <cellStyle name="Normal 9 14 2 2 2" xfId="15980" xr:uid="{00000000-0005-0000-0000-0000A2490000}"/>
    <cellStyle name="Normal 9 14 2 3" xfId="13041" xr:uid="{00000000-0005-0000-0000-0000A3490000}"/>
    <cellStyle name="Normal 9 14 3" xfId="2193" xr:uid="{00000000-0005-0000-0000-0000A4490000}"/>
    <cellStyle name="Normal 9 14 3 2" xfId="6828" xr:uid="{00000000-0005-0000-0000-0000A5490000}"/>
    <cellStyle name="Normal 9 14 3 2 2" xfId="15981" xr:uid="{00000000-0005-0000-0000-0000A6490000}"/>
    <cellStyle name="Normal 9 14 3 3" xfId="11347" xr:uid="{00000000-0005-0000-0000-0000A7490000}"/>
    <cellStyle name="Normal 9 14 4" xfId="6826" xr:uid="{00000000-0005-0000-0000-0000A8490000}"/>
    <cellStyle name="Normal 9 14 4 2" xfId="15979" xr:uid="{00000000-0005-0000-0000-0000A9490000}"/>
    <cellStyle name="Normal 9 14 5" xfId="10312" xr:uid="{00000000-0005-0000-0000-0000AA490000}"/>
    <cellStyle name="Normal 9 15" xfId="1685" xr:uid="{00000000-0005-0000-0000-0000AB490000}"/>
    <cellStyle name="Normal 9 15 2" xfId="3662" xr:uid="{00000000-0005-0000-0000-0000AC490000}"/>
    <cellStyle name="Normal 9 15 2 2" xfId="6830" xr:uid="{00000000-0005-0000-0000-0000AD490000}"/>
    <cellStyle name="Normal 9 15 2 2 2" xfId="15983" xr:uid="{00000000-0005-0000-0000-0000AE490000}"/>
    <cellStyle name="Normal 9 15 2 3" xfId="12816" xr:uid="{00000000-0005-0000-0000-0000AF490000}"/>
    <cellStyle name="Normal 9 15 3" xfId="6829" xr:uid="{00000000-0005-0000-0000-0000B0490000}"/>
    <cellStyle name="Normal 9 15 3 2" xfId="15982" xr:uid="{00000000-0005-0000-0000-0000B1490000}"/>
    <cellStyle name="Normal 9 15 4" xfId="10839" xr:uid="{00000000-0005-0000-0000-0000B2490000}"/>
    <cellStyle name="Normal 9 16" xfId="3210" xr:uid="{00000000-0005-0000-0000-0000B3490000}"/>
    <cellStyle name="Normal 9 16 2" xfId="6831" xr:uid="{00000000-0005-0000-0000-0000B4490000}"/>
    <cellStyle name="Normal 9 16 2 2" xfId="15984" xr:uid="{00000000-0005-0000-0000-0000B5490000}"/>
    <cellStyle name="Normal 9 16 3" xfId="12364" xr:uid="{00000000-0005-0000-0000-0000B6490000}"/>
    <cellStyle name="Normal 9 17" xfId="1370" xr:uid="{00000000-0005-0000-0000-0000B7490000}"/>
    <cellStyle name="Normal 9 17 2" xfId="6832" xr:uid="{00000000-0005-0000-0000-0000B8490000}"/>
    <cellStyle name="Normal 9 17 2 2" xfId="15985" xr:uid="{00000000-0005-0000-0000-0000B9490000}"/>
    <cellStyle name="Normal 9 17 3" xfId="10524" xr:uid="{00000000-0005-0000-0000-0000BA490000}"/>
    <cellStyle name="Normal 9 18" xfId="6810" xr:uid="{00000000-0005-0000-0000-0000BB490000}"/>
    <cellStyle name="Normal 9 18 2" xfId="15963" xr:uid="{00000000-0005-0000-0000-0000BC490000}"/>
    <cellStyle name="Normal 9 19" xfId="9278" xr:uid="{00000000-0005-0000-0000-0000BD490000}"/>
    <cellStyle name="Normal 9 2" xfId="621" xr:uid="{00000000-0005-0000-0000-0000BE490000}"/>
    <cellStyle name="Normal 9 2 10" xfId="3215" xr:uid="{00000000-0005-0000-0000-0000BF490000}"/>
    <cellStyle name="Normal 9 2 10 2" xfId="6834" xr:uid="{00000000-0005-0000-0000-0000C0490000}"/>
    <cellStyle name="Normal 9 2 10 2 2" xfId="15987" xr:uid="{00000000-0005-0000-0000-0000C1490000}"/>
    <cellStyle name="Normal 9 2 10 3" xfId="12369" xr:uid="{00000000-0005-0000-0000-0000C2490000}"/>
    <cellStyle name="Normal 9 2 11" xfId="1374" xr:uid="{00000000-0005-0000-0000-0000C3490000}"/>
    <cellStyle name="Normal 9 2 11 2" xfId="6835" xr:uid="{00000000-0005-0000-0000-0000C4490000}"/>
    <cellStyle name="Normal 9 2 11 2 2" xfId="15988" xr:uid="{00000000-0005-0000-0000-0000C5490000}"/>
    <cellStyle name="Normal 9 2 11 3" xfId="10528" xr:uid="{00000000-0005-0000-0000-0000C6490000}"/>
    <cellStyle name="Normal 9 2 12" xfId="6833" xr:uid="{00000000-0005-0000-0000-0000C7490000}"/>
    <cellStyle name="Normal 9 2 12 2" xfId="15986" xr:uid="{00000000-0005-0000-0000-0000C8490000}"/>
    <cellStyle name="Normal 9 2 13" xfId="9778" xr:uid="{00000000-0005-0000-0000-0000C9490000}"/>
    <cellStyle name="Normal 9 2 2" xfId="622" xr:uid="{00000000-0005-0000-0000-0000CA490000}"/>
    <cellStyle name="Normal 9 2 2 10" xfId="6836" xr:uid="{00000000-0005-0000-0000-0000CB490000}"/>
    <cellStyle name="Normal 9 2 2 10 2" xfId="15989" xr:uid="{00000000-0005-0000-0000-0000CC490000}"/>
    <cellStyle name="Normal 9 2 2 11" xfId="9779" xr:uid="{00000000-0005-0000-0000-0000CD490000}"/>
    <cellStyle name="Normal 9 2 2 2" xfId="623" xr:uid="{00000000-0005-0000-0000-0000CE490000}"/>
    <cellStyle name="Normal 9 2 2 2 2" xfId="624" xr:uid="{00000000-0005-0000-0000-0000CF490000}"/>
    <cellStyle name="Normal 9 2 2 2 2 2" xfId="625" xr:uid="{00000000-0005-0000-0000-0000D0490000}"/>
    <cellStyle name="Normal 9 2 2 2 2 2 2" xfId="1930" xr:uid="{00000000-0005-0000-0000-0000D1490000}"/>
    <cellStyle name="Normal 9 2 2 2 2 2 2 2" xfId="6840" xr:uid="{00000000-0005-0000-0000-0000D2490000}"/>
    <cellStyle name="Normal 9 2 2 2 2 2 2 2 2" xfId="15993" xr:uid="{00000000-0005-0000-0000-0000D3490000}"/>
    <cellStyle name="Normal 9 2 2 2 2 2 2 3" xfId="11084" xr:uid="{00000000-0005-0000-0000-0000D4490000}"/>
    <cellStyle name="Normal 9 2 2 2 2 2 3" xfId="3416" xr:uid="{00000000-0005-0000-0000-0000D5490000}"/>
    <cellStyle name="Normal 9 2 2 2 2 2 3 2" xfId="6841" xr:uid="{00000000-0005-0000-0000-0000D6490000}"/>
    <cellStyle name="Normal 9 2 2 2 2 2 3 2 2" xfId="15994" xr:uid="{00000000-0005-0000-0000-0000D7490000}"/>
    <cellStyle name="Normal 9 2 2 2 2 2 3 3" xfId="12570" xr:uid="{00000000-0005-0000-0000-0000D8490000}"/>
    <cellStyle name="Normal 9 2 2 2 2 2 4" xfId="1378" xr:uid="{00000000-0005-0000-0000-0000D9490000}"/>
    <cellStyle name="Normal 9 2 2 2 2 2 4 2" xfId="6842" xr:uid="{00000000-0005-0000-0000-0000DA490000}"/>
    <cellStyle name="Normal 9 2 2 2 2 2 4 2 2" xfId="15995" xr:uid="{00000000-0005-0000-0000-0000DB490000}"/>
    <cellStyle name="Normal 9 2 2 2 2 2 4 3" xfId="10532" xr:uid="{00000000-0005-0000-0000-0000DC490000}"/>
    <cellStyle name="Normal 9 2 2 2 2 2 5" xfId="6839" xr:uid="{00000000-0005-0000-0000-0000DD490000}"/>
    <cellStyle name="Normal 9 2 2 2 2 2 5 2" xfId="15992" xr:uid="{00000000-0005-0000-0000-0000DE490000}"/>
    <cellStyle name="Normal 9 2 2 2 2 2 6" xfId="9782" xr:uid="{00000000-0005-0000-0000-0000DF490000}"/>
    <cellStyle name="Normal 9 2 2 2 2 3" xfId="1929" xr:uid="{00000000-0005-0000-0000-0000E0490000}"/>
    <cellStyle name="Normal 9 2 2 2 2 3 2" xfId="6843" xr:uid="{00000000-0005-0000-0000-0000E1490000}"/>
    <cellStyle name="Normal 9 2 2 2 2 3 2 2" xfId="15996" xr:uid="{00000000-0005-0000-0000-0000E2490000}"/>
    <cellStyle name="Normal 9 2 2 2 2 3 3" xfId="11083" xr:uid="{00000000-0005-0000-0000-0000E3490000}"/>
    <cellStyle name="Normal 9 2 2 2 2 4" xfId="3415" xr:uid="{00000000-0005-0000-0000-0000E4490000}"/>
    <cellStyle name="Normal 9 2 2 2 2 4 2" xfId="6844" xr:uid="{00000000-0005-0000-0000-0000E5490000}"/>
    <cellStyle name="Normal 9 2 2 2 2 4 2 2" xfId="15997" xr:uid="{00000000-0005-0000-0000-0000E6490000}"/>
    <cellStyle name="Normal 9 2 2 2 2 4 3" xfId="12569" xr:uid="{00000000-0005-0000-0000-0000E7490000}"/>
    <cellStyle name="Normal 9 2 2 2 2 5" xfId="1377" xr:uid="{00000000-0005-0000-0000-0000E8490000}"/>
    <cellStyle name="Normal 9 2 2 2 2 5 2" xfId="6845" xr:uid="{00000000-0005-0000-0000-0000E9490000}"/>
    <cellStyle name="Normal 9 2 2 2 2 5 2 2" xfId="15998" xr:uid="{00000000-0005-0000-0000-0000EA490000}"/>
    <cellStyle name="Normal 9 2 2 2 2 5 3" xfId="10531" xr:uid="{00000000-0005-0000-0000-0000EB490000}"/>
    <cellStyle name="Normal 9 2 2 2 2 6" xfId="6838" xr:uid="{00000000-0005-0000-0000-0000EC490000}"/>
    <cellStyle name="Normal 9 2 2 2 2 6 2" xfId="15991" xr:uid="{00000000-0005-0000-0000-0000ED490000}"/>
    <cellStyle name="Normal 9 2 2 2 2 7" xfId="9781" xr:uid="{00000000-0005-0000-0000-0000EE490000}"/>
    <cellStyle name="Normal 9 2 2 2 3" xfId="626" xr:uid="{00000000-0005-0000-0000-0000EF490000}"/>
    <cellStyle name="Normal 9 2 2 2 3 2" xfId="1931" xr:uid="{00000000-0005-0000-0000-0000F0490000}"/>
    <cellStyle name="Normal 9 2 2 2 3 2 2" xfId="6847" xr:uid="{00000000-0005-0000-0000-0000F1490000}"/>
    <cellStyle name="Normal 9 2 2 2 3 2 2 2" xfId="16000" xr:uid="{00000000-0005-0000-0000-0000F2490000}"/>
    <cellStyle name="Normal 9 2 2 2 3 2 3" xfId="11085" xr:uid="{00000000-0005-0000-0000-0000F3490000}"/>
    <cellStyle name="Normal 9 2 2 2 3 3" xfId="3417" xr:uid="{00000000-0005-0000-0000-0000F4490000}"/>
    <cellStyle name="Normal 9 2 2 2 3 3 2" xfId="6848" xr:uid="{00000000-0005-0000-0000-0000F5490000}"/>
    <cellStyle name="Normal 9 2 2 2 3 3 2 2" xfId="16001" xr:uid="{00000000-0005-0000-0000-0000F6490000}"/>
    <cellStyle name="Normal 9 2 2 2 3 3 3" xfId="12571" xr:uid="{00000000-0005-0000-0000-0000F7490000}"/>
    <cellStyle name="Normal 9 2 2 2 3 4" xfId="1379" xr:uid="{00000000-0005-0000-0000-0000F8490000}"/>
    <cellStyle name="Normal 9 2 2 2 3 4 2" xfId="6849" xr:uid="{00000000-0005-0000-0000-0000F9490000}"/>
    <cellStyle name="Normal 9 2 2 2 3 4 2 2" xfId="16002" xr:uid="{00000000-0005-0000-0000-0000FA490000}"/>
    <cellStyle name="Normal 9 2 2 2 3 4 3" xfId="10533" xr:uid="{00000000-0005-0000-0000-0000FB490000}"/>
    <cellStyle name="Normal 9 2 2 2 3 5" xfId="6846" xr:uid="{00000000-0005-0000-0000-0000FC490000}"/>
    <cellStyle name="Normal 9 2 2 2 3 5 2" xfId="15999" xr:uid="{00000000-0005-0000-0000-0000FD490000}"/>
    <cellStyle name="Normal 9 2 2 2 3 6" xfId="9783" xr:uid="{00000000-0005-0000-0000-0000FE490000}"/>
    <cellStyle name="Normal 9 2 2 2 4" xfId="1928" xr:uid="{00000000-0005-0000-0000-0000FF490000}"/>
    <cellStyle name="Normal 9 2 2 2 4 2" xfId="6850" xr:uid="{00000000-0005-0000-0000-0000004A0000}"/>
    <cellStyle name="Normal 9 2 2 2 4 2 2" xfId="16003" xr:uid="{00000000-0005-0000-0000-0000014A0000}"/>
    <cellStyle name="Normal 9 2 2 2 4 3" xfId="11082" xr:uid="{00000000-0005-0000-0000-0000024A0000}"/>
    <cellStyle name="Normal 9 2 2 2 5" xfId="3414" xr:uid="{00000000-0005-0000-0000-0000034A0000}"/>
    <cellStyle name="Normal 9 2 2 2 5 2" xfId="6851" xr:uid="{00000000-0005-0000-0000-0000044A0000}"/>
    <cellStyle name="Normal 9 2 2 2 5 2 2" xfId="16004" xr:uid="{00000000-0005-0000-0000-0000054A0000}"/>
    <cellStyle name="Normal 9 2 2 2 5 3" xfId="12568" xr:uid="{00000000-0005-0000-0000-0000064A0000}"/>
    <cellStyle name="Normal 9 2 2 2 6" xfId="1376" xr:uid="{00000000-0005-0000-0000-0000074A0000}"/>
    <cellStyle name="Normal 9 2 2 2 6 2" xfId="6852" xr:uid="{00000000-0005-0000-0000-0000084A0000}"/>
    <cellStyle name="Normal 9 2 2 2 6 2 2" xfId="16005" xr:uid="{00000000-0005-0000-0000-0000094A0000}"/>
    <cellStyle name="Normal 9 2 2 2 6 3" xfId="10530" xr:uid="{00000000-0005-0000-0000-00000A4A0000}"/>
    <cellStyle name="Normal 9 2 2 2 7" xfId="6837" xr:uid="{00000000-0005-0000-0000-00000B4A0000}"/>
    <cellStyle name="Normal 9 2 2 2 7 2" xfId="15990" xr:uid="{00000000-0005-0000-0000-00000C4A0000}"/>
    <cellStyle name="Normal 9 2 2 2 8" xfId="9780" xr:uid="{00000000-0005-0000-0000-00000D4A0000}"/>
    <cellStyle name="Normal 9 2 2 3" xfId="627" xr:uid="{00000000-0005-0000-0000-00000E4A0000}"/>
    <cellStyle name="Normal 9 2 2 3 2" xfId="628" xr:uid="{00000000-0005-0000-0000-00000F4A0000}"/>
    <cellStyle name="Normal 9 2 2 3 2 2" xfId="629" xr:uid="{00000000-0005-0000-0000-0000104A0000}"/>
    <cellStyle name="Normal 9 2 2 3 2 2 2" xfId="1934" xr:uid="{00000000-0005-0000-0000-0000114A0000}"/>
    <cellStyle name="Normal 9 2 2 3 2 2 2 2" xfId="6856" xr:uid="{00000000-0005-0000-0000-0000124A0000}"/>
    <cellStyle name="Normal 9 2 2 3 2 2 2 2 2" xfId="16009" xr:uid="{00000000-0005-0000-0000-0000134A0000}"/>
    <cellStyle name="Normal 9 2 2 3 2 2 2 3" xfId="11088" xr:uid="{00000000-0005-0000-0000-0000144A0000}"/>
    <cellStyle name="Normal 9 2 2 3 2 2 3" xfId="3420" xr:uid="{00000000-0005-0000-0000-0000154A0000}"/>
    <cellStyle name="Normal 9 2 2 3 2 2 3 2" xfId="6857" xr:uid="{00000000-0005-0000-0000-0000164A0000}"/>
    <cellStyle name="Normal 9 2 2 3 2 2 3 2 2" xfId="16010" xr:uid="{00000000-0005-0000-0000-0000174A0000}"/>
    <cellStyle name="Normal 9 2 2 3 2 2 3 3" xfId="12574" xr:uid="{00000000-0005-0000-0000-0000184A0000}"/>
    <cellStyle name="Normal 9 2 2 3 2 2 4" xfId="1382" xr:uid="{00000000-0005-0000-0000-0000194A0000}"/>
    <cellStyle name="Normal 9 2 2 3 2 2 4 2" xfId="6858" xr:uid="{00000000-0005-0000-0000-00001A4A0000}"/>
    <cellStyle name="Normal 9 2 2 3 2 2 4 2 2" xfId="16011" xr:uid="{00000000-0005-0000-0000-00001B4A0000}"/>
    <cellStyle name="Normal 9 2 2 3 2 2 4 3" xfId="10536" xr:uid="{00000000-0005-0000-0000-00001C4A0000}"/>
    <cellStyle name="Normal 9 2 2 3 2 2 5" xfId="6855" xr:uid="{00000000-0005-0000-0000-00001D4A0000}"/>
    <cellStyle name="Normal 9 2 2 3 2 2 5 2" xfId="16008" xr:uid="{00000000-0005-0000-0000-00001E4A0000}"/>
    <cellStyle name="Normal 9 2 2 3 2 2 6" xfId="9786" xr:uid="{00000000-0005-0000-0000-00001F4A0000}"/>
    <cellStyle name="Normal 9 2 2 3 2 3" xfId="1933" xr:uid="{00000000-0005-0000-0000-0000204A0000}"/>
    <cellStyle name="Normal 9 2 2 3 2 3 2" xfId="6859" xr:uid="{00000000-0005-0000-0000-0000214A0000}"/>
    <cellStyle name="Normal 9 2 2 3 2 3 2 2" xfId="16012" xr:uid="{00000000-0005-0000-0000-0000224A0000}"/>
    <cellStyle name="Normal 9 2 2 3 2 3 3" xfId="11087" xr:uid="{00000000-0005-0000-0000-0000234A0000}"/>
    <cellStyle name="Normal 9 2 2 3 2 4" xfId="3419" xr:uid="{00000000-0005-0000-0000-0000244A0000}"/>
    <cellStyle name="Normal 9 2 2 3 2 4 2" xfId="6860" xr:uid="{00000000-0005-0000-0000-0000254A0000}"/>
    <cellStyle name="Normal 9 2 2 3 2 4 2 2" xfId="16013" xr:uid="{00000000-0005-0000-0000-0000264A0000}"/>
    <cellStyle name="Normal 9 2 2 3 2 4 3" xfId="12573" xr:uid="{00000000-0005-0000-0000-0000274A0000}"/>
    <cellStyle name="Normal 9 2 2 3 2 5" xfId="1381" xr:uid="{00000000-0005-0000-0000-0000284A0000}"/>
    <cellStyle name="Normal 9 2 2 3 2 5 2" xfId="6861" xr:uid="{00000000-0005-0000-0000-0000294A0000}"/>
    <cellStyle name="Normal 9 2 2 3 2 5 2 2" xfId="16014" xr:uid="{00000000-0005-0000-0000-00002A4A0000}"/>
    <cellStyle name="Normal 9 2 2 3 2 5 3" xfId="10535" xr:uid="{00000000-0005-0000-0000-00002B4A0000}"/>
    <cellStyle name="Normal 9 2 2 3 2 6" xfId="6854" xr:uid="{00000000-0005-0000-0000-00002C4A0000}"/>
    <cellStyle name="Normal 9 2 2 3 2 6 2" xfId="16007" xr:uid="{00000000-0005-0000-0000-00002D4A0000}"/>
    <cellStyle name="Normal 9 2 2 3 2 7" xfId="9785" xr:uid="{00000000-0005-0000-0000-00002E4A0000}"/>
    <cellStyle name="Normal 9 2 2 3 3" xfId="630" xr:uid="{00000000-0005-0000-0000-00002F4A0000}"/>
    <cellStyle name="Normal 9 2 2 3 3 2" xfId="1935" xr:uid="{00000000-0005-0000-0000-0000304A0000}"/>
    <cellStyle name="Normal 9 2 2 3 3 2 2" xfId="6863" xr:uid="{00000000-0005-0000-0000-0000314A0000}"/>
    <cellStyle name="Normal 9 2 2 3 3 2 2 2" xfId="16016" xr:uid="{00000000-0005-0000-0000-0000324A0000}"/>
    <cellStyle name="Normal 9 2 2 3 3 2 3" xfId="11089" xr:uid="{00000000-0005-0000-0000-0000334A0000}"/>
    <cellStyle name="Normal 9 2 2 3 3 3" xfId="3421" xr:uid="{00000000-0005-0000-0000-0000344A0000}"/>
    <cellStyle name="Normal 9 2 2 3 3 3 2" xfId="6864" xr:uid="{00000000-0005-0000-0000-0000354A0000}"/>
    <cellStyle name="Normal 9 2 2 3 3 3 2 2" xfId="16017" xr:uid="{00000000-0005-0000-0000-0000364A0000}"/>
    <cellStyle name="Normal 9 2 2 3 3 3 3" xfId="12575" xr:uid="{00000000-0005-0000-0000-0000374A0000}"/>
    <cellStyle name="Normal 9 2 2 3 3 4" xfId="1383" xr:uid="{00000000-0005-0000-0000-0000384A0000}"/>
    <cellStyle name="Normal 9 2 2 3 3 4 2" xfId="6865" xr:uid="{00000000-0005-0000-0000-0000394A0000}"/>
    <cellStyle name="Normal 9 2 2 3 3 4 2 2" xfId="16018" xr:uid="{00000000-0005-0000-0000-00003A4A0000}"/>
    <cellStyle name="Normal 9 2 2 3 3 4 3" xfId="10537" xr:uid="{00000000-0005-0000-0000-00003B4A0000}"/>
    <cellStyle name="Normal 9 2 2 3 3 5" xfId="6862" xr:uid="{00000000-0005-0000-0000-00003C4A0000}"/>
    <cellStyle name="Normal 9 2 2 3 3 5 2" xfId="16015" xr:uid="{00000000-0005-0000-0000-00003D4A0000}"/>
    <cellStyle name="Normal 9 2 2 3 3 6" xfId="9787" xr:uid="{00000000-0005-0000-0000-00003E4A0000}"/>
    <cellStyle name="Normal 9 2 2 3 4" xfId="1932" xr:uid="{00000000-0005-0000-0000-00003F4A0000}"/>
    <cellStyle name="Normal 9 2 2 3 4 2" xfId="6866" xr:uid="{00000000-0005-0000-0000-0000404A0000}"/>
    <cellStyle name="Normal 9 2 2 3 4 2 2" xfId="16019" xr:uid="{00000000-0005-0000-0000-0000414A0000}"/>
    <cellStyle name="Normal 9 2 2 3 4 3" xfId="11086" xr:uid="{00000000-0005-0000-0000-0000424A0000}"/>
    <cellStyle name="Normal 9 2 2 3 5" xfId="3418" xr:uid="{00000000-0005-0000-0000-0000434A0000}"/>
    <cellStyle name="Normal 9 2 2 3 5 2" xfId="6867" xr:uid="{00000000-0005-0000-0000-0000444A0000}"/>
    <cellStyle name="Normal 9 2 2 3 5 2 2" xfId="16020" xr:uid="{00000000-0005-0000-0000-0000454A0000}"/>
    <cellStyle name="Normal 9 2 2 3 5 3" xfId="12572" xr:uid="{00000000-0005-0000-0000-0000464A0000}"/>
    <cellStyle name="Normal 9 2 2 3 6" xfId="1380" xr:uid="{00000000-0005-0000-0000-0000474A0000}"/>
    <cellStyle name="Normal 9 2 2 3 6 2" xfId="6868" xr:uid="{00000000-0005-0000-0000-0000484A0000}"/>
    <cellStyle name="Normal 9 2 2 3 6 2 2" xfId="16021" xr:uid="{00000000-0005-0000-0000-0000494A0000}"/>
    <cellStyle name="Normal 9 2 2 3 6 3" xfId="10534" xr:uid="{00000000-0005-0000-0000-00004A4A0000}"/>
    <cellStyle name="Normal 9 2 2 3 7" xfId="6853" xr:uid="{00000000-0005-0000-0000-00004B4A0000}"/>
    <cellStyle name="Normal 9 2 2 3 7 2" xfId="16006" xr:uid="{00000000-0005-0000-0000-00004C4A0000}"/>
    <cellStyle name="Normal 9 2 2 3 8" xfId="9784" xr:uid="{00000000-0005-0000-0000-00004D4A0000}"/>
    <cellStyle name="Normal 9 2 2 4" xfId="631" xr:uid="{00000000-0005-0000-0000-00004E4A0000}"/>
    <cellStyle name="Normal 9 2 2 4 2" xfId="632" xr:uid="{00000000-0005-0000-0000-00004F4A0000}"/>
    <cellStyle name="Normal 9 2 2 4 2 2" xfId="1937" xr:uid="{00000000-0005-0000-0000-0000504A0000}"/>
    <cellStyle name="Normal 9 2 2 4 2 2 2" xfId="6871" xr:uid="{00000000-0005-0000-0000-0000514A0000}"/>
    <cellStyle name="Normal 9 2 2 4 2 2 2 2" xfId="16024" xr:uid="{00000000-0005-0000-0000-0000524A0000}"/>
    <cellStyle name="Normal 9 2 2 4 2 2 3" xfId="11091" xr:uid="{00000000-0005-0000-0000-0000534A0000}"/>
    <cellStyle name="Normal 9 2 2 4 2 3" xfId="3423" xr:uid="{00000000-0005-0000-0000-0000544A0000}"/>
    <cellStyle name="Normal 9 2 2 4 2 3 2" xfId="6872" xr:uid="{00000000-0005-0000-0000-0000554A0000}"/>
    <cellStyle name="Normal 9 2 2 4 2 3 2 2" xfId="16025" xr:uid="{00000000-0005-0000-0000-0000564A0000}"/>
    <cellStyle name="Normal 9 2 2 4 2 3 3" xfId="12577" xr:uid="{00000000-0005-0000-0000-0000574A0000}"/>
    <cellStyle name="Normal 9 2 2 4 2 4" xfId="1385" xr:uid="{00000000-0005-0000-0000-0000584A0000}"/>
    <cellStyle name="Normal 9 2 2 4 2 4 2" xfId="6873" xr:uid="{00000000-0005-0000-0000-0000594A0000}"/>
    <cellStyle name="Normal 9 2 2 4 2 4 2 2" xfId="16026" xr:uid="{00000000-0005-0000-0000-00005A4A0000}"/>
    <cellStyle name="Normal 9 2 2 4 2 4 3" xfId="10539" xr:uid="{00000000-0005-0000-0000-00005B4A0000}"/>
    <cellStyle name="Normal 9 2 2 4 2 5" xfId="6870" xr:uid="{00000000-0005-0000-0000-00005C4A0000}"/>
    <cellStyle name="Normal 9 2 2 4 2 5 2" xfId="16023" xr:uid="{00000000-0005-0000-0000-00005D4A0000}"/>
    <cellStyle name="Normal 9 2 2 4 2 6" xfId="9789" xr:uid="{00000000-0005-0000-0000-00005E4A0000}"/>
    <cellStyle name="Normal 9 2 2 4 3" xfId="1936" xr:uid="{00000000-0005-0000-0000-00005F4A0000}"/>
    <cellStyle name="Normal 9 2 2 4 3 2" xfId="6874" xr:uid="{00000000-0005-0000-0000-0000604A0000}"/>
    <cellStyle name="Normal 9 2 2 4 3 2 2" xfId="16027" xr:uid="{00000000-0005-0000-0000-0000614A0000}"/>
    <cellStyle name="Normal 9 2 2 4 3 3" xfId="11090" xr:uid="{00000000-0005-0000-0000-0000624A0000}"/>
    <cellStyle name="Normal 9 2 2 4 4" xfId="3422" xr:uid="{00000000-0005-0000-0000-0000634A0000}"/>
    <cellStyle name="Normal 9 2 2 4 4 2" xfId="6875" xr:uid="{00000000-0005-0000-0000-0000644A0000}"/>
    <cellStyle name="Normal 9 2 2 4 4 2 2" xfId="16028" xr:uid="{00000000-0005-0000-0000-0000654A0000}"/>
    <cellStyle name="Normal 9 2 2 4 4 3" xfId="12576" xr:uid="{00000000-0005-0000-0000-0000664A0000}"/>
    <cellStyle name="Normal 9 2 2 4 5" xfId="1384" xr:uid="{00000000-0005-0000-0000-0000674A0000}"/>
    <cellStyle name="Normal 9 2 2 4 5 2" xfId="6876" xr:uid="{00000000-0005-0000-0000-0000684A0000}"/>
    <cellStyle name="Normal 9 2 2 4 5 2 2" xfId="16029" xr:uid="{00000000-0005-0000-0000-0000694A0000}"/>
    <cellStyle name="Normal 9 2 2 4 5 3" xfId="10538" xr:uid="{00000000-0005-0000-0000-00006A4A0000}"/>
    <cellStyle name="Normal 9 2 2 4 6" xfId="6869" xr:uid="{00000000-0005-0000-0000-00006B4A0000}"/>
    <cellStyle name="Normal 9 2 2 4 6 2" xfId="16022" xr:uid="{00000000-0005-0000-0000-00006C4A0000}"/>
    <cellStyle name="Normal 9 2 2 4 7" xfId="9788" xr:uid="{00000000-0005-0000-0000-00006D4A0000}"/>
    <cellStyle name="Normal 9 2 2 5" xfId="633" xr:uid="{00000000-0005-0000-0000-00006E4A0000}"/>
    <cellStyle name="Normal 9 2 2 5 2" xfId="1938" xr:uid="{00000000-0005-0000-0000-00006F4A0000}"/>
    <cellStyle name="Normal 9 2 2 5 2 2" xfId="6878" xr:uid="{00000000-0005-0000-0000-0000704A0000}"/>
    <cellStyle name="Normal 9 2 2 5 2 2 2" xfId="16031" xr:uid="{00000000-0005-0000-0000-0000714A0000}"/>
    <cellStyle name="Normal 9 2 2 5 2 3" xfId="11092" xr:uid="{00000000-0005-0000-0000-0000724A0000}"/>
    <cellStyle name="Normal 9 2 2 5 3" xfId="3424" xr:uid="{00000000-0005-0000-0000-0000734A0000}"/>
    <cellStyle name="Normal 9 2 2 5 3 2" xfId="6879" xr:uid="{00000000-0005-0000-0000-0000744A0000}"/>
    <cellStyle name="Normal 9 2 2 5 3 2 2" xfId="16032" xr:uid="{00000000-0005-0000-0000-0000754A0000}"/>
    <cellStyle name="Normal 9 2 2 5 3 3" xfId="12578" xr:uid="{00000000-0005-0000-0000-0000764A0000}"/>
    <cellStyle name="Normal 9 2 2 5 4" xfId="1386" xr:uid="{00000000-0005-0000-0000-0000774A0000}"/>
    <cellStyle name="Normal 9 2 2 5 4 2" xfId="6880" xr:uid="{00000000-0005-0000-0000-0000784A0000}"/>
    <cellStyle name="Normal 9 2 2 5 4 2 2" xfId="16033" xr:uid="{00000000-0005-0000-0000-0000794A0000}"/>
    <cellStyle name="Normal 9 2 2 5 4 3" xfId="10540" xr:uid="{00000000-0005-0000-0000-00007A4A0000}"/>
    <cellStyle name="Normal 9 2 2 5 5" xfId="6877" xr:uid="{00000000-0005-0000-0000-00007B4A0000}"/>
    <cellStyle name="Normal 9 2 2 5 5 2" xfId="16030" xr:uid="{00000000-0005-0000-0000-00007C4A0000}"/>
    <cellStyle name="Normal 9 2 2 5 6" xfId="9790" xr:uid="{00000000-0005-0000-0000-00007D4A0000}"/>
    <cellStyle name="Normal 9 2 2 6" xfId="634" xr:uid="{00000000-0005-0000-0000-00007E4A0000}"/>
    <cellStyle name="Normal 9 2 2 7" xfId="1927" xr:uid="{00000000-0005-0000-0000-00007F4A0000}"/>
    <cellStyle name="Normal 9 2 2 7 2" xfId="6881" xr:uid="{00000000-0005-0000-0000-0000804A0000}"/>
    <cellStyle name="Normal 9 2 2 7 2 2" xfId="16034" xr:uid="{00000000-0005-0000-0000-0000814A0000}"/>
    <cellStyle name="Normal 9 2 2 7 3" xfId="11081" xr:uid="{00000000-0005-0000-0000-0000824A0000}"/>
    <cellStyle name="Normal 9 2 2 8" xfId="3413" xr:uid="{00000000-0005-0000-0000-0000834A0000}"/>
    <cellStyle name="Normal 9 2 2 8 2" xfId="6882" xr:uid="{00000000-0005-0000-0000-0000844A0000}"/>
    <cellStyle name="Normal 9 2 2 8 2 2" xfId="16035" xr:uid="{00000000-0005-0000-0000-0000854A0000}"/>
    <cellStyle name="Normal 9 2 2 8 3" xfId="12567" xr:uid="{00000000-0005-0000-0000-0000864A0000}"/>
    <cellStyle name="Normal 9 2 2 9" xfId="1375" xr:uid="{00000000-0005-0000-0000-0000874A0000}"/>
    <cellStyle name="Normal 9 2 2 9 2" xfId="6883" xr:uid="{00000000-0005-0000-0000-0000884A0000}"/>
    <cellStyle name="Normal 9 2 2 9 2 2" xfId="16036" xr:uid="{00000000-0005-0000-0000-0000894A0000}"/>
    <cellStyle name="Normal 9 2 2 9 3" xfId="10529" xr:uid="{00000000-0005-0000-0000-00008A4A0000}"/>
    <cellStyle name="Normal 9 2 3" xfId="635" xr:uid="{00000000-0005-0000-0000-00008B4A0000}"/>
    <cellStyle name="Normal 9 2 3 2" xfId="636" xr:uid="{00000000-0005-0000-0000-00008C4A0000}"/>
    <cellStyle name="Normal 9 2 3 2 2" xfId="637" xr:uid="{00000000-0005-0000-0000-00008D4A0000}"/>
    <cellStyle name="Normal 9 2 3 2 2 2" xfId="1941" xr:uid="{00000000-0005-0000-0000-00008E4A0000}"/>
    <cellStyle name="Normal 9 2 3 2 2 2 2" xfId="6887" xr:uid="{00000000-0005-0000-0000-00008F4A0000}"/>
    <cellStyle name="Normal 9 2 3 2 2 2 2 2" xfId="16040" xr:uid="{00000000-0005-0000-0000-0000904A0000}"/>
    <cellStyle name="Normal 9 2 3 2 2 2 3" xfId="11095" xr:uid="{00000000-0005-0000-0000-0000914A0000}"/>
    <cellStyle name="Normal 9 2 3 2 2 3" xfId="3427" xr:uid="{00000000-0005-0000-0000-0000924A0000}"/>
    <cellStyle name="Normal 9 2 3 2 2 3 2" xfId="6888" xr:uid="{00000000-0005-0000-0000-0000934A0000}"/>
    <cellStyle name="Normal 9 2 3 2 2 3 2 2" xfId="16041" xr:uid="{00000000-0005-0000-0000-0000944A0000}"/>
    <cellStyle name="Normal 9 2 3 2 2 3 3" xfId="12581" xr:uid="{00000000-0005-0000-0000-0000954A0000}"/>
    <cellStyle name="Normal 9 2 3 2 2 4" xfId="1389" xr:uid="{00000000-0005-0000-0000-0000964A0000}"/>
    <cellStyle name="Normal 9 2 3 2 2 4 2" xfId="6889" xr:uid="{00000000-0005-0000-0000-0000974A0000}"/>
    <cellStyle name="Normal 9 2 3 2 2 4 2 2" xfId="16042" xr:uid="{00000000-0005-0000-0000-0000984A0000}"/>
    <cellStyle name="Normal 9 2 3 2 2 4 3" xfId="10543" xr:uid="{00000000-0005-0000-0000-0000994A0000}"/>
    <cellStyle name="Normal 9 2 3 2 2 5" xfId="6886" xr:uid="{00000000-0005-0000-0000-00009A4A0000}"/>
    <cellStyle name="Normal 9 2 3 2 2 5 2" xfId="16039" xr:uid="{00000000-0005-0000-0000-00009B4A0000}"/>
    <cellStyle name="Normal 9 2 3 2 2 6" xfId="9794" xr:uid="{00000000-0005-0000-0000-00009C4A0000}"/>
    <cellStyle name="Normal 9 2 3 2 3" xfId="1940" xr:uid="{00000000-0005-0000-0000-00009D4A0000}"/>
    <cellStyle name="Normal 9 2 3 2 3 2" xfId="6890" xr:uid="{00000000-0005-0000-0000-00009E4A0000}"/>
    <cellStyle name="Normal 9 2 3 2 3 2 2" xfId="16043" xr:uid="{00000000-0005-0000-0000-00009F4A0000}"/>
    <cellStyle name="Normal 9 2 3 2 3 3" xfId="11094" xr:uid="{00000000-0005-0000-0000-0000A04A0000}"/>
    <cellStyle name="Normal 9 2 3 2 4" xfId="3426" xr:uid="{00000000-0005-0000-0000-0000A14A0000}"/>
    <cellStyle name="Normal 9 2 3 2 4 2" xfId="6891" xr:uid="{00000000-0005-0000-0000-0000A24A0000}"/>
    <cellStyle name="Normal 9 2 3 2 4 2 2" xfId="16044" xr:uid="{00000000-0005-0000-0000-0000A34A0000}"/>
    <cellStyle name="Normal 9 2 3 2 4 3" xfId="12580" xr:uid="{00000000-0005-0000-0000-0000A44A0000}"/>
    <cellStyle name="Normal 9 2 3 2 5" xfId="1388" xr:uid="{00000000-0005-0000-0000-0000A54A0000}"/>
    <cellStyle name="Normal 9 2 3 2 5 2" xfId="6892" xr:uid="{00000000-0005-0000-0000-0000A64A0000}"/>
    <cellStyle name="Normal 9 2 3 2 5 2 2" xfId="16045" xr:uid="{00000000-0005-0000-0000-0000A74A0000}"/>
    <cellStyle name="Normal 9 2 3 2 5 3" xfId="10542" xr:uid="{00000000-0005-0000-0000-0000A84A0000}"/>
    <cellStyle name="Normal 9 2 3 2 6" xfId="6885" xr:uid="{00000000-0005-0000-0000-0000A94A0000}"/>
    <cellStyle name="Normal 9 2 3 2 6 2" xfId="16038" xr:uid="{00000000-0005-0000-0000-0000AA4A0000}"/>
    <cellStyle name="Normal 9 2 3 2 7" xfId="9793" xr:uid="{00000000-0005-0000-0000-0000AB4A0000}"/>
    <cellStyle name="Normal 9 2 3 3" xfId="638" xr:uid="{00000000-0005-0000-0000-0000AC4A0000}"/>
    <cellStyle name="Normal 9 2 3 3 2" xfId="1942" xr:uid="{00000000-0005-0000-0000-0000AD4A0000}"/>
    <cellStyle name="Normal 9 2 3 3 2 2" xfId="6894" xr:uid="{00000000-0005-0000-0000-0000AE4A0000}"/>
    <cellStyle name="Normal 9 2 3 3 2 2 2" xfId="16047" xr:uid="{00000000-0005-0000-0000-0000AF4A0000}"/>
    <cellStyle name="Normal 9 2 3 3 2 3" xfId="11096" xr:uid="{00000000-0005-0000-0000-0000B04A0000}"/>
    <cellStyle name="Normal 9 2 3 3 3" xfId="3428" xr:uid="{00000000-0005-0000-0000-0000B14A0000}"/>
    <cellStyle name="Normal 9 2 3 3 3 2" xfId="6895" xr:uid="{00000000-0005-0000-0000-0000B24A0000}"/>
    <cellStyle name="Normal 9 2 3 3 3 2 2" xfId="16048" xr:uid="{00000000-0005-0000-0000-0000B34A0000}"/>
    <cellStyle name="Normal 9 2 3 3 3 3" xfId="12582" xr:uid="{00000000-0005-0000-0000-0000B44A0000}"/>
    <cellStyle name="Normal 9 2 3 3 4" xfId="1390" xr:uid="{00000000-0005-0000-0000-0000B54A0000}"/>
    <cellStyle name="Normal 9 2 3 3 4 2" xfId="6896" xr:uid="{00000000-0005-0000-0000-0000B64A0000}"/>
    <cellStyle name="Normal 9 2 3 3 4 2 2" xfId="16049" xr:uid="{00000000-0005-0000-0000-0000B74A0000}"/>
    <cellStyle name="Normal 9 2 3 3 4 3" xfId="10544" xr:uid="{00000000-0005-0000-0000-0000B84A0000}"/>
    <cellStyle name="Normal 9 2 3 3 5" xfId="6893" xr:uid="{00000000-0005-0000-0000-0000B94A0000}"/>
    <cellStyle name="Normal 9 2 3 3 5 2" xfId="16046" xr:uid="{00000000-0005-0000-0000-0000BA4A0000}"/>
    <cellStyle name="Normal 9 2 3 3 6" xfId="9795" xr:uid="{00000000-0005-0000-0000-0000BB4A0000}"/>
    <cellStyle name="Normal 9 2 3 4" xfId="1939" xr:uid="{00000000-0005-0000-0000-0000BC4A0000}"/>
    <cellStyle name="Normal 9 2 3 4 2" xfId="6897" xr:uid="{00000000-0005-0000-0000-0000BD4A0000}"/>
    <cellStyle name="Normal 9 2 3 4 2 2" xfId="16050" xr:uid="{00000000-0005-0000-0000-0000BE4A0000}"/>
    <cellStyle name="Normal 9 2 3 4 3" xfId="11093" xr:uid="{00000000-0005-0000-0000-0000BF4A0000}"/>
    <cellStyle name="Normal 9 2 3 5" xfId="3425" xr:uid="{00000000-0005-0000-0000-0000C04A0000}"/>
    <cellStyle name="Normal 9 2 3 5 2" xfId="6898" xr:uid="{00000000-0005-0000-0000-0000C14A0000}"/>
    <cellStyle name="Normal 9 2 3 5 2 2" xfId="16051" xr:uid="{00000000-0005-0000-0000-0000C24A0000}"/>
    <cellStyle name="Normal 9 2 3 5 3" xfId="12579" xr:uid="{00000000-0005-0000-0000-0000C34A0000}"/>
    <cellStyle name="Normal 9 2 3 6" xfId="1387" xr:uid="{00000000-0005-0000-0000-0000C44A0000}"/>
    <cellStyle name="Normal 9 2 3 6 2" xfId="6899" xr:uid="{00000000-0005-0000-0000-0000C54A0000}"/>
    <cellStyle name="Normal 9 2 3 6 2 2" xfId="16052" xr:uid="{00000000-0005-0000-0000-0000C64A0000}"/>
    <cellStyle name="Normal 9 2 3 6 3" xfId="10541" xr:uid="{00000000-0005-0000-0000-0000C74A0000}"/>
    <cellStyle name="Normal 9 2 3 7" xfId="6884" xr:uid="{00000000-0005-0000-0000-0000C84A0000}"/>
    <cellStyle name="Normal 9 2 3 7 2" xfId="16037" xr:uid="{00000000-0005-0000-0000-0000C94A0000}"/>
    <cellStyle name="Normal 9 2 3 8" xfId="9792" xr:uid="{00000000-0005-0000-0000-0000CA4A0000}"/>
    <cellStyle name="Normal 9 2 4" xfId="639" xr:uid="{00000000-0005-0000-0000-0000CB4A0000}"/>
    <cellStyle name="Normal 9 2 4 2" xfId="640" xr:uid="{00000000-0005-0000-0000-0000CC4A0000}"/>
    <cellStyle name="Normal 9 2 4 2 2" xfId="641" xr:uid="{00000000-0005-0000-0000-0000CD4A0000}"/>
    <cellStyle name="Normal 9 2 4 2 2 2" xfId="1945" xr:uid="{00000000-0005-0000-0000-0000CE4A0000}"/>
    <cellStyle name="Normal 9 2 4 2 2 2 2" xfId="6903" xr:uid="{00000000-0005-0000-0000-0000CF4A0000}"/>
    <cellStyle name="Normal 9 2 4 2 2 2 2 2" xfId="16056" xr:uid="{00000000-0005-0000-0000-0000D04A0000}"/>
    <cellStyle name="Normal 9 2 4 2 2 2 3" xfId="11099" xr:uid="{00000000-0005-0000-0000-0000D14A0000}"/>
    <cellStyle name="Normal 9 2 4 2 2 3" xfId="3431" xr:uid="{00000000-0005-0000-0000-0000D24A0000}"/>
    <cellStyle name="Normal 9 2 4 2 2 3 2" xfId="6904" xr:uid="{00000000-0005-0000-0000-0000D34A0000}"/>
    <cellStyle name="Normal 9 2 4 2 2 3 2 2" xfId="16057" xr:uid="{00000000-0005-0000-0000-0000D44A0000}"/>
    <cellStyle name="Normal 9 2 4 2 2 3 3" xfId="12585" xr:uid="{00000000-0005-0000-0000-0000D54A0000}"/>
    <cellStyle name="Normal 9 2 4 2 2 4" xfId="1393" xr:uid="{00000000-0005-0000-0000-0000D64A0000}"/>
    <cellStyle name="Normal 9 2 4 2 2 4 2" xfId="6905" xr:uid="{00000000-0005-0000-0000-0000D74A0000}"/>
    <cellStyle name="Normal 9 2 4 2 2 4 2 2" xfId="16058" xr:uid="{00000000-0005-0000-0000-0000D84A0000}"/>
    <cellStyle name="Normal 9 2 4 2 2 4 3" xfId="10547" xr:uid="{00000000-0005-0000-0000-0000D94A0000}"/>
    <cellStyle name="Normal 9 2 4 2 2 5" xfId="6902" xr:uid="{00000000-0005-0000-0000-0000DA4A0000}"/>
    <cellStyle name="Normal 9 2 4 2 2 5 2" xfId="16055" xr:uid="{00000000-0005-0000-0000-0000DB4A0000}"/>
    <cellStyle name="Normal 9 2 4 2 2 6" xfId="9798" xr:uid="{00000000-0005-0000-0000-0000DC4A0000}"/>
    <cellStyle name="Normal 9 2 4 2 3" xfId="1944" xr:uid="{00000000-0005-0000-0000-0000DD4A0000}"/>
    <cellStyle name="Normal 9 2 4 2 3 2" xfId="6906" xr:uid="{00000000-0005-0000-0000-0000DE4A0000}"/>
    <cellStyle name="Normal 9 2 4 2 3 2 2" xfId="16059" xr:uid="{00000000-0005-0000-0000-0000DF4A0000}"/>
    <cellStyle name="Normal 9 2 4 2 3 3" xfId="11098" xr:uid="{00000000-0005-0000-0000-0000E04A0000}"/>
    <cellStyle name="Normal 9 2 4 2 4" xfId="3430" xr:uid="{00000000-0005-0000-0000-0000E14A0000}"/>
    <cellStyle name="Normal 9 2 4 2 4 2" xfId="6907" xr:uid="{00000000-0005-0000-0000-0000E24A0000}"/>
    <cellStyle name="Normal 9 2 4 2 4 2 2" xfId="16060" xr:uid="{00000000-0005-0000-0000-0000E34A0000}"/>
    <cellStyle name="Normal 9 2 4 2 4 3" xfId="12584" xr:uid="{00000000-0005-0000-0000-0000E44A0000}"/>
    <cellStyle name="Normal 9 2 4 2 5" xfId="1392" xr:uid="{00000000-0005-0000-0000-0000E54A0000}"/>
    <cellStyle name="Normal 9 2 4 2 5 2" xfId="6908" xr:uid="{00000000-0005-0000-0000-0000E64A0000}"/>
    <cellStyle name="Normal 9 2 4 2 5 2 2" xfId="16061" xr:uid="{00000000-0005-0000-0000-0000E74A0000}"/>
    <cellStyle name="Normal 9 2 4 2 5 3" xfId="10546" xr:uid="{00000000-0005-0000-0000-0000E84A0000}"/>
    <cellStyle name="Normal 9 2 4 2 6" xfId="6901" xr:uid="{00000000-0005-0000-0000-0000E94A0000}"/>
    <cellStyle name="Normal 9 2 4 2 6 2" xfId="16054" xr:uid="{00000000-0005-0000-0000-0000EA4A0000}"/>
    <cellStyle name="Normal 9 2 4 2 7" xfId="9797" xr:uid="{00000000-0005-0000-0000-0000EB4A0000}"/>
    <cellStyle name="Normal 9 2 4 3" xfId="642" xr:uid="{00000000-0005-0000-0000-0000EC4A0000}"/>
    <cellStyle name="Normal 9 2 4 3 2" xfId="1946" xr:uid="{00000000-0005-0000-0000-0000ED4A0000}"/>
    <cellStyle name="Normal 9 2 4 3 2 2" xfId="6910" xr:uid="{00000000-0005-0000-0000-0000EE4A0000}"/>
    <cellStyle name="Normal 9 2 4 3 2 2 2" xfId="16063" xr:uid="{00000000-0005-0000-0000-0000EF4A0000}"/>
    <cellStyle name="Normal 9 2 4 3 2 3" xfId="11100" xr:uid="{00000000-0005-0000-0000-0000F04A0000}"/>
    <cellStyle name="Normal 9 2 4 3 3" xfId="3432" xr:uid="{00000000-0005-0000-0000-0000F14A0000}"/>
    <cellStyle name="Normal 9 2 4 3 3 2" xfId="6911" xr:uid="{00000000-0005-0000-0000-0000F24A0000}"/>
    <cellStyle name="Normal 9 2 4 3 3 2 2" xfId="16064" xr:uid="{00000000-0005-0000-0000-0000F34A0000}"/>
    <cellStyle name="Normal 9 2 4 3 3 3" xfId="12586" xr:uid="{00000000-0005-0000-0000-0000F44A0000}"/>
    <cellStyle name="Normal 9 2 4 3 4" xfId="1394" xr:uid="{00000000-0005-0000-0000-0000F54A0000}"/>
    <cellStyle name="Normal 9 2 4 3 4 2" xfId="6912" xr:uid="{00000000-0005-0000-0000-0000F64A0000}"/>
    <cellStyle name="Normal 9 2 4 3 4 2 2" xfId="16065" xr:uid="{00000000-0005-0000-0000-0000F74A0000}"/>
    <cellStyle name="Normal 9 2 4 3 4 3" xfId="10548" xr:uid="{00000000-0005-0000-0000-0000F84A0000}"/>
    <cellStyle name="Normal 9 2 4 3 5" xfId="6909" xr:uid="{00000000-0005-0000-0000-0000F94A0000}"/>
    <cellStyle name="Normal 9 2 4 3 5 2" xfId="16062" xr:uid="{00000000-0005-0000-0000-0000FA4A0000}"/>
    <cellStyle name="Normal 9 2 4 3 6" xfId="9799" xr:uid="{00000000-0005-0000-0000-0000FB4A0000}"/>
    <cellStyle name="Normal 9 2 4 4" xfId="1943" xr:uid="{00000000-0005-0000-0000-0000FC4A0000}"/>
    <cellStyle name="Normal 9 2 4 4 2" xfId="6913" xr:uid="{00000000-0005-0000-0000-0000FD4A0000}"/>
    <cellStyle name="Normal 9 2 4 4 2 2" xfId="16066" xr:uid="{00000000-0005-0000-0000-0000FE4A0000}"/>
    <cellStyle name="Normal 9 2 4 4 3" xfId="11097" xr:uid="{00000000-0005-0000-0000-0000FF4A0000}"/>
    <cellStyle name="Normal 9 2 4 5" xfId="3429" xr:uid="{00000000-0005-0000-0000-0000004B0000}"/>
    <cellStyle name="Normal 9 2 4 5 2" xfId="6914" xr:uid="{00000000-0005-0000-0000-0000014B0000}"/>
    <cellStyle name="Normal 9 2 4 5 2 2" xfId="16067" xr:uid="{00000000-0005-0000-0000-0000024B0000}"/>
    <cellStyle name="Normal 9 2 4 5 3" xfId="12583" xr:uid="{00000000-0005-0000-0000-0000034B0000}"/>
    <cellStyle name="Normal 9 2 4 6" xfId="1391" xr:uid="{00000000-0005-0000-0000-0000044B0000}"/>
    <cellStyle name="Normal 9 2 4 6 2" xfId="6915" xr:uid="{00000000-0005-0000-0000-0000054B0000}"/>
    <cellStyle name="Normal 9 2 4 6 2 2" xfId="16068" xr:uid="{00000000-0005-0000-0000-0000064B0000}"/>
    <cellStyle name="Normal 9 2 4 6 3" xfId="10545" xr:uid="{00000000-0005-0000-0000-0000074B0000}"/>
    <cellStyle name="Normal 9 2 4 7" xfId="6900" xr:uid="{00000000-0005-0000-0000-0000084B0000}"/>
    <cellStyle name="Normal 9 2 4 7 2" xfId="16053" xr:uid="{00000000-0005-0000-0000-0000094B0000}"/>
    <cellStyle name="Normal 9 2 4 8" xfId="9796" xr:uid="{00000000-0005-0000-0000-00000A4B0000}"/>
    <cellStyle name="Normal 9 2 5" xfId="643" xr:uid="{00000000-0005-0000-0000-00000B4B0000}"/>
    <cellStyle name="Normal 9 2 5 2" xfId="644" xr:uid="{00000000-0005-0000-0000-00000C4B0000}"/>
    <cellStyle name="Normal 9 2 5 2 2" xfId="1948" xr:uid="{00000000-0005-0000-0000-00000D4B0000}"/>
    <cellStyle name="Normal 9 2 5 2 2 2" xfId="6918" xr:uid="{00000000-0005-0000-0000-00000E4B0000}"/>
    <cellStyle name="Normal 9 2 5 2 2 2 2" xfId="16071" xr:uid="{00000000-0005-0000-0000-00000F4B0000}"/>
    <cellStyle name="Normal 9 2 5 2 2 3" xfId="11102" xr:uid="{00000000-0005-0000-0000-0000104B0000}"/>
    <cellStyle name="Normal 9 2 5 2 3" xfId="3434" xr:uid="{00000000-0005-0000-0000-0000114B0000}"/>
    <cellStyle name="Normal 9 2 5 2 3 2" xfId="6919" xr:uid="{00000000-0005-0000-0000-0000124B0000}"/>
    <cellStyle name="Normal 9 2 5 2 3 2 2" xfId="16072" xr:uid="{00000000-0005-0000-0000-0000134B0000}"/>
    <cellStyle name="Normal 9 2 5 2 3 3" xfId="12588" xr:uid="{00000000-0005-0000-0000-0000144B0000}"/>
    <cellStyle name="Normal 9 2 5 2 4" xfId="1396" xr:uid="{00000000-0005-0000-0000-0000154B0000}"/>
    <cellStyle name="Normal 9 2 5 2 4 2" xfId="6920" xr:uid="{00000000-0005-0000-0000-0000164B0000}"/>
    <cellStyle name="Normal 9 2 5 2 4 2 2" xfId="16073" xr:uid="{00000000-0005-0000-0000-0000174B0000}"/>
    <cellStyle name="Normal 9 2 5 2 4 3" xfId="10550" xr:uid="{00000000-0005-0000-0000-0000184B0000}"/>
    <cellStyle name="Normal 9 2 5 2 5" xfId="6917" xr:uid="{00000000-0005-0000-0000-0000194B0000}"/>
    <cellStyle name="Normal 9 2 5 2 5 2" xfId="16070" xr:uid="{00000000-0005-0000-0000-00001A4B0000}"/>
    <cellStyle name="Normal 9 2 5 2 6" xfId="9801" xr:uid="{00000000-0005-0000-0000-00001B4B0000}"/>
    <cellStyle name="Normal 9 2 5 3" xfId="1947" xr:uid="{00000000-0005-0000-0000-00001C4B0000}"/>
    <cellStyle name="Normal 9 2 5 3 2" xfId="6921" xr:uid="{00000000-0005-0000-0000-00001D4B0000}"/>
    <cellStyle name="Normal 9 2 5 3 2 2" xfId="16074" xr:uid="{00000000-0005-0000-0000-00001E4B0000}"/>
    <cellStyle name="Normal 9 2 5 3 3" xfId="11101" xr:uid="{00000000-0005-0000-0000-00001F4B0000}"/>
    <cellStyle name="Normal 9 2 5 4" xfId="3433" xr:uid="{00000000-0005-0000-0000-0000204B0000}"/>
    <cellStyle name="Normal 9 2 5 4 2" xfId="6922" xr:uid="{00000000-0005-0000-0000-0000214B0000}"/>
    <cellStyle name="Normal 9 2 5 4 2 2" xfId="16075" xr:uid="{00000000-0005-0000-0000-0000224B0000}"/>
    <cellStyle name="Normal 9 2 5 4 3" xfId="12587" xr:uid="{00000000-0005-0000-0000-0000234B0000}"/>
    <cellStyle name="Normal 9 2 5 5" xfId="1395" xr:uid="{00000000-0005-0000-0000-0000244B0000}"/>
    <cellStyle name="Normal 9 2 5 5 2" xfId="6923" xr:uid="{00000000-0005-0000-0000-0000254B0000}"/>
    <cellStyle name="Normal 9 2 5 5 2 2" xfId="16076" xr:uid="{00000000-0005-0000-0000-0000264B0000}"/>
    <cellStyle name="Normal 9 2 5 5 3" xfId="10549" xr:uid="{00000000-0005-0000-0000-0000274B0000}"/>
    <cellStyle name="Normal 9 2 5 6" xfId="6916" xr:uid="{00000000-0005-0000-0000-0000284B0000}"/>
    <cellStyle name="Normal 9 2 5 6 2" xfId="16069" xr:uid="{00000000-0005-0000-0000-0000294B0000}"/>
    <cellStyle name="Normal 9 2 5 7" xfId="9800" xr:uid="{00000000-0005-0000-0000-00002A4B0000}"/>
    <cellStyle name="Normal 9 2 6" xfId="645" xr:uid="{00000000-0005-0000-0000-00002B4B0000}"/>
    <cellStyle name="Normal 9 2 6 2" xfId="1949" xr:uid="{00000000-0005-0000-0000-00002C4B0000}"/>
    <cellStyle name="Normal 9 2 6 2 2" xfId="6925" xr:uid="{00000000-0005-0000-0000-00002D4B0000}"/>
    <cellStyle name="Normal 9 2 6 2 2 2" xfId="16078" xr:uid="{00000000-0005-0000-0000-00002E4B0000}"/>
    <cellStyle name="Normal 9 2 6 2 3" xfId="11103" xr:uid="{00000000-0005-0000-0000-00002F4B0000}"/>
    <cellStyle name="Normal 9 2 6 3" xfId="3435" xr:uid="{00000000-0005-0000-0000-0000304B0000}"/>
    <cellStyle name="Normal 9 2 6 3 2" xfId="6926" xr:uid="{00000000-0005-0000-0000-0000314B0000}"/>
    <cellStyle name="Normal 9 2 6 3 2 2" xfId="16079" xr:uid="{00000000-0005-0000-0000-0000324B0000}"/>
    <cellStyle name="Normal 9 2 6 3 3" xfId="12589" xr:uid="{00000000-0005-0000-0000-0000334B0000}"/>
    <cellStyle name="Normal 9 2 6 4" xfId="1397" xr:uid="{00000000-0005-0000-0000-0000344B0000}"/>
    <cellStyle name="Normal 9 2 6 4 2" xfId="6927" xr:uid="{00000000-0005-0000-0000-0000354B0000}"/>
    <cellStyle name="Normal 9 2 6 4 2 2" xfId="16080" xr:uid="{00000000-0005-0000-0000-0000364B0000}"/>
    <cellStyle name="Normal 9 2 6 4 3" xfId="10551" xr:uid="{00000000-0005-0000-0000-0000374B0000}"/>
    <cellStyle name="Normal 9 2 6 5" xfId="6924" xr:uid="{00000000-0005-0000-0000-0000384B0000}"/>
    <cellStyle name="Normal 9 2 6 5 2" xfId="16077" xr:uid="{00000000-0005-0000-0000-0000394B0000}"/>
    <cellStyle name="Normal 9 2 6 6" xfId="9802" xr:uid="{00000000-0005-0000-0000-00003A4B0000}"/>
    <cellStyle name="Normal 9 2 7" xfId="646" xr:uid="{00000000-0005-0000-0000-00003B4B0000}"/>
    <cellStyle name="Normal 9 2 8" xfId="1159" xr:uid="{00000000-0005-0000-0000-00003C4B0000}"/>
    <cellStyle name="Normal 9 2 8 2" xfId="3893" xr:uid="{00000000-0005-0000-0000-00003D4B0000}"/>
    <cellStyle name="Normal 9 2 8 2 2" xfId="6929" xr:uid="{00000000-0005-0000-0000-00003E4B0000}"/>
    <cellStyle name="Normal 9 2 8 2 2 2" xfId="16082" xr:uid="{00000000-0005-0000-0000-00003F4B0000}"/>
    <cellStyle name="Normal 9 2 8 2 3" xfId="13047" xr:uid="{00000000-0005-0000-0000-0000404B0000}"/>
    <cellStyle name="Normal 9 2 8 3" xfId="2199" xr:uid="{00000000-0005-0000-0000-0000414B0000}"/>
    <cellStyle name="Normal 9 2 8 3 2" xfId="6930" xr:uid="{00000000-0005-0000-0000-0000424B0000}"/>
    <cellStyle name="Normal 9 2 8 3 2 2" xfId="16083" xr:uid="{00000000-0005-0000-0000-0000434B0000}"/>
    <cellStyle name="Normal 9 2 8 3 3" xfId="11353" xr:uid="{00000000-0005-0000-0000-0000444B0000}"/>
    <cellStyle name="Normal 9 2 8 4" xfId="6928" xr:uid="{00000000-0005-0000-0000-0000454B0000}"/>
    <cellStyle name="Normal 9 2 8 4 2" xfId="16081" xr:uid="{00000000-0005-0000-0000-0000464B0000}"/>
    <cellStyle name="Normal 9 2 8 5" xfId="10313" xr:uid="{00000000-0005-0000-0000-0000474B0000}"/>
    <cellStyle name="Normal 9 2 9" xfId="1926" xr:uid="{00000000-0005-0000-0000-0000484B0000}"/>
    <cellStyle name="Normal 9 2 9 2" xfId="6931" xr:uid="{00000000-0005-0000-0000-0000494B0000}"/>
    <cellStyle name="Normal 9 2 9 2 2" xfId="16084" xr:uid="{00000000-0005-0000-0000-00004A4B0000}"/>
    <cellStyle name="Normal 9 2 9 3" xfId="11080" xr:uid="{00000000-0005-0000-0000-00004B4B0000}"/>
    <cellStyle name="Normal 9 3" xfId="647" xr:uid="{00000000-0005-0000-0000-00004C4B0000}"/>
    <cellStyle name="Normal 9 3 10" xfId="3223" xr:uid="{00000000-0005-0000-0000-00004D4B0000}"/>
    <cellStyle name="Normal 9 3 10 2" xfId="6933" xr:uid="{00000000-0005-0000-0000-00004E4B0000}"/>
    <cellStyle name="Normal 9 3 10 2 2" xfId="16086" xr:uid="{00000000-0005-0000-0000-00004F4B0000}"/>
    <cellStyle name="Normal 9 3 10 3" xfId="12377" xr:uid="{00000000-0005-0000-0000-0000504B0000}"/>
    <cellStyle name="Normal 9 3 11" xfId="1398" xr:uid="{00000000-0005-0000-0000-0000514B0000}"/>
    <cellStyle name="Normal 9 3 11 2" xfId="6934" xr:uid="{00000000-0005-0000-0000-0000524B0000}"/>
    <cellStyle name="Normal 9 3 11 2 2" xfId="16087" xr:uid="{00000000-0005-0000-0000-0000534B0000}"/>
    <cellStyle name="Normal 9 3 11 3" xfId="10552" xr:uid="{00000000-0005-0000-0000-0000544B0000}"/>
    <cellStyle name="Normal 9 3 12" xfId="6932" xr:uid="{00000000-0005-0000-0000-0000554B0000}"/>
    <cellStyle name="Normal 9 3 12 2" xfId="16085" xr:uid="{00000000-0005-0000-0000-0000564B0000}"/>
    <cellStyle name="Normal 9 3 13" xfId="9804" xr:uid="{00000000-0005-0000-0000-0000574B0000}"/>
    <cellStyle name="Normal 9 3 2" xfId="648" xr:uid="{00000000-0005-0000-0000-0000584B0000}"/>
    <cellStyle name="Normal 9 3 2 10" xfId="6935" xr:uid="{00000000-0005-0000-0000-0000594B0000}"/>
    <cellStyle name="Normal 9 3 2 10 2" xfId="16088" xr:uid="{00000000-0005-0000-0000-00005A4B0000}"/>
    <cellStyle name="Normal 9 3 2 11" xfId="9805" xr:uid="{00000000-0005-0000-0000-00005B4B0000}"/>
    <cellStyle name="Normal 9 3 2 2" xfId="649" xr:uid="{00000000-0005-0000-0000-00005C4B0000}"/>
    <cellStyle name="Normal 9 3 2 2 2" xfId="650" xr:uid="{00000000-0005-0000-0000-00005D4B0000}"/>
    <cellStyle name="Normal 9 3 2 2 2 2" xfId="651" xr:uid="{00000000-0005-0000-0000-00005E4B0000}"/>
    <cellStyle name="Normal 9 3 2 2 2 2 2" xfId="1954" xr:uid="{00000000-0005-0000-0000-00005F4B0000}"/>
    <cellStyle name="Normal 9 3 2 2 2 2 2 2" xfId="6939" xr:uid="{00000000-0005-0000-0000-0000604B0000}"/>
    <cellStyle name="Normal 9 3 2 2 2 2 2 2 2" xfId="16092" xr:uid="{00000000-0005-0000-0000-0000614B0000}"/>
    <cellStyle name="Normal 9 3 2 2 2 2 2 3" xfId="11108" xr:uid="{00000000-0005-0000-0000-0000624B0000}"/>
    <cellStyle name="Normal 9 3 2 2 2 2 3" xfId="3439" xr:uid="{00000000-0005-0000-0000-0000634B0000}"/>
    <cellStyle name="Normal 9 3 2 2 2 2 3 2" xfId="6940" xr:uid="{00000000-0005-0000-0000-0000644B0000}"/>
    <cellStyle name="Normal 9 3 2 2 2 2 3 2 2" xfId="16093" xr:uid="{00000000-0005-0000-0000-0000654B0000}"/>
    <cellStyle name="Normal 9 3 2 2 2 2 3 3" xfId="12593" xr:uid="{00000000-0005-0000-0000-0000664B0000}"/>
    <cellStyle name="Normal 9 3 2 2 2 2 4" xfId="1402" xr:uid="{00000000-0005-0000-0000-0000674B0000}"/>
    <cellStyle name="Normal 9 3 2 2 2 2 4 2" xfId="6941" xr:uid="{00000000-0005-0000-0000-0000684B0000}"/>
    <cellStyle name="Normal 9 3 2 2 2 2 4 2 2" xfId="16094" xr:uid="{00000000-0005-0000-0000-0000694B0000}"/>
    <cellStyle name="Normal 9 3 2 2 2 2 4 3" xfId="10556" xr:uid="{00000000-0005-0000-0000-00006A4B0000}"/>
    <cellStyle name="Normal 9 3 2 2 2 2 5" xfId="6938" xr:uid="{00000000-0005-0000-0000-00006B4B0000}"/>
    <cellStyle name="Normal 9 3 2 2 2 2 5 2" xfId="16091" xr:uid="{00000000-0005-0000-0000-00006C4B0000}"/>
    <cellStyle name="Normal 9 3 2 2 2 2 6" xfId="9808" xr:uid="{00000000-0005-0000-0000-00006D4B0000}"/>
    <cellStyle name="Normal 9 3 2 2 2 3" xfId="1953" xr:uid="{00000000-0005-0000-0000-00006E4B0000}"/>
    <cellStyle name="Normal 9 3 2 2 2 3 2" xfId="6942" xr:uid="{00000000-0005-0000-0000-00006F4B0000}"/>
    <cellStyle name="Normal 9 3 2 2 2 3 2 2" xfId="16095" xr:uid="{00000000-0005-0000-0000-0000704B0000}"/>
    <cellStyle name="Normal 9 3 2 2 2 3 3" xfId="11107" xr:uid="{00000000-0005-0000-0000-0000714B0000}"/>
    <cellStyle name="Normal 9 3 2 2 2 4" xfId="3438" xr:uid="{00000000-0005-0000-0000-0000724B0000}"/>
    <cellStyle name="Normal 9 3 2 2 2 4 2" xfId="6943" xr:uid="{00000000-0005-0000-0000-0000734B0000}"/>
    <cellStyle name="Normal 9 3 2 2 2 4 2 2" xfId="16096" xr:uid="{00000000-0005-0000-0000-0000744B0000}"/>
    <cellStyle name="Normal 9 3 2 2 2 4 3" xfId="12592" xr:uid="{00000000-0005-0000-0000-0000754B0000}"/>
    <cellStyle name="Normal 9 3 2 2 2 5" xfId="1401" xr:uid="{00000000-0005-0000-0000-0000764B0000}"/>
    <cellStyle name="Normal 9 3 2 2 2 5 2" xfId="6944" xr:uid="{00000000-0005-0000-0000-0000774B0000}"/>
    <cellStyle name="Normal 9 3 2 2 2 5 2 2" xfId="16097" xr:uid="{00000000-0005-0000-0000-0000784B0000}"/>
    <cellStyle name="Normal 9 3 2 2 2 5 3" xfId="10555" xr:uid="{00000000-0005-0000-0000-0000794B0000}"/>
    <cellStyle name="Normal 9 3 2 2 2 6" xfId="6937" xr:uid="{00000000-0005-0000-0000-00007A4B0000}"/>
    <cellStyle name="Normal 9 3 2 2 2 6 2" xfId="16090" xr:uid="{00000000-0005-0000-0000-00007B4B0000}"/>
    <cellStyle name="Normal 9 3 2 2 2 7" xfId="9807" xr:uid="{00000000-0005-0000-0000-00007C4B0000}"/>
    <cellStyle name="Normal 9 3 2 2 3" xfId="652" xr:uid="{00000000-0005-0000-0000-00007D4B0000}"/>
    <cellStyle name="Normal 9 3 2 2 3 2" xfId="1955" xr:uid="{00000000-0005-0000-0000-00007E4B0000}"/>
    <cellStyle name="Normal 9 3 2 2 3 2 2" xfId="6946" xr:uid="{00000000-0005-0000-0000-00007F4B0000}"/>
    <cellStyle name="Normal 9 3 2 2 3 2 2 2" xfId="16099" xr:uid="{00000000-0005-0000-0000-0000804B0000}"/>
    <cellStyle name="Normal 9 3 2 2 3 2 3" xfId="11109" xr:uid="{00000000-0005-0000-0000-0000814B0000}"/>
    <cellStyle name="Normal 9 3 2 2 3 3" xfId="3440" xr:uid="{00000000-0005-0000-0000-0000824B0000}"/>
    <cellStyle name="Normal 9 3 2 2 3 3 2" xfId="6947" xr:uid="{00000000-0005-0000-0000-0000834B0000}"/>
    <cellStyle name="Normal 9 3 2 2 3 3 2 2" xfId="16100" xr:uid="{00000000-0005-0000-0000-0000844B0000}"/>
    <cellStyle name="Normal 9 3 2 2 3 3 3" xfId="12594" xr:uid="{00000000-0005-0000-0000-0000854B0000}"/>
    <cellStyle name="Normal 9 3 2 2 3 4" xfId="1403" xr:uid="{00000000-0005-0000-0000-0000864B0000}"/>
    <cellStyle name="Normal 9 3 2 2 3 4 2" xfId="6948" xr:uid="{00000000-0005-0000-0000-0000874B0000}"/>
    <cellStyle name="Normal 9 3 2 2 3 4 2 2" xfId="16101" xr:uid="{00000000-0005-0000-0000-0000884B0000}"/>
    <cellStyle name="Normal 9 3 2 2 3 4 3" xfId="10557" xr:uid="{00000000-0005-0000-0000-0000894B0000}"/>
    <cellStyle name="Normal 9 3 2 2 3 5" xfId="6945" xr:uid="{00000000-0005-0000-0000-00008A4B0000}"/>
    <cellStyle name="Normal 9 3 2 2 3 5 2" xfId="16098" xr:uid="{00000000-0005-0000-0000-00008B4B0000}"/>
    <cellStyle name="Normal 9 3 2 2 3 6" xfId="9809" xr:uid="{00000000-0005-0000-0000-00008C4B0000}"/>
    <cellStyle name="Normal 9 3 2 2 4" xfId="1952" xr:uid="{00000000-0005-0000-0000-00008D4B0000}"/>
    <cellStyle name="Normal 9 3 2 2 4 2" xfId="6949" xr:uid="{00000000-0005-0000-0000-00008E4B0000}"/>
    <cellStyle name="Normal 9 3 2 2 4 2 2" xfId="16102" xr:uid="{00000000-0005-0000-0000-00008F4B0000}"/>
    <cellStyle name="Normal 9 3 2 2 4 3" xfId="11106" xr:uid="{00000000-0005-0000-0000-0000904B0000}"/>
    <cellStyle name="Normal 9 3 2 2 5" xfId="3437" xr:uid="{00000000-0005-0000-0000-0000914B0000}"/>
    <cellStyle name="Normal 9 3 2 2 5 2" xfId="6950" xr:uid="{00000000-0005-0000-0000-0000924B0000}"/>
    <cellStyle name="Normal 9 3 2 2 5 2 2" xfId="16103" xr:uid="{00000000-0005-0000-0000-0000934B0000}"/>
    <cellStyle name="Normal 9 3 2 2 5 3" xfId="12591" xr:uid="{00000000-0005-0000-0000-0000944B0000}"/>
    <cellStyle name="Normal 9 3 2 2 6" xfId="1400" xr:uid="{00000000-0005-0000-0000-0000954B0000}"/>
    <cellStyle name="Normal 9 3 2 2 6 2" xfId="6951" xr:uid="{00000000-0005-0000-0000-0000964B0000}"/>
    <cellStyle name="Normal 9 3 2 2 6 2 2" xfId="16104" xr:uid="{00000000-0005-0000-0000-0000974B0000}"/>
    <cellStyle name="Normal 9 3 2 2 6 3" xfId="10554" xr:uid="{00000000-0005-0000-0000-0000984B0000}"/>
    <cellStyle name="Normal 9 3 2 2 7" xfId="6936" xr:uid="{00000000-0005-0000-0000-0000994B0000}"/>
    <cellStyle name="Normal 9 3 2 2 7 2" xfId="16089" xr:uid="{00000000-0005-0000-0000-00009A4B0000}"/>
    <cellStyle name="Normal 9 3 2 2 8" xfId="9806" xr:uid="{00000000-0005-0000-0000-00009B4B0000}"/>
    <cellStyle name="Normal 9 3 2 3" xfId="653" xr:uid="{00000000-0005-0000-0000-00009C4B0000}"/>
    <cellStyle name="Normal 9 3 2 3 2" xfId="654" xr:uid="{00000000-0005-0000-0000-00009D4B0000}"/>
    <cellStyle name="Normal 9 3 2 3 2 2" xfId="655" xr:uid="{00000000-0005-0000-0000-00009E4B0000}"/>
    <cellStyle name="Normal 9 3 2 3 2 2 2" xfId="1958" xr:uid="{00000000-0005-0000-0000-00009F4B0000}"/>
    <cellStyle name="Normal 9 3 2 3 2 2 2 2" xfId="6955" xr:uid="{00000000-0005-0000-0000-0000A04B0000}"/>
    <cellStyle name="Normal 9 3 2 3 2 2 2 2 2" xfId="16108" xr:uid="{00000000-0005-0000-0000-0000A14B0000}"/>
    <cellStyle name="Normal 9 3 2 3 2 2 2 3" xfId="11112" xr:uid="{00000000-0005-0000-0000-0000A24B0000}"/>
    <cellStyle name="Normal 9 3 2 3 2 2 3" xfId="3443" xr:uid="{00000000-0005-0000-0000-0000A34B0000}"/>
    <cellStyle name="Normal 9 3 2 3 2 2 3 2" xfId="6956" xr:uid="{00000000-0005-0000-0000-0000A44B0000}"/>
    <cellStyle name="Normal 9 3 2 3 2 2 3 2 2" xfId="16109" xr:uid="{00000000-0005-0000-0000-0000A54B0000}"/>
    <cellStyle name="Normal 9 3 2 3 2 2 3 3" xfId="12597" xr:uid="{00000000-0005-0000-0000-0000A64B0000}"/>
    <cellStyle name="Normal 9 3 2 3 2 2 4" xfId="1406" xr:uid="{00000000-0005-0000-0000-0000A74B0000}"/>
    <cellStyle name="Normal 9 3 2 3 2 2 4 2" xfId="6957" xr:uid="{00000000-0005-0000-0000-0000A84B0000}"/>
    <cellStyle name="Normal 9 3 2 3 2 2 4 2 2" xfId="16110" xr:uid="{00000000-0005-0000-0000-0000A94B0000}"/>
    <cellStyle name="Normal 9 3 2 3 2 2 4 3" xfId="10560" xr:uid="{00000000-0005-0000-0000-0000AA4B0000}"/>
    <cellStyle name="Normal 9 3 2 3 2 2 5" xfId="6954" xr:uid="{00000000-0005-0000-0000-0000AB4B0000}"/>
    <cellStyle name="Normal 9 3 2 3 2 2 5 2" xfId="16107" xr:uid="{00000000-0005-0000-0000-0000AC4B0000}"/>
    <cellStyle name="Normal 9 3 2 3 2 2 6" xfId="9812" xr:uid="{00000000-0005-0000-0000-0000AD4B0000}"/>
    <cellStyle name="Normal 9 3 2 3 2 3" xfId="1957" xr:uid="{00000000-0005-0000-0000-0000AE4B0000}"/>
    <cellStyle name="Normal 9 3 2 3 2 3 2" xfId="6958" xr:uid="{00000000-0005-0000-0000-0000AF4B0000}"/>
    <cellStyle name="Normal 9 3 2 3 2 3 2 2" xfId="16111" xr:uid="{00000000-0005-0000-0000-0000B04B0000}"/>
    <cellStyle name="Normal 9 3 2 3 2 3 3" xfId="11111" xr:uid="{00000000-0005-0000-0000-0000B14B0000}"/>
    <cellStyle name="Normal 9 3 2 3 2 4" xfId="3442" xr:uid="{00000000-0005-0000-0000-0000B24B0000}"/>
    <cellStyle name="Normal 9 3 2 3 2 4 2" xfId="6959" xr:uid="{00000000-0005-0000-0000-0000B34B0000}"/>
    <cellStyle name="Normal 9 3 2 3 2 4 2 2" xfId="16112" xr:uid="{00000000-0005-0000-0000-0000B44B0000}"/>
    <cellStyle name="Normal 9 3 2 3 2 4 3" xfId="12596" xr:uid="{00000000-0005-0000-0000-0000B54B0000}"/>
    <cellStyle name="Normal 9 3 2 3 2 5" xfId="1405" xr:uid="{00000000-0005-0000-0000-0000B64B0000}"/>
    <cellStyle name="Normal 9 3 2 3 2 5 2" xfId="6960" xr:uid="{00000000-0005-0000-0000-0000B74B0000}"/>
    <cellStyle name="Normal 9 3 2 3 2 5 2 2" xfId="16113" xr:uid="{00000000-0005-0000-0000-0000B84B0000}"/>
    <cellStyle name="Normal 9 3 2 3 2 5 3" xfId="10559" xr:uid="{00000000-0005-0000-0000-0000B94B0000}"/>
    <cellStyle name="Normal 9 3 2 3 2 6" xfId="6953" xr:uid="{00000000-0005-0000-0000-0000BA4B0000}"/>
    <cellStyle name="Normal 9 3 2 3 2 6 2" xfId="16106" xr:uid="{00000000-0005-0000-0000-0000BB4B0000}"/>
    <cellStyle name="Normal 9 3 2 3 2 7" xfId="9811" xr:uid="{00000000-0005-0000-0000-0000BC4B0000}"/>
    <cellStyle name="Normal 9 3 2 3 3" xfId="656" xr:uid="{00000000-0005-0000-0000-0000BD4B0000}"/>
    <cellStyle name="Normal 9 3 2 3 3 2" xfId="1959" xr:uid="{00000000-0005-0000-0000-0000BE4B0000}"/>
    <cellStyle name="Normal 9 3 2 3 3 2 2" xfId="6962" xr:uid="{00000000-0005-0000-0000-0000BF4B0000}"/>
    <cellStyle name="Normal 9 3 2 3 3 2 2 2" xfId="16115" xr:uid="{00000000-0005-0000-0000-0000C04B0000}"/>
    <cellStyle name="Normal 9 3 2 3 3 2 3" xfId="11113" xr:uid="{00000000-0005-0000-0000-0000C14B0000}"/>
    <cellStyle name="Normal 9 3 2 3 3 3" xfId="3444" xr:uid="{00000000-0005-0000-0000-0000C24B0000}"/>
    <cellStyle name="Normal 9 3 2 3 3 3 2" xfId="6963" xr:uid="{00000000-0005-0000-0000-0000C34B0000}"/>
    <cellStyle name="Normal 9 3 2 3 3 3 2 2" xfId="16116" xr:uid="{00000000-0005-0000-0000-0000C44B0000}"/>
    <cellStyle name="Normal 9 3 2 3 3 3 3" xfId="12598" xr:uid="{00000000-0005-0000-0000-0000C54B0000}"/>
    <cellStyle name="Normal 9 3 2 3 3 4" xfId="1407" xr:uid="{00000000-0005-0000-0000-0000C64B0000}"/>
    <cellStyle name="Normal 9 3 2 3 3 4 2" xfId="6964" xr:uid="{00000000-0005-0000-0000-0000C74B0000}"/>
    <cellStyle name="Normal 9 3 2 3 3 4 2 2" xfId="16117" xr:uid="{00000000-0005-0000-0000-0000C84B0000}"/>
    <cellStyle name="Normal 9 3 2 3 3 4 3" xfId="10561" xr:uid="{00000000-0005-0000-0000-0000C94B0000}"/>
    <cellStyle name="Normal 9 3 2 3 3 5" xfId="6961" xr:uid="{00000000-0005-0000-0000-0000CA4B0000}"/>
    <cellStyle name="Normal 9 3 2 3 3 5 2" xfId="16114" xr:uid="{00000000-0005-0000-0000-0000CB4B0000}"/>
    <cellStyle name="Normal 9 3 2 3 3 6" xfId="9813" xr:uid="{00000000-0005-0000-0000-0000CC4B0000}"/>
    <cellStyle name="Normal 9 3 2 3 4" xfId="1956" xr:uid="{00000000-0005-0000-0000-0000CD4B0000}"/>
    <cellStyle name="Normal 9 3 2 3 4 2" xfId="6965" xr:uid="{00000000-0005-0000-0000-0000CE4B0000}"/>
    <cellStyle name="Normal 9 3 2 3 4 2 2" xfId="16118" xr:uid="{00000000-0005-0000-0000-0000CF4B0000}"/>
    <cellStyle name="Normal 9 3 2 3 4 3" xfId="11110" xr:uid="{00000000-0005-0000-0000-0000D04B0000}"/>
    <cellStyle name="Normal 9 3 2 3 5" xfId="3441" xr:uid="{00000000-0005-0000-0000-0000D14B0000}"/>
    <cellStyle name="Normal 9 3 2 3 5 2" xfId="6966" xr:uid="{00000000-0005-0000-0000-0000D24B0000}"/>
    <cellStyle name="Normal 9 3 2 3 5 2 2" xfId="16119" xr:uid="{00000000-0005-0000-0000-0000D34B0000}"/>
    <cellStyle name="Normal 9 3 2 3 5 3" xfId="12595" xr:uid="{00000000-0005-0000-0000-0000D44B0000}"/>
    <cellStyle name="Normal 9 3 2 3 6" xfId="1404" xr:uid="{00000000-0005-0000-0000-0000D54B0000}"/>
    <cellStyle name="Normal 9 3 2 3 6 2" xfId="6967" xr:uid="{00000000-0005-0000-0000-0000D64B0000}"/>
    <cellStyle name="Normal 9 3 2 3 6 2 2" xfId="16120" xr:uid="{00000000-0005-0000-0000-0000D74B0000}"/>
    <cellStyle name="Normal 9 3 2 3 6 3" xfId="10558" xr:uid="{00000000-0005-0000-0000-0000D84B0000}"/>
    <cellStyle name="Normal 9 3 2 3 7" xfId="6952" xr:uid="{00000000-0005-0000-0000-0000D94B0000}"/>
    <cellStyle name="Normal 9 3 2 3 7 2" xfId="16105" xr:uid="{00000000-0005-0000-0000-0000DA4B0000}"/>
    <cellStyle name="Normal 9 3 2 3 8" xfId="9810" xr:uid="{00000000-0005-0000-0000-0000DB4B0000}"/>
    <cellStyle name="Normal 9 3 2 4" xfId="657" xr:uid="{00000000-0005-0000-0000-0000DC4B0000}"/>
    <cellStyle name="Normal 9 3 2 4 2" xfId="658" xr:uid="{00000000-0005-0000-0000-0000DD4B0000}"/>
    <cellStyle name="Normal 9 3 2 4 2 2" xfId="1961" xr:uid="{00000000-0005-0000-0000-0000DE4B0000}"/>
    <cellStyle name="Normal 9 3 2 4 2 2 2" xfId="6970" xr:uid="{00000000-0005-0000-0000-0000DF4B0000}"/>
    <cellStyle name="Normal 9 3 2 4 2 2 2 2" xfId="16123" xr:uid="{00000000-0005-0000-0000-0000E04B0000}"/>
    <cellStyle name="Normal 9 3 2 4 2 2 3" xfId="11115" xr:uid="{00000000-0005-0000-0000-0000E14B0000}"/>
    <cellStyle name="Normal 9 3 2 4 2 3" xfId="3446" xr:uid="{00000000-0005-0000-0000-0000E24B0000}"/>
    <cellStyle name="Normal 9 3 2 4 2 3 2" xfId="6971" xr:uid="{00000000-0005-0000-0000-0000E34B0000}"/>
    <cellStyle name="Normal 9 3 2 4 2 3 2 2" xfId="16124" xr:uid="{00000000-0005-0000-0000-0000E44B0000}"/>
    <cellStyle name="Normal 9 3 2 4 2 3 3" xfId="12600" xr:uid="{00000000-0005-0000-0000-0000E54B0000}"/>
    <cellStyle name="Normal 9 3 2 4 2 4" xfId="1409" xr:uid="{00000000-0005-0000-0000-0000E64B0000}"/>
    <cellStyle name="Normal 9 3 2 4 2 4 2" xfId="6972" xr:uid="{00000000-0005-0000-0000-0000E74B0000}"/>
    <cellStyle name="Normal 9 3 2 4 2 4 2 2" xfId="16125" xr:uid="{00000000-0005-0000-0000-0000E84B0000}"/>
    <cellStyle name="Normal 9 3 2 4 2 4 3" xfId="10563" xr:uid="{00000000-0005-0000-0000-0000E94B0000}"/>
    <cellStyle name="Normal 9 3 2 4 2 5" xfId="6969" xr:uid="{00000000-0005-0000-0000-0000EA4B0000}"/>
    <cellStyle name="Normal 9 3 2 4 2 5 2" xfId="16122" xr:uid="{00000000-0005-0000-0000-0000EB4B0000}"/>
    <cellStyle name="Normal 9 3 2 4 2 6" xfId="9815" xr:uid="{00000000-0005-0000-0000-0000EC4B0000}"/>
    <cellStyle name="Normal 9 3 2 4 3" xfId="1960" xr:uid="{00000000-0005-0000-0000-0000ED4B0000}"/>
    <cellStyle name="Normal 9 3 2 4 3 2" xfId="6973" xr:uid="{00000000-0005-0000-0000-0000EE4B0000}"/>
    <cellStyle name="Normal 9 3 2 4 3 2 2" xfId="16126" xr:uid="{00000000-0005-0000-0000-0000EF4B0000}"/>
    <cellStyle name="Normal 9 3 2 4 3 3" xfId="11114" xr:uid="{00000000-0005-0000-0000-0000F04B0000}"/>
    <cellStyle name="Normal 9 3 2 4 4" xfId="3445" xr:uid="{00000000-0005-0000-0000-0000F14B0000}"/>
    <cellStyle name="Normal 9 3 2 4 4 2" xfId="6974" xr:uid="{00000000-0005-0000-0000-0000F24B0000}"/>
    <cellStyle name="Normal 9 3 2 4 4 2 2" xfId="16127" xr:uid="{00000000-0005-0000-0000-0000F34B0000}"/>
    <cellStyle name="Normal 9 3 2 4 4 3" xfId="12599" xr:uid="{00000000-0005-0000-0000-0000F44B0000}"/>
    <cellStyle name="Normal 9 3 2 4 5" xfId="1408" xr:uid="{00000000-0005-0000-0000-0000F54B0000}"/>
    <cellStyle name="Normal 9 3 2 4 5 2" xfId="6975" xr:uid="{00000000-0005-0000-0000-0000F64B0000}"/>
    <cellStyle name="Normal 9 3 2 4 5 2 2" xfId="16128" xr:uid="{00000000-0005-0000-0000-0000F74B0000}"/>
    <cellStyle name="Normal 9 3 2 4 5 3" xfId="10562" xr:uid="{00000000-0005-0000-0000-0000F84B0000}"/>
    <cellStyle name="Normal 9 3 2 4 6" xfId="6968" xr:uid="{00000000-0005-0000-0000-0000F94B0000}"/>
    <cellStyle name="Normal 9 3 2 4 6 2" xfId="16121" xr:uid="{00000000-0005-0000-0000-0000FA4B0000}"/>
    <cellStyle name="Normal 9 3 2 4 7" xfId="9814" xr:uid="{00000000-0005-0000-0000-0000FB4B0000}"/>
    <cellStyle name="Normal 9 3 2 5" xfId="659" xr:uid="{00000000-0005-0000-0000-0000FC4B0000}"/>
    <cellStyle name="Normal 9 3 2 5 2" xfId="1962" xr:uid="{00000000-0005-0000-0000-0000FD4B0000}"/>
    <cellStyle name="Normal 9 3 2 5 2 2" xfId="6977" xr:uid="{00000000-0005-0000-0000-0000FE4B0000}"/>
    <cellStyle name="Normal 9 3 2 5 2 2 2" xfId="16130" xr:uid="{00000000-0005-0000-0000-0000FF4B0000}"/>
    <cellStyle name="Normal 9 3 2 5 2 3" xfId="11116" xr:uid="{00000000-0005-0000-0000-0000004C0000}"/>
    <cellStyle name="Normal 9 3 2 5 3" xfId="3447" xr:uid="{00000000-0005-0000-0000-0000014C0000}"/>
    <cellStyle name="Normal 9 3 2 5 3 2" xfId="6978" xr:uid="{00000000-0005-0000-0000-0000024C0000}"/>
    <cellStyle name="Normal 9 3 2 5 3 2 2" xfId="16131" xr:uid="{00000000-0005-0000-0000-0000034C0000}"/>
    <cellStyle name="Normal 9 3 2 5 3 3" xfId="12601" xr:uid="{00000000-0005-0000-0000-0000044C0000}"/>
    <cellStyle name="Normal 9 3 2 5 4" xfId="1410" xr:uid="{00000000-0005-0000-0000-0000054C0000}"/>
    <cellStyle name="Normal 9 3 2 5 4 2" xfId="6979" xr:uid="{00000000-0005-0000-0000-0000064C0000}"/>
    <cellStyle name="Normal 9 3 2 5 4 2 2" xfId="16132" xr:uid="{00000000-0005-0000-0000-0000074C0000}"/>
    <cellStyle name="Normal 9 3 2 5 4 3" xfId="10564" xr:uid="{00000000-0005-0000-0000-0000084C0000}"/>
    <cellStyle name="Normal 9 3 2 5 5" xfId="6976" xr:uid="{00000000-0005-0000-0000-0000094C0000}"/>
    <cellStyle name="Normal 9 3 2 5 5 2" xfId="16129" xr:uid="{00000000-0005-0000-0000-00000A4C0000}"/>
    <cellStyle name="Normal 9 3 2 5 6" xfId="9816" xr:uid="{00000000-0005-0000-0000-00000B4C0000}"/>
    <cellStyle name="Normal 9 3 2 6" xfId="660" xr:uid="{00000000-0005-0000-0000-00000C4C0000}"/>
    <cellStyle name="Normal 9 3 2 7" xfId="1951" xr:uid="{00000000-0005-0000-0000-00000D4C0000}"/>
    <cellStyle name="Normal 9 3 2 7 2" xfId="6980" xr:uid="{00000000-0005-0000-0000-00000E4C0000}"/>
    <cellStyle name="Normal 9 3 2 7 2 2" xfId="16133" xr:uid="{00000000-0005-0000-0000-00000F4C0000}"/>
    <cellStyle name="Normal 9 3 2 7 3" xfId="11105" xr:uid="{00000000-0005-0000-0000-0000104C0000}"/>
    <cellStyle name="Normal 9 3 2 8" xfId="3436" xr:uid="{00000000-0005-0000-0000-0000114C0000}"/>
    <cellStyle name="Normal 9 3 2 8 2" xfId="6981" xr:uid="{00000000-0005-0000-0000-0000124C0000}"/>
    <cellStyle name="Normal 9 3 2 8 2 2" xfId="16134" xr:uid="{00000000-0005-0000-0000-0000134C0000}"/>
    <cellStyle name="Normal 9 3 2 8 3" xfId="12590" xr:uid="{00000000-0005-0000-0000-0000144C0000}"/>
    <cellStyle name="Normal 9 3 2 9" xfId="1399" xr:uid="{00000000-0005-0000-0000-0000154C0000}"/>
    <cellStyle name="Normal 9 3 2 9 2" xfId="6982" xr:uid="{00000000-0005-0000-0000-0000164C0000}"/>
    <cellStyle name="Normal 9 3 2 9 2 2" xfId="16135" xr:uid="{00000000-0005-0000-0000-0000174C0000}"/>
    <cellStyle name="Normal 9 3 2 9 3" xfId="10553" xr:uid="{00000000-0005-0000-0000-0000184C0000}"/>
    <cellStyle name="Normal 9 3 3" xfId="661" xr:uid="{00000000-0005-0000-0000-0000194C0000}"/>
    <cellStyle name="Normal 9 3 3 2" xfId="662" xr:uid="{00000000-0005-0000-0000-00001A4C0000}"/>
    <cellStyle name="Normal 9 3 3 2 2" xfId="663" xr:uid="{00000000-0005-0000-0000-00001B4C0000}"/>
    <cellStyle name="Normal 9 3 3 2 2 2" xfId="1965" xr:uid="{00000000-0005-0000-0000-00001C4C0000}"/>
    <cellStyle name="Normal 9 3 3 2 2 2 2" xfId="6986" xr:uid="{00000000-0005-0000-0000-00001D4C0000}"/>
    <cellStyle name="Normal 9 3 3 2 2 2 2 2" xfId="16139" xr:uid="{00000000-0005-0000-0000-00001E4C0000}"/>
    <cellStyle name="Normal 9 3 3 2 2 2 3" xfId="11119" xr:uid="{00000000-0005-0000-0000-00001F4C0000}"/>
    <cellStyle name="Normal 9 3 3 2 2 3" xfId="3450" xr:uid="{00000000-0005-0000-0000-0000204C0000}"/>
    <cellStyle name="Normal 9 3 3 2 2 3 2" xfId="6987" xr:uid="{00000000-0005-0000-0000-0000214C0000}"/>
    <cellStyle name="Normal 9 3 3 2 2 3 2 2" xfId="16140" xr:uid="{00000000-0005-0000-0000-0000224C0000}"/>
    <cellStyle name="Normal 9 3 3 2 2 3 3" xfId="12604" xr:uid="{00000000-0005-0000-0000-0000234C0000}"/>
    <cellStyle name="Normal 9 3 3 2 2 4" xfId="1413" xr:uid="{00000000-0005-0000-0000-0000244C0000}"/>
    <cellStyle name="Normal 9 3 3 2 2 4 2" xfId="6988" xr:uid="{00000000-0005-0000-0000-0000254C0000}"/>
    <cellStyle name="Normal 9 3 3 2 2 4 2 2" xfId="16141" xr:uid="{00000000-0005-0000-0000-0000264C0000}"/>
    <cellStyle name="Normal 9 3 3 2 2 4 3" xfId="10567" xr:uid="{00000000-0005-0000-0000-0000274C0000}"/>
    <cellStyle name="Normal 9 3 3 2 2 5" xfId="6985" xr:uid="{00000000-0005-0000-0000-0000284C0000}"/>
    <cellStyle name="Normal 9 3 3 2 2 5 2" xfId="16138" xr:uid="{00000000-0005-0000-0000-0000294C0000}"/>
    <cellStyle name="Normal 9 3 3 2 2 6" xfId="9820" xr:uid="{00000000-0005-0000-0000-00002A4C0000}"/>
    <cellStyle name="Normal 9 3 3 2 3" xfId="1964" xr:uid="{00000000-0005-0000-0000-00002B4C0000}"/>
    <cellStyle name="Normal 9 3 3 2 3 2" xfId="6989" xr:uid="{00000000-0005-0000-0000-00002C4C0000}"/>
    <cellStyle name="Normal 9 3 3 2 3 2 2" xfId="16142" xr:uid="{00000000-0005-0000-0000-00002D4C0000}"/>
    <cellStyle name="Normal 9 3 3 2 3 3" xfId="11118" xr:uid="{00000000-0005-0000-0000-00002E4C0000}"/>
    <cellStyle name="Normal 9 3 3 2 4" xfId="3449" xr:uid="{00000000-0005-0000-0000-00002F4C0000}"/>
    <cellStyle name="Normal 9 3 3 2 4 2" xfId="6990" xr:uid="{00000000-0005-0000-0000-0000304C0000}"/>
    <cellStyle name="Normal 9 3 3 2 4 2 2" xfId="16143" xr:uid="{00000000-0005-0000-0000-0000314C0000}"/>
    <cellStyle name="Normal 9 3 3 2 4 3" xfId="12603" xr:uid="{00000000-0005-0000-0000-0000324C0000}"/>
    <cellStyle name="Normal 9 3 3 2 5" xfId="1412" xr:uid="{00000000-0005-0000-0000-0000334C0000}"/>
    <cellStyle name="Normal 9 3 3 2 5 2" xfId="6991" xr:uid="{00000000-0005-0000-0000-0000344C0000}"/>
    <cellStyle name="Normal 9 3 3 2 5 2 2" xfId="16144" xr:uid="{00000000-0005-0000-0000-0000354C0000}"/>
    <cellStyle name="Normal 9 3 3 2 5 3" xfId="10566" xr:uid="{00000000-0005-0000-0000-0000364C0000}"/>
    <cellStyle name="Normal 9 3 3 2 6" xfId="6984" xr:uid="{00000000-0005-0000-0000-0000374C0000}"/>
    <cellStyle name="Normal 9 3 3 2 6 2" xfId="16137" xr:uid="{00000000-0005-0000-0000-0000384C0000}"/>
    <cellStyle name="Normal 9 3 3 2 7" xfId="9819" xr:uid="{00000000-0005-0000-0000-0000394C0000}"/>
    <cellStyle name="Normal 9 3 3 3" xfId="664" xr:uid="{00000000-0005-0000-0000-00003A4C0000}"/>
    <cellStyle name="Normal 9 3 3 3 2" xfId="1966" xr:uid="{00000000-0005-0000-0000-00003B4C0000}"/>
    <cellStyle name="Normal 9 3 3 3 2 2" xfId="6993" xr:uid="{00000000-0005-0000-0000-00003C4C0000}"/>
    <cellStyle name="Normal 9 3 3 3 2 2 2" xfId="16146" xr:uid="{00000000-0005-0000-0000-00003D4C0000}"/>
    <cellStyle name="Normal 9 3 3 3 2 3" xfId="11120" xr:uid="{00000000-0005-0000-0000-00003E4C0000}"/>
    <cellStyle name="Normal 9 3 3 3 3" xfId="3451" xr:uid="{00000000-0005-0000-0000-00003F4C0000}"/>
    <cellStyle name="Normal 9 3 3 3 3 2" xfId="6994" xr:uid="{00000000-0005-0000-0000-0000404C0000}"/>
    <cellStyle name="Normal 9 3 3 3 3 2 2" xfId="16147" xr:uid="{00000000-0005-0000-0000-0000414C0000}"/>
    <cellStyle name="Normal 9 3 3 3 3 3" xfId="12605" xr:uid="{00000000-0005-0000-0000-0000424C0000}"/>
    <cellStyle name="Normal 9 3 3 3 4" xfId="1414" xr:uid="{00000000-0005-0000-0000-0000434C0000}"/>
    <cellStyle name="Normal 9 3 3 3 4 2" xfId="6995" xr:uid="{00000000-0005-0000-0000-0000444C0000}"/>
    <cellStyle name="Normal 9 3 3 3 4 2 2" xfId="16148" xr:uid="{00000000-0005-0000-0000-0000454C0000}"/>
    <cellStyle name="Normal 9 3 3 3 4 3" xfId="10568" xr:uid="{00000000-0005-0000-0000-0000464C0000}"/>
    <cellStyle name="Normal 9 3 3 3 5" xfId="6992" xr:uid="{00000000-0005-0000-0000-0000474C0000}"/>
    <cellStyle name="Normal 9 3 3 3 5 2" xfId="16145" xr:uid="{00000000-0005-0000-0000-0000484C0000}"/>
    <cellStyle name="Normal 9 3 3 3 6" xfId="9821" xr:uid="{00000000-0005-0000-0000-0000494C0000}"/>
    <cellStyle name="Normal 9 3 3 4" xfId="1963" xr:uid="{00000000-0005-0000-0000-00004A4C0000}"/>
    <cellStyle name="Normal 9 3 3 4 2" xfId="6996" xr:uid="{00000000-0005-0000-0000-00004B4C0000}"/>
    <cellStyle name="Normal 9 3 3 4 2 2" xfId="16149" xr:uid="{00000000-0005-0000-0000-00004C4C0000}"/>
    <cellStyle name="Normal 9 3 3 4 3" xfId="11117" xr:uid="{00000000-0005-0000-0000-00004D4C0000}"/>
    <cellStyle name="Normal 9 3 3 5" xfId="3448" xr:uid="{00000000-0005-0000-0000-00004E4C0000}"/>
    <cellStyle name="Normal 9 3 3 5 2" xfId="6997" xr:uid="{00000000-0005-0000-0000-00004F4C0000}"/>
    <cellStyle name="Normal 9 3 3 5 2 2" xfId="16150" xr:uid="{00000000-0005-0000-0000-0000504C0000}"/>
    <cellStyle name="Normal 9 3 3 5 3" xfId="12602" xr:uid="{00000000-0005-0000-0000-0000514C0000}"/>
    <cellStyle name="Normal 9 3 3 6" xfId="1411" xr:uid="{00000000-0005-0000-0000-0000524C0000}"/>
    <cellStyle name="Normal 9 3 3 6 2" xfId="6998" xr:uid="{00000000-0005-0000-0000-0000534C0000}"/>
    <cellStyle name="Normal 9 3 3 6 2 2" xfId="16151" xr:uid="{00000000-0005-0000-0000-0000544C0000}"/>
    <cellStyle name="Normal 9 3 3 6 3" xfId="10565" xr:uid="{00000000-0005-0000-0000-0000554C0000}"/>
    <cellStyle name="Normal 9 3 3 7" xfId="6983" xr:uid="{00000000-0005-0000-0000-0000564C0000}"/>
    <cellStyle name="Normal 9 3 3 7 2" xfId="16136" xr:uid="{00000000-0005-0000-0000-0000574C0000}"/>
    <cellStyle name="Normal 9 3 3 8" xfId="9818" xr:uid="{00000000-0005-0000-0000-0000584C0000}"/>
    <cellStyle name="Normal 9 3 4" xfId="665" xr:uid="{00000000-0005-0000-0000-0000594C0000}"/>
    <cellStyle name="Normal 9 3 4 2" xfId="666" xr:uid="{00000000-0005-0000-0000-00005A4C0000}"/>
    <cellStyle name="Normal 9 3 4 2 2" xfId="667" xr:uid="{00000000-0005-0000-0000-00005B4C0000}"/>
    <cellStyle name="Normal 9 3 4 2 2 2" xfId="1969" xr:uid="{00000000-0005-0000-0000-00005C4C0000}"/>
    <cellStyle name="Normal 9 3 4 2 2 2 2" xfId="7002" xr:uid="{00000000-0005-0000-0000-00005D4C0000}"/>
    <cellStyle name="Normal 9 3 4 2 2 2 2 2" xfId="16155" xr:uid="{00000000-0005-0000-0000-00005E4C0000}"/>
    <cellStyle name="Normal 9 3 4 2 2 2 3" xfId="11123" xr:uid="{00000000-0005-0000-0000-00005F4C0000}"/>
    <cellStyle name="Normal 9 3 4 2 2 3" xfId="3454" xr:uid="{00000000-0005-0000-0000-0000604C0000}"/>
    <cellStyle name="Normal 9 3 4 2 2 3 2" xfId="7003" xr:uid="{00000000-0005-0000-0000-0000614C0000}"/>
    <cellStyle name="Normal 9 3 4 2 2 3 2 2" xfId="16156" xr:uid="{00000000-0005-0000-0000-0000624C0000}"/>
    <cellStyle name="Normal 9 3 4 2 2 3 3" xfId="12608" xr:uid="{00000000-0005-0000-0000-0000634C0000}"/>
    <cellStyle name="Normal 9 3 4 2 2 4" xfId="1417" xr:uid="{00000000-0005-0000-0000-0000644C0000}"/>
    <cellStyle name="Normal 9 3 4 2 2 4 2" xfId="7004" xr:uid="{00000000-0005-0000-0000-0000654C0000}"/>
    <cellStyle name="Normal 9 3 4 2 2 4 2 2" xfId="16157" xr:uid="{00000000-0005-0000-0000-0000664C0000}"/>
    <cellStyle name="Normal 9 3 4 2 2 4 3" xfId="10571" xr:uid="{00000000-0005-0000-0000-0000674C0000}"/>
    <cellStyle name="Normal 9 3 4 2 2 5" xfId="7001" xr:uid="{00000000-0005-0000-0000-0000684C0000}"/>
    <cellStyle name="Normal 9 3 4 2 2 5 2" xfId="16154" xr:uid="{00000000-0005-0000-0000-0000694C0000}"/>
    <cellStyle name="Normal 9 3 4 2 2 6" xfId="9824" xr:uid="{00000000-0005-0000-0000-00006A4C0000}"/>
    <cellStyle name="Normal 9 3 4 2 3" xfId="1968" xr:uid="{00000000-0005-0000-0000-00006B4C0000}"/>
    <cellStyle name="Normal 9 3 4 2 3 2" xfId="7005" xr:uid="{00000000-0005-0000-0000-00006C4C0000}"/>
    <cellStyle name="Normal 9 3 4 2 3 2 2" xfId="16158" xr:uid="{00000000-0005-0000-0000-00006D4C0000}"/>
    <cellStyle name="Normal 9 3 4 2 3 3" xfId="11122" xr:uid="{00000000-0005-0000-0000-00006E4C0000}"/>
    <cellStyle name="Normal 9 3 4 2 4" xfId="3453" xr:uid="{00000000-0005-0000-0000-00006F4C0000}"/>
    <cellStyle name="Normal 9 3 4 2 4 2" xfId="7006" xr:uid="{00000000-0005-0000-0000-0000704C0000}"/>
    <cellStyle name="Normal 9 3 4 2 4 2 2" xfId="16159" xr:uid="{00000000-0005-0000-0000-0000714C0000}"/>
    <cellStyle name="Normal 9 3 4 2 4 3" xfId="12607" xr:uid="{00000000-0005-0000-0000-0000724C0000}"/>
    <cellStyle name="Normal 9 3 4 2 5" xfId="1416" xr:uid="{00000000-0005-0000-0000-0000734C0000}"/>
    <cellStyle name="Normal 9 3 4 2 5 2" xfId="7007" xr:uid="{00000000-0005-0000-0000-0000744C0000}"/>
    <cellStyle name="Normal 9 3 4 2 5 2 2" xfId="16160" xr:uid="{00000000-0005-0000-0000-0000754C0000}"/>
    <cellStyle name="Normal 9 3 4 2 5 3" xfId="10570" xr:uid="{00000000-0005-0000-0000-0000764C0000}"/>
    <cellStyle name="Normal 9 3 4 2 6" xfId="7000" xr:uid="{00000000-0005-0000-0000-0000774C0000}"/>
    <cellStyle name="Normal 9 3 4 2 6 2" xfId="16153" xr:uid="{00000000-0005-0000-0000-0000784C0000}"/>
    <cellStyle name="Normal 9 3 4 2 7" xfId="9823" xr:uid="{00000000-0005-0000-0000-0000794C0000}"/>
    <cellStyle name="Normal 9 3 4 3" xfId="668" xr:uid="{00000000-0005-0000-0000-00007A4C0000}"/>
    <cellStyle name="Normal 9 3 4 3 2" xfId="1970" xr:uid="{00000000-0005-0000-0000-00007B4C0000}"/>
    <cellStyle name="Normal 9 3 4 3 2 2" xfId="7009" xr:uid="{00000000-0005-0000-0000-00007C4C0000}"/>
    <cellStyle name="Normal 9 3 4 3 2 2 2" xfId="16162" xr:uid="{00000000-0005-0000-0000-00007D4C0000}"/>
    <cellStyle name="Normal 9 3 4 3 2 3" xfId="11124" xr:uid="{00000000-0005-0000-0000-00007E4C0000}"/>
    <cellStyle name="Normal 9 3 4 3 3" xfId="3455" xr:uid="{00000000-0005-0000-0000-00007F4C0000}"/>
    <cellStyle name="Normal 9 3 4 3 3 2" xfId="7010" xr:uid="{00000000-0005-0000-0000-0000804C0000}"/>
    <cellStyle name="Normal 9 3 4 3 3 2 2" xfId="16163" xr:uid="{00000000-0005-0000-0000-0000814C0000}"/>
    <cellStyle name="Normal 9 3 4 3 3 3" xfId="12609" xr:uid="{00000000-0005-0000-0000-0000824C0000}"/>
    <cellStyle name="Normal 9 3 4 3 4" xfId="1418" xr:uid="{00000000-0005-0000-0000-0000834C0000}"/>
    <cellStyle name="Normal 9 3 4 3 4 2" xfId="7011" xr:uid="{00000000-0005-0000-0000-0000844C0000}"/>
    <cellStyle name="Normal 9 3 4 3 4 2 2" xfId="16164" xr:uid="{00000000-0005-0000-0000-0000854C0000}"/>
    <cellStyle name="Normal 9 3 4 3 4 3" xfId="10572" xr:uid="{00000000-0005-0000-0000-0000864C0000}"/>
    <cellStyle name="Normal 9 3 4 3 5" xfId="7008" xr:uid="{00000000-0005-0000-0000-0000874C0000}"/>
    <cellStyle name="Normal 9 3 4 3 5 2" xfId="16161" xr:uid="{00000000-0005-0000-0000-0000884C0000}"/>
    <cellStyle name="Normal 9 3 4 3 6" xfId="9825" xr:uid="{00000000-0005-0000-0000-0000894C0000}"/>
    <cellStyle name="Normal 9 3 4 4" xfId="1967" xr:uid="{00000000-0005-0000-0000-00008A4C0000}"/>
    <cellStyle name="Normal 9 3 4 4 2" xfId="7012" xr:uid="{00000000-0005-0000-0000-00008B4C0000}"/>
    <cellStyle name="Normal 9 3 4 4 2 2" xfId="16165" xr:uid="{00000000-0005-0000-0000-00008C4C0000}"/>
    <cellStyle name="Normal 9 3 4 4 3" xfId="11121" xr:uid="{00000000-0005-0000-0000-00008D4C0000}"/>
    <cellStyle name="Normal 9 3 4 5" xfId="3452" xr:uid="{00000000-0005-0000-0000-00008E4C0000}"/>
    <cellStyle name="Normal 9 3 4 5 2" xfId="7013" xr:uid="{00000000-0005-0000-0000-00008F4C0000}"/>
    <cellStyle name="Normal 9 3 4 5 2 2" xfId="16166" xr:uid="{00000000-0005-0000-0000-0000904C0000}"/>
    <cellStyle name="Normal 9 3 4 5 3" xfId="12606" xr:uid="{00000000-0005-0000-0000-0000914C0000}"/>
    <cellStyle name="Normal 9 3 4 6" xfId="1415" xr:uid="{00000000-0005-0000-0000-0000924C0000}"/>
    <cellStyle name="Normal 9 3 4 6 2" xfId="7014" xr:uid="{00000000-0005-0000-0000-0000934C0000}"/>
    <cellStyle name="Normal 9 3 4 6 2 2" xfId="16167" xr:uid="{00000000-0005-0000-0000-0000944C0000}"/>
    <cellStyle name="Normal 9 3 4 6 3" xfId="10569" xr:uid="{00000000-0005-0000-0000-0000954C0000}"/>
    <cellStyle name="Normal 9 3 4 7" xfId="6999" xr:uid="{00000000-0005-0000-0000-0000964C0000}"/>
    <cellStyle name="Normal 9 3 4 7 2" xfId="16152" xr:uid="{00000000-0005-0000-0000-0000974C0000}"/>
    <cellStyle name="Normal 9 3 4 8" xfId="9822" xr:uid="{00000000-0005-0000-0000-0000984C0000}"/>
    <cellStyle name="Normal 9 3 5" xfId="669" xr:uid="{00000000-0005-0000-0000-0000994C0000}"/>
    <cellStyle name="Normal 9 3 5 2" xfId="670" xr:uid="{00000000-0005-0000-0000-00009A4C0000}"/>
    <cellStyle name="Normal 9 3 5 2 2" xfId="1972" xr:uid="{00000000-0005-0000-0000-00009B4C0000}"/>
    <cellStyle name="Normal 9 3 5 2 2 2" xfId="7017" xr:uid="{00000000-0005-0000-0000-00009C4C0000}"/>
    <cellStyle name="Normal 9 3 5 2 2 2 2" xfId="16170" xr:uid="{00000000-0005-0000-0000-00009D4C0000}"/>
    <cellStyle name="Normal 9 3 5 2 2 3" xfId="11126" xr:uid="{00000000-0005-0000-0000-00009E4C0000}"/>
    <cellStyle name="Normal 9 3 5 2 3" xfId="3457" xr:uid="{00000000-0005-0000-0000-00009F4C0000}"/>
    <cellStyle name="Normal 9 3 5 2 3 2" xfId="7018" xr:uid="{00000000-0005-0000-0000-0000A04C0000}"/>
    <cellStyle name="Normal 9 3 5 2 3 2 2" xfId="16171" xr:uid="{00000000-0005-0000-0000-0000A14C0000}"/>
    <cellStyle name="Normal 9 3 5 2 3 3" xfId="12611" xr:uid="{00000000-0005-0000-0000-0000A24C0000}"/>
    <cellStyle name="Normal 9 3 5 2 4" xfId="1420" xr:uid="{00000000-0005-0000-0000-0000A34C0000}"/>
    <cellStyle name="Normal 9 3 5 2 4 2" xfId="7019" xr:uid="{00000000-0005-0000-0000-0000A44C0000}"/>
    <cellStyle name="Normal 9 3 5 2 4 2 2" xfId="16172" xr:uid="{00000000-0005-0000-0000-0000A54C0000}"/>
    <cellStyle name="Normal 9 3 5 2 4 3" xfId="10574" xr:uid="{00000000-0005-0000-0000-0000A64C0000}"/>
    <cellStyle name="Normal 9 3 5 2 5" xfId="7016" xr:uid="{00000000-0005-0000-0000-0000A74C0000}"/>
    <cellStyle name="Normal 9 3 5 2 5 2" xfId="16169" xr:uid="{00000000-0005-0000-0000-0000A84C0000}"/>
    <cellStyle name="Normal 9 3 5 2 6" xfId="9827" xr:uid="{00000000-0005-0000-0000-0000A94C0000}"/>
    <cellStyle name="Normal 9 3 5 3" xfId="1971" xr:uid="{00000000-0005-0000-0000-0000AA4C0000}"/>
    <cellStyle name="Normal 9 3 5 3 2" xfId="7020" xr:uid="{00000000-0005-0000-0000-0000AB4C0000}"/>
    <cellStyle name="Normal 9 3 5 3 2 2" xfId="16173" xr:uid="{00000000-0005-0000-0000-0000AC4C0000}"/>
    <cellStyle name="Normal 9 3 5 3 3" xfId="11125" xr:uid="{00000000-0005-0000-0000-0000AD4C0000}"/>
    <cellStyle name="Normal 9 3 5 4" xfId="3456" xr:uid="{00000000-0005-0000-0000-0000AE4C0000}"/>
    <cellStyle name="Normal 9 3 5 4 2" xfId="7021" xr:uid="{00000000-0005-0000-0000-0000AF4C0000}"/>
    <cellStyle name="Normal 9 3 5 4 2 2" xfId="16174" xr:uid="{00000000-0005-0000-0000-0000B04C0000}"/>
    <cellStyle name="Normal 9 3 5 4 3" xfId="12610" xr:uid="{00000000-0005-0000-0000-0000B14C0000}"/>
    <cellStyle name="Normal 9 3 5 5" xfId="1419" xr:uid="{00000000-0005-0000-0000-0000B24C0000}"/>
    <cellStyle name="Normal 9 3 5 5 2" xfId="7022" xr:uid="{00000000-0005-0000-0000-0000B34C0000}"/>
    <cellStyle name="Normal 9 3 5 5 2 2" xfId="16175" xr:uid="{00000000-0005-0000-0000-0000B44C0000}"/>
    <cellStyle name="Normal 9 3 5 5 3" xfId="10573" xr:uid="{00000000-0005-0000-0000-0000B54C0000}"/>
    <cellStyle name="Normal 9 3 5 6" xfId="7015" xr:uid="{00000000-0005-0000-0000-0000B64C0000}"/>
    <cellStyle name="Normal 9 3 5 6 2" xfId="16168" xr:uid="{00000000-0005-0000-0000-0000B74C0000}"/>
    <cellStyle name="Normal 9 3 5 7" xfId="9826" xr:uid="{00000000-0005-0000-0000-0000B84C0000}"/>
    <cellStyle name="Normal 9 3 6" xfId="671" xr:uid="{00000000-0005-0000-0000-0000B94C0000}"/>
    <cellStyle name="Normal 9 3 6 2" xfId="1973" xr:uid="{00000000-0005-0000-0000-0000BA4C0000}"/>
    <cellStyle name="Normal 9 3 6 2 2" xfId="7024" xr:uid="{00000000-0005-0000-0000-0000BB4C0000}"/>
    <cellStyle name="Normal 9 3 6 2 2 2" xfId="16177" xr:uid="{00000000-0005-0000-0000-0000BC4C0000}"/>
    <cellStyle name="Normal 9 3 6 2 3" xfId="11127" xr:uid="{00000000-0005-0000-0000-0000BD4C0000}"/>
    <cellStyle name="Normal 9 3 6 3" xfId="3458" xr:uid="{00000000-0005-0000-0000-0000BE4C0000}"/>
    <cellStyle name="Normal 9 3 6 3 2" xfId="7025" xr:uid="{00000000-0005-0000-0000-0000BF4C0000}"/>
    <cellStyle name="Normal 9 3 6 3 2 2" xfId="16178" xr:uid="{00000000-0005-0000-0000-0000C04C0000}"/>
    <cellStyle name="Normal 9 3 6 3 3" xfId="12612" xr:uid="{00000000-0005-0000-0000-0000C14C0000}"/>
    <cellStyle name="Normal 9 3 6 4" xfId="1421" xr:uid="{00000000-0005-0000-0000-0000C24C0000}"/>
    <cellStyle name="Normal 9 3 6 4 2" xfId="7026" xr:uid="{00000000-0005-0000-0000-0000C34C0000}"/>
    <cellStyle name="Normal 9 3 6 4 2 2" xfId="16179" xr:uid="{00000000-0005-0000-0000-0000C44C0000}"/>
    <cellStyle name="Normal 9 3 6 4 3" xfId="10575" xr:uid="{00000000-0005-0000-0000-0000C54C0000}"/>
    <cellStyle name="Normal 9 3 6 5" xfId="7023" xr:uid="{00000000-0005-0000-0000-0000C64C0000}"/>
    <cellStyle name="Normal 9 3 6 5 2" xfId="16176" xr:uid="{00000000-0005-0000-0000-0000C74C0000}"/>
    <cellStyle name="Normal 9 3 6 6" xfId="9828" xr:uid="{00000000-0005-0000-0000-0000C84C0000}"/>
    <cellStyle name="Normal 9 3 7" xfId="672" xr:uid="{00000000-0005-0000-0000-0000C94C0000}"/>
    <cellStyle name="Normal 9 3 8" xfId="1160" xr:uid="{00000000-0005-0000-0000-0000CA4C0000}"/>
    <cellStyle name="Normal 9 3 8 2" xfId="3908" xr:uid="{00000000-0005-0000-0000-0000CB4C0000}"/>
    <cellStyle name="Normal 9 3 8 2 2" xfId="7028" xr:uid="{00000000-0005-0000-0000-0000CC4C0000}"/>
    <cellStyle name="Normal 9 3 8 2 2 2" xfId="16181" xr:uid="{00000000-0005-0000-0000-0000CD4C0000}"/>
    <cellStyle name="Normal 9 3 8 2 3" xfId="13062" xr:uid="{00000000-0005-0000-0000-0000CE4C0000}"/>
    <cellStyle name="Normal 9 3 8 3" xfId="2214" xr:uid="{00000000-0005-0000-0000-0000CF4C0000}"/>
    <cellStyle name="Normal 9 3 8 3 2" xfId="7029" xr:uid="{00000000-0005-0000-0000-0000D04C0000}"/>
    <cellStyle name="Normal 9 3 8 3 2 2" xfId="16182" xr:uid="{00000000-0005-0000-0000-0000D14C0000}"/>
    <cellStyle name="Normal 9 3 8 3 3" xfId="11368" xr:uid="{00000000-0005-0000-0000-0000D24C0000}"/>
    <cellStyle name="Normal 9 3 8 4" xfId="7027" xr:uid="{00000000-0005-0000-0000-0000D34C0000}"/>
    <cellStyle name="Normal 9 3 8 4 2" xfId="16180" xr:uid="{00000000-0005-0000-0000-0000D44C0000}"/>
    <cellStyle name="Normal 9 3 8 5" xfId="10314" xr:uid="{00000000-0005-0000-0000-0000D54C0000}"/>
    <cellStyle name="Normal 9 3 9" xfId="1950" xr:uid="{00000000-0005-0000-0000-0000D64C0000}"/>
    <cellStyle name="Normal 9 3 9 2" xfId="7030" xr:uid="{00000000-0005-0000-0000-0000D74C0000}"/>
    <cellStyle name="Normal 9 3 9 2 2" xfId="16183" xr:uid="{00000000-0005-0000-0000-0000D84C0000}"/>
    <cellStyle name="Normal 9 3 9 3" xfId="11104" xr:uid="{00000000-0005-0000-0000-0000D94C0000}"/>
    <cellStyle name="Normal 9 4" xfId="673" xr:uid="{00000000-0005-0000-0000-0000DA4C0000}"/>
    <cellStyle name="Normal 9 4 10" xfId="7031" xr:uid="{00000000-0005-0000-0000-0000DB4C0000}"/>
    <cellStyle name="Normal 9 4 10 2" xfId="16184" xr:uid="{00000000-0005-0000-0000-0000DC4C0000}"/>
    <cellStyle name="Normal 9 4 11" xfId="9830" xr:uid="{00000000-0005-0000-0000-0000DD4C0000}"/>
    <cellStyle name="Normal 9 4 2" xfId="674" xr:uid="{00000000-0005-0000-0000-0000DE4C0000}"/>
    <cellStyle name="Normal 9 4 2 10" xfId="9831" xr:uid="{00000000-0005-0000-0000-0000DF4C0000}"/>
    <cellStyle name="Normal 9 4 2 2" xfId="675" xr:uid="{00000000-0005-0000-0000-0000E04C0000}"/>
    <cellStyle name="Normal 9 4 2 2 2" xfId="676" xr:uid="{00000000-0005-0000-0000-0000E14C0000}"/>
    <cellStyle name="Normal 9 4 2 2 2 2" xfId="677" xr:uid="{00000000-0005-0000-0000-0000E24C0000}"/>
    <cellStyle name="Normal 9 4 2 2 2 2 2" xfId="1978" xr:uid="{00000000-0005-0000-0000-0000E34C0000}"/>
    <cellStyle name="Normal 9 4 2 2 2 2 2 2" xfId="7036" xr:uid="{00000000-0005-0000-0000-0000E44C0000}"/>
    <cellStyle name="Normal 9 4 2 2 2 2 2 2 2" xfId="16189" xr:uid="{00000000-0005-0000-0000-0000E54C0000}"/>
    <cellStyle name="Normal 9 4 2 2 2 2 2 3" xfId="11132" xr:uid="{00000000-0005-0000-0000-0000E64C0000}"/>
    <cellStyle name="Normal 9 4 2 2 2 2 3" xfId="3463" xr:uid="{00000000-0005-0000-0000-0000E74C0000}"/>
    <cellStyle name="Normal 9 4 2 2 2 2 3 2" xfId="7037" xr:uid="{00000000-0005-0000-0000-0000E84C0000}"/>
    <cellStyle name="Normal 9 4 2 2 2 2 3 2 2" xfId="16190" xr:uid="{00000000-0005-0000-0000-0000E94C0000}"/>
    <cellStyle name="Normal 9 4 2 2 2 2 3 3" xfId="12617" xr:uid="{00000000-0005-0000-0000-0000EA4C0000}"/>
    <cellStyle name="Normal 9 4 2 2 2 2 4" xfId="1426" xr:uid="{00000000-0005-0000-0000-0000EB4C0000}"/>
    <cellStyle name="Normal 9 4 2 2 2 2 4 2" xfId="7038" xr:uid="{00000000-0005-0000-0000-0000EC4C0000}"/>
    <cellStyle name="Normal 9 4 2 2 2 2 4 2 2" xfId="16191" xr:uid="{00000000-0005-0000-0000-0000ED4C0000}"/>
    <cellStyle name="Normal 9 4 2 2 2 2 4 3" xfId="10580" xr:uid="{00000000-0005-0000-0000-0000EE4C0000}"/>
    <cellStyle name="Normal 9 4 2 2 2 2 5" xfId="7035" xr:uid="{00000000-0005-0000-0000-0000EF4C0000}"/>
    <cellStyle name="Normal 9 4 2 2 2 2 5 2" xfId="16188" xr:uid="{00000000-0005-0000-0000-0000F04C0000}"/>
    <cellStyle name="Normal 9 4 2 2 2 2 6" xfId="9834" xr:uid="{00000000-0005-0000-0000-0000F14C0000}"/>
    <cellStyle name="Normal 9 4 2 2 2 3" xfId="1977" xr:uid="{00000000-0005-0000-0000-0000F24C0000}"/>
    <cellStyle name="Normal 9 4 2 2 2 3 2" xfId="7039" xr:uid="{00000000-0005-0000-0000-0000F34C0000}"/>
    <cellStyle name="Normal 9 4 2 2 2 3 2 2" xfId="16192" xr:uid="{00000000-0005-0000-0000-0000F44C0000}"/>
    <cellStyle name="Normal 9 4 2 2 2 3 3" xfId="11131" xr:uid="{00000000-0005-0000-0000-0000F54C0000}"/>
    <cellStyle name="Normal 9 4 2 2 2 4" xfId="3462" xr:uid="{00000000-0005-0000-0000-0000F64C0000}"/>
    <cellStyle name="Normal 9 4 2 2 2 4 2" xfId="7040" xr:uid="{00000000-0005-0000-0000-0000F74C0000}"/>
    <cellStyle name="Normal 9 4 2 2 2 4 2 2" xfId="16193" xr:uid="{00000000-0005-0000-0000-0000F84C0000}"/>
    <cellStyle name="Normal 9 4 2 2 2 4 3" xfId="12616" xr:uid="{00000000-0005-0000-0000-0000F94C0000}"/>
    <cellStyle name="Normal 9 4 2 2 2 5" xfId="1425" xr:uid="{00000000-0005-0000-0000-0000FA4C0000}"/>
    <cellStyle name="Normal 9 4 2 2 2 5 2" xfId="7041" xr:uid="{00000000-0005-0000-0000-0000FB4C0000}"/>
    <cellStyle name="Normal 9 4 2 2 2 5 2 2" xfId="16194" xr:uid="{00000000-0005-0000-0000-0000FC4C0000}"/>
    <cellStyle name="Normal 9 4 2 2 2 5 3" xfId="10579" xr:uid="{00000000-0005-0000-0000-0000FD4C0000}"/>
    <cellStyle name="Normal 9 4 2 2 2 6" xfId="7034" xr:uid="{00000000-0005-0000-0000-0000FE4C0000}"/>
    <cellStyle name="Normal 9 4 2 2 2 6 2" xfId="16187" xr:uid="{00000000-0005-0000-0000-0000FF4C0000}"/>
    <cellStyle name="Normal 9 4 2 2 2 7" xfId="9833" xr:uid="{00000000-0005-0000-0000-0000004D0000}"/>
    <cellStyle name="Normal 9 4 2 2 3" xfId="678" xr:uid="{00000000-0005-0000-0000-0000014D0000}"/>
    <cellStyle name="Normal 9 4 2 2 3 2" xfId="1979" xr:uid="{00000000-0005-0000-0000-0000024D0000}"/>
    <cellStyle name="Normal 9 4 2 2 3 2 2" xfId="7043" xr:uid="{00000000-0005-0000-0000-0000034D0000}"/>
    <cellStyle name="Normal 9 4 2 2 3 2 2 2" xfId="16196" xr:uid="{00000000-0005-0000-0000-0000044D0000}"/>
    <cellStyle name="Normal 9 4 2 2 3 2 3" xfId="11133" xr:uid="{00000000-0005-0000-0000-0000054D0000}"/>
    <cellStyle name="Normal 9 4 2 2 3 3" xfId="3464" xr:uid="{00000000-0005-0000-0000-0000064D0000}"/>
    <cellStyle name="Normal 9 4 2 2 3 3 2" xfId="7044" xr:uid="{00000000-0005-0000-0000-0000074D0000}"/>
    <cellStyle name="Normal 9 4 2 2 3 3 2 2" xfId="16197" xr:uid="{00000000-0005-0000-0000-0000084D0000}"/>
    <cellStyle name="Normal 9 4 2 2 3 3 3" xfId="12618" xr:uid="{00000000-0005-0000-0000-0000094D0000}"/>
    <cellStyle name="Normal 9 4 2 2 3 4" xfId="1427" xr:uid="{00000000-0005-0000-0000-00000A4D0000}"/>
    <cellStyle name="Normal 9 4 2 2 3 4 2" xfId="7045" xr:uid="{00000000-0005-0000-0000-00000B4D0000}"/>
    <cellStyle name="Normal 9 4 2 2 3 4 2 2" xfId="16198" xr:uid="{00000000-0005-0000-0000-00000C4D0000}"/>
    <cellStyle name="Normal 9 4 2 2 3 4 3" xfId="10581" xr:uid="{00000000-0005-0000-0000-00000D4D0000}"/>
    <cellStyle name="Normal 9 4 2 2 3 5" xfId="7042" xr:uid="{00000000-0005-0000-0000-00000E4D0000}"/>
    <cellStyle name="Normal 9 4 2 2 3 5 2" xfId="16195" xr:uid="{00000000-0005-0000-0000-00000F4D0000}"/>
    <cellStyle name="Normal 9 4 2 2 3 6" xfId="9835" xr:uid="{00000000-0005-0000-0000-0000104D0000}"/>
    <cellStyle name="Normal 9 4 2 2 4" xfId="1976" xr:uid="{00000000-0005-0000-0000-0000114D0000}"/>
    <cellStyle name="Normal 9 4 2 2 4 2" xfId="7046" xr:uid="{00000000-0005-0000-0000-0000124D0000}"/>
    <cellStyle name="Normal 9 4 2 2 4 2 2" xfId="16199" xr:uid="{00000000-0005-0000-0000-0000134D0000}"/>
    <cellStyle name="Normal 9 4 2 2 4 3" xfId="11130" xr:uid="{00000000-0005-0000-0000-0000144D0000}"/>
    <cellStyle name="Normal 9 4 2 2 5" xfId="3461" xr:uid="{00000000-0005-0000-0000-0000154D0000}"/>
    <cellStyle name="Normal 9 4 2 2 5 2" xfId="7047" xr:uid="{00000000-0005-0000-0000-0000164D0000}"/>
    <cellStyle name="Normal 9 4 2 2 5 2 2" xfId="16200" xr:uid="{00000000-0005-0000-0000-0000174D0000}"/>
    <cellStyle name="Normal 9 4 2 2 5 3" xfId="12615" xr:uid="{00000000-0005-0000-0000-0000184D0000}"/>
    <cellStyle name="Normal 9 4 2 2 6" xfId="1424" xr:uid="{00000000-0005-0000-0000-0000194D0000}"/>
    <cellStyle name="Normal 9 4 2 2 6 2" xfId="7048" xr:uid="{00000000-0005-0000-0000-00001A4D0000}"/>
    <cellStyle name="Normal 9 4 2 2 6 2 2" xfId="16201" xr:uid="{00000000-0005-0000-0000-00001B4D0000}"/>
    <cellStyle name="Normal 9 4 2 2 6 3" xfId="10578" xr:uid="{00000000-0005-0000-0000-00001C4D0000}"/>
    <cellStyle name="Normal 9 4 2 2 7" xfId="7033" xr:uid="{00000000-0005-0000-0000-00001D4D0000}"/>
    <cellStyle name="Normal 9 4 2 2 7 2" xfId="16186" xr:uid="{00000000-0005-0000-0000-00001E4D0000}"/>
    <cellStyle name="Normal 9 4 2 2 8" xfId="9832" xr:uid="{00000000-0005-0000-0000-00001F4D0000}"/>
    <cellStyle name="Normal 9 4 2 3" xfId="679" xr:uid="{00000000-0005-0000-0000-0000204D0000}"/>
    <cellStyle name="Normal 9 4 2 3 2" xfId="680" xr:uid="{00000000-0005-0000-0000-0000214D0000}"/>
    <cellStyle name="Normal 9 4 2 3 2 2" xfId="1981" xr:uid="{00000000-0005-0000-0000-0000224D0000}"/>
    <cellStyle name="Normal 9 4 2 3 2 2 2" xfId="7051" xr:uid="{00000000-0005-0000-0000-0000234D0000}"/>
    <cellStyle name="Normal 9 4 2 3 2 2 2 2" xfId="16204" xr:uid="{00000000-0005-0000-0000-0000244D0000}"/>
    <cellStyle name="Normal 9 4 2 3 2 2 3" xfId="11135" xr:uid="{00000000-0005-0000-0000-0000254D0000}"/>
    <cellStyle name="Normal 9 4 2 3 2 3" xfId="3466" xr:uid="{00000000-0005-0000-0000-0000264D0000}"/>
    <cellStyle name="Normal 9 4 2 3 2 3 2" xfId="7052" xr:uid="{00000000-0005-0000-0000-0000274D0000}"/>
    <cellStyle name="Normal 9 4 2 3 2 3 2 2" xfId="16205" xr:uid="{00000000-0005-0000-0000-0000284D0000}"/>
    <cellStyle name="Normal 9 4 2 3 2 3 3" xfId="12620" xr:uid="{00000000-0005-0000-0000-0000294D0000}"/>
    <cellStyle name="Normal 9 4 2 3 2 4" xfId="1429" xr:uid="{00000000-0005-0000-0000-00002A4D0000}"/>
    <cellStyle name="Normal 9 4 2 3 2 4 2" xfId="7053" xr:uid="{00000000-0005-0000-0000-00002B4D0000}"/>
    <cellStyle name="Normal 9 4 2 3 2 4 2 2" xfId="16206" xr:uid="{00000000-0005-0000-0000-00002C4D0000}"/>
    <cellStyle name="Normal 9 4 2 3 2 4 3" xfId="10583" xr:uid="{00000000-0005-0000-0000-00002D4D0000}"/>
    <cellStyle name="Normal 9 4 2 3 2 5" xfId="7050" xr:uid="{00000000-0005-0000-0000-00002E4D0000}"/>
    <cellStyle name="Normal 9 4 2 3 2 5 2" xfId="16203" xr:uid="{00000000-0005-0000-0000-00002F4D0000}"/>
    <cellStyle name="Normal 9 4 2 3 2 6" xfId="9837" xr:uid="{00000000-0005-0000-0000-0000304D0000}"/>
    <cellStyle name="Normal 9 4 2 3 3" xfId="1980" xr:uid="{00000000-0005-0000-0000-0000314D0000}"/>
    <cellStyle name="Normal 9 4 2 3 3 2" xfId="7054" xr:uid="{00000000-0005-0000-0000-0000324D0000}"/>
    <cellStyle name="Normal 9 4 2 3 3 2 2" xfId="16207" xr:uid="{00000000-0005-0000-0000-0000334D0000}"/>
    <cellStyle name="Normal 9 4 2 3 3 3" xfId="11134" xr:uid="{00000000-0005-0000-0000-0000344D0000}"/>
    <cellStyle name="Normal 9 4 2 3 4" xfId="3465" xr:uid="{00000000-0005-0000-0000-0000354D0000}"/>
    <cellStyle name="Normal 9 4 2 3 4 2" xfId="7055" xr:uid="{00000000-0005-0000-0000-0000364D0000}"/>
    <cellStyle name="Normal 9 4 2 3 4 2 2" xfId="16208" xr:uid="{00000000-0005-0000-0000-0000374D0000}"/>
    <cellStyle name="Normal 9 4 2 3 4 3" xfId="12619" xr:uid="{00000000-0005-0000-0000-0000384D0000}"/>
    <cellStyle name="Normal 9 4 2 3 5" xfId="1428" xr:uid="{00000000-0005-0000-0000-0000394D0000}"/>
    <cellStyle name="Normal 9 4 2 3 5 2" xfId="7056" xr:uid="{00000000-0005-0000-0000-00003A4D0000}"/>
    <cellStyle name="Normal 9 4 2 3 5 2 2" xfId="16209" xr:uid="{00000000-0005-0000-0000-00003B4D0000}"/>
    <cellStyle name="Normal 9 4 2 3 5 3" xfId="10582" xr:uid="{00000000-0005-0000-0000-00003C4D0000}"/>
    <cellStyle name="Normal 9 4 2 3 6" xfId="7049" xr:uid="{00000000-0005-0000-0000-00003D4D0000}"/>
    <cellStyle name="Normal 9 4 2 3 6 2" xfId="16202" xr:uid="{00000000-0005-0000-0000-00003E4D0000}"/>
    <cellStyle name="Normal 9 4 2 3 7" xfId="9836" xr:uid="{00000000-0005-0000-0000-00003F4D0000}"/>
    <cellStyle name="Normal 9 4 2 4" xfId="681" xr:uid="{00000000-0005-0000-0000-0000404D0000}"/>
    <cellStyle name="Normal 9 4 2 4 2" xfId="1982" xr:uid="{00000000-0005-0000-0000-0000414D0000}"/>
    <cellStyle name="Normal 9 4 2 4 2 2" xfId="7058" xr:uid="{00000000-0005-0000-0000-0000424D0000}"/>
    <cellStyle name="Normal 9 4 2 4 2 2 2" xfId="16211" xr:uid="{00000000-0005-0000-0000-0000434D0000}"/>
    <cellStyle name="Normal 9 4 2 4 2 3" xfId="11136" xr:uid="{00000000-0005-0000-0000-0000444D0000}"/>
    <cellStyle name="Normal 9 4 2 4 3" xfId="3467" xr:uid="{00000000-0005-0000-0000-0000454D0000}"/>
    <cellStyle name="Normal 9 4 2 4 3 2" xfId="7059" xr:uid="{00000000-0005-0000-0000-0000464D0000}"/>
    <cellStyle name="Normal 9 4 2 4 3 2 2" xfId="16212" xr:uid="{00000000-0005-0000-0000-0000474D0000}"/>
    <cellStyle name="Normal 9 4 2 4 3 3" xfId="12621" xr:uid="{00000000-0005-0000-0000-0000484D0000}"/>
    <cellStyle name="Normal 9 4 2 4 4" xfId="1430" xr:uid="{00000000-0005-0000-0000-0000494D0000}"/>
    <cellStyle name="Normal 9 4 2 4 4 2" xfId="7060" xr:uid="{00000000-0005-0000-0000-00004A4D0000}"/>
    <cellStyle name="Normal 9 4 2 4 4 2 2" xfId="16213" xr:uid="{00000000-0005-0000-0000-00004B4D0000}"/>
    <cellStyle name="Normal 9 4 2 4 4 3" xfId="10584" xr:uid="{00000000-0005-0000-0000-00004C4D0000}"/>
    <cellStyle name="Normal 9 4 2 4 5" xfId="7057" xr:uid="{00000000-0005-0000-0000-00004D4D0000}"/>
    <cellStyle name="Normal 9 4 2 4 5 2" xfId="16210" xr:uid="{00000000-0005-0000-0000-00004E4D0000}"/>
    <cellStyle name="Normal 9 4 2 4 6" xfId="9838" xr:uid="{00000000-0005-0000-0000-00004F4D0000}"/>
    <cellStyle name="Normal 9 4 2 5" xfId="682" xr:uid="{00000000-0005-0000-0000-0000504D0000}"/>
    <cellStyle name="Normal 9 4 2 6" xfId="1975" xr:uid="{00000000-0005-0000-0000-0000514D0000}"/>
    <cellStyle name="Normal 9 4 2 6 2" xfId="7061" xr:uid="{00000000-0005-0000-0000-0000524D0000}"/>
    <cellStyle name="Normal 9 4 2 6 2 2" xfId="16214" xr:uid="{00000000-0005-0000-0000-0000534D0000}"/>
    <cellStyle name="Normal 9 4 2 6 3" xfId="11129" xr:uid="{00000000-0005-0000-0000-0000544D0000}"/>
    <cellStyle name="Normal 9 4 2 7" xfId="3460" xr:uid="{00000000-0005-0000-0000-0000554D0000}"/>
    <cellStyle name="Normal 9 4 2 7 2" xfId="7062" xr:uid="{00000000-0005-0000-0000-0000564D0000}"/>
    <cellStyle name="Normal 9 4 2 7 2 2" xfId="16215" xr:uid="{00000000-0005-0000-0000-0000574D0000}"/>
    <cellStyle name="Normal 9 4 2 7 3" xfId="12614" xr:uid="{00000000-0005-0000-0000-0000584D0000}"/>
    <cellStyle name="Normal 9 4 2 8" xfId="1423" xr:uid="{00000000-0005-0000-0000-0000594D0000}"/>
    <cellStyle name="Normal 9 4 2 8 2" xfId="7063" xr:uid="{00000000-0005-0000-0000-00005A4D0000}"/>
    <cellStyle name="Normal 9 4 2 8 2 2" xfId="16216" xr:uid="{00000000-0005-0000-0000-00005B4D0000}"/>
    <cellStyle name="Normal 9 4 2 8 3" xfId="10577" xr:uid="{00000000-0005-0000-0000-00005C4D0000}"/>
    <cellStyle name="Normal 9 4 2 9" xfId="7032" xr:uid="{00000000-0005-0000-0000-00005D4D0000}"/>
    <cellStyle name="Normal 9 4 2 9 2" xfId="16185" xr:uid="{00000000-0005-0000-0000-00005E4D0000}"/>
    <cellStyle name="Normal 9 4 3" xfId="683" xr:uid="{00000000-0005-0000-0000-00005F4D0000}"/>
    <cellStyle name="Normal 9 4 3 2" xfId="684" xr:uid="{00000000-0005-0000-0000-0000604D0000}"/>
    <cellStyle name="Normal 9 4 3 2 2" xfId="685" xr:uid="{00000000-0005-0000-0000-0000614D0000}"/>
    <cellStyle name="Normal 9 4 3 2 2 2" xfId="1985" xr:uid="{00000000-0005-0000-0000-0000624D0000}"/>
    <cellStyle name="Normal 9 4 3 2 2 2 2" xfId="7067" xr:uid="{00000000-0005-0000-0000-0000634D0000}"/>
    <cellStyle name="Normal 9 4 3 2 2 2 2 2" xfId="16220" xr:uid="{00000000-0005-0000-0000-0000644D0000}"/>
    <cellStyle name="Normal 9 4 3 2 2 2 3" xfId="11139" xr:uid="{00000000-0005-0000-0000-0000654D0000}"/>
    <cellStyle name="Normal 9 4 3 2 2 3" xfId="3470" xr:uid="{00000000-0005-0000-0000-0000664D0000}"/>
    <cellStyle name="Normal 9 4 3 2 2 3 2" xfId="7068" xr:uid="{00000000-0005-0000-0000-0000674D0000}"/>
    <cellStyle name="Normal 9 4 3 2 2 3 2 2" xfId="16221" xr:uid="{00000000-0005-0000-0000-0000684D0000}"/>
    <cellStyle name="Normal 9 4 3 2 2 3 3" xfId="12624" xr:uid="{00000000-0005-0000-0000-0000694D0000}"/>
    <cellStyle name="Normal 9 4 3 2 2 4" xfId="1433" xr:uid="{00000000-0005-0000-0000-00006A4D0000}"/>
    <cellStyle name="Normal 9 4 3 2 2 4 2" xfId="7069" xr:uid="{00000000-0005-0000-0000-00006B4D0000}"/>
    <cellStyle name="Normal 9 4 3 2 2 4 2 2" xfId="16222" xr:uid="{00000000-0005-0000-0000-00006C4D0000}"/>
    <cellStyle name="Normal 9 4 3 2 2 4 3" xfId="10587" xr:uid="{00000000-0005-0000-0000-00006D4D0000}"/>
    <cellStyle name="Normal 9 4 3 2 2 5" xfId="7066" xr:uid="{00000000-0005-0000-0000-00006E4D0000}"/>
    <cellStyle name="Normal 9 4 3 2 2 5 2" xfId="16219" xr:uid="{00000000-0005-0000-0000-00006F4D0000}"/>
    <cellStyle name="Normal 9 4 3 2 2 6" xfId="9842" xr:uid="{00000000-0005-0000-0000-0000704D0000}"/>
    <cellStyle name="Normal 9 4 3 2 3" xfId="1984" xr:uid="{00000000-0005-0000-0000-0000714D0000}"/>
    <cellStyle name="Normal 9 4 3 2 3 2" xfId="7070" xr:uid="{00000000-0005-0000-0000-0000724D0000}"/>
    <cellStyle name="Normal 9 4 3 2 3 2 2" xfId="16223" xr:uid="{00000000-0005-0000-0000-0000734D0000}"/>
    <cellStyle name="Normal 9 4 3 2 3 3" xfId="11138" xr:uid="{00000000-0005-0000-0000-0000744D0000}"/>
    <cellStyle name="Normal 9 4 3 2 4" xfId="3469" xr:uid="{00000000-0005-0000-0000-0000754D0000}"/>
    <cellStyle name="Normal 9 4 3 2 4 2" xfId="7071" xr:uid="{00000000-0005-0000-0000-0000764D0000}"/>
    <cellStyle name="Normal 9 4 3 2 4 2 2" xfId="16224" xr:uid="{00000000-0005-0000-0000-0000774D0000}"/>
    <cellStyle name="Normal 9 4 3 2 4 3" xfId="12623" xr:uid="{00000000-0005-0000-0000-0000784D0000}"/>
    <cellStyle name="Normal 9 4 3 2 5" xfId="1432" xr:uid="{00000000-0005-0000-0000-0000794D0000}"/>
    <cellStyle name="Normal 9 4 3 2 5 2" xfId="7072" xr:uid="{00000000-0005-0000-0000-00007A4D0000}"/>
    <cellStyle name="Normal 9 4 3 2 5 2 2" xfId="16225" xr:uid="{00000000-0005-0000-0000-00007B4D0000}"/>
    <cellStyle name="Normal 9 4 3 2 5 3" xfId="10586" xr:uid="{00000000-0005-0000-0000-00007C4D0000}"/>
    <cellStyle name="Normal 9 4 3 2 6" xfId="7065" xr:uid="{00000000-0005-0000-0000-00007D4D0000}"/>
    <cellStyle name="Normal 9 4 3 2 6 2" xfId="16218" xr:uid="{00000000-0005-0000-0000-00007E4D0000}"/>
    <cellStyle name="Normal 9 4 3 2 7" xfId="9841" xr:uid="{00000000-0005-0000-0000-00007F4D0000}"/>
    <cellStyle name="Normal 9 4 3 3" xfId="686" xr:uid="{00000000-0005-0000-0000-0000804D0000}"/>
    <cellStyle name="Normal 9 4 3 3 2" xfId="1986" xr:uid="{00000000-0005-0000-0000-0000814D0000}"/>
    <cellStyle name="Normal 9 4 3 3 2 2" xfId="7074" xr:uid="{00000000-0005-0000-0000-0000824D0000}"/>
    <cellStyle name="Normal 9 4 3 3 2 2 2" xfId="16227" xr:uid="{00000000-0005-0000-0000-0000834D0000}"/>
    <cellStyle name="Normal 9 4 3 3 2 3" xfId="11140" xr:uid="{00000000-0005-0000-0000-0000844D0000}"/>
    <cellStyle name="Normal 9 4 3 3 3" xfId="3471" xr:uid="{00000000-0005-0000-0000-0000854D0000}"/>
    <cellStyle name="Normal 9 4 3 3 3 2" xfId="7075" xr:uid="{00000000-0005-0000-0000-0000864D0000}"/>
    <cellStyle name="Normal 9 4 3 3 3 2 2" xfId="16228" xr:uid="{00000000-0005-0000-0000-0000874D0000}"/>
    <cellStyle name="Normal 9 4 3 3 3 3" xfId="12625" xr:uid="{00000000-0005-0000-0000-0000884D0000}"/>
    <cellStyle name="Normal 9 4 3 3 4" xfId="1434" xr:uid="{00000000-0005-0000-0000-0000894D0000}"/>
    <cellStyle name="Normal 9 4 3 3 4 2" xfId="7076" xr:uid="{00000000-0005-0000-0000-00008A4D0000}"/>
    <cellStyle name="Normal 9 4 3 3 4 2 2" xfId="16229" xr:uid="{00000000-0005-0000-0000-00008B4D0000}"/>
    <cellStyle name="Normal 9 4 3 3 4 3" xfId="10588" xr:uid="{00000000-0005-0000-0000-00008C4D0000}"/>
    <cellStyle name="Normal 9 4 3 3 5" xfId="7073" xr:uid="{00000000-0005-0000-0000-00008D4D0000}"/>
    <cellStyle name="Normal 9 4 3 3 5 2" xfId="16226" xr:uid="{00000000-0005-0000-0000-00008E4D0000}"/>
    <cellStyle name="Normal 9 4 3 3 6" xfId="9843" xr:uid="{00000000-0005-0000-0000-00008F4D0000}"/>
    <cellStyle name="Normal 9 4 3 4" xfId="1983" xr:uid="{00000000-0005-0000-0000-0000904D0000}"/>
    <cellStyle name="Normal 9 4 3 4 2" xfId="7077" xr:uid="{00000000-0005-0000-0000-0000914D0000}"/>
    <cellStyle name="Normal 9 4 3 4 2 2" xfId="16230" xr:uid="{00000000-0005-0000-0000-0000924D0000}"/>
    <cellStyle name="Normal 9 4 3 4 3" xfId="11137" xr:uid="{00000000-0005-0000-0000-0000934D0000}"/>
    <cellStyle name="Normal 9 4 3 5" xfId="3468" xr:uid="{00000000-0005-0000-0000-0000944D0000}"/>
    <cellStyle name="Normal 9 4 3 5 2" xfId="7078" xr:uid="{00000000-0005-0000-0000-0000954D0000}"/>
    <cellStyle name="Normal 9 4 3 5 2 2" xfId="16231" xr:uid="{00000000-0005-0000-0000-0000964D0000}"/>
    <cellStyle name="Normal 9 4 3 5 3" xfId="12622" xr:uid="{00000000-0005-0000-0000-0000974D0000}"/>
    <cellStyle name="Normal 9 4 3 6" xfId="1431" xr:uid="{00000000-0005-0000-0000-0000984D0000}"/>
    <cellStyle name="Normal 9 4 3 6 2" xfId="7079" xr:uid="{00000000-0005-0000-0000-0000994D0000}"/>
    <cellStyle name="Normal 9 4 3 6 2 2" xfId="16232" xr:uid="{00000000-0005-0000-0000-00009A4D0000}"/>
    <cellStyle name="Normal 9 4 3 6 3" xfId="10585" xr:uid="{00000000-0005-0000-0000-00009B4D0000}"/>
    <cellStyle name="Normal 9 4 3 7" xfId="7064" xr:uid="{00000000-0005-0000-0000-00009C4D0000}"/>
    <cellStyle name="Normal 9 4 3 7 2" xfId="16217" xr:uid="{00000000-0005-0000-0000-00009D4D0000}"/>
    <cellStyle name="Normal 9 4 3 8" xfId="9840" xr:uid="{00000000-0005-0000-0000-00009E4D0000}"/>
    <cellStyle name="Normal 9 4 4" xfId="687" xr:uid="{00000000-0005-0000-0000-00009F4D0000}"/>
    <cellStyle name="Normal 9 4 4 2" xfId="688" xr:uid="{00000000-0005-0000-0000-0000A04D0000}"/>
    <cellStyle name="Normal 9 4 4 2 2" xfId="1988" xr:uid="{00000000-0005-0000-0000-0000A14D0000}"/>
    <cellStyle name="Normal 9 4 4 2 2 2" xfId="7082" xr:uid="{00000000-0005-0000-0000-0000A24D0000}"/>
    <cellStyle name="Normal 9 4 4 2 2 2 2" xfId="16235" xr:uid="{00000000-0005-0000-0000-0000A34D0000}"/>
    <cellStyle name="Normal 9 4 4 2 2 3" xfId="11142" xr:uid="{00000000-0005-0000-0000-0000A44D0000}"/>
    <cellStyle name="Normal 9 4 4 2 3" xfId="3473" xr:uid="{00000000-0005-0000-0000-0000A54D0000}"/>
    <cellStyle name="Normal 9 4 4 2 3 2" xfId="7083" xr:uid="{00000000-0005-0000-0000-0000A64D0000}"/>
    <cellStyle name="Normal 9 4 4 2 3 2 2" xfId="16236" xr:uid="{00000000-0005-0000-0000-0000A74D0000}"/>
    <cellStyle name="Normal 9 4 4 2 3 3" xfId="12627" xr:uid="{00000000-0005-0000-0000-0000A84D0000}"/>
    <cellStyle name="Normal 9 4 4 2 4" xfId="1436" xr:uid="{00000000-0005-0000-0000-0000A94D0000}"/>
    <cellStyle name="Normal 9 4 4 2 4 2" xfId="7084" xr:uid="{00000000-0005-0000-0000-0000AA4D0000}"/>
    <cellStyle name="Normal 9 4 4 2 4 2 2" xfId="16237" xr:uid="{00000000-0005-0000-0000-0000AB4D0000}"/>
    <cellStyle name="Normal 9 4 4 2 4 3" xfId="10590" xr:uid="{00000000-0005-0000-0000-0000AC4D0000}"/>
    <cellStyle name="Normal 9 4 4 2 5" xfId="7081" xr:uid="{00000000-0005-0000-0000-0000AD4D0000}"/>
    <cellStyle name="Normal 9 4 4 2 5 2" xfId="16234" xr:uid="{00000000-0005-0000-0000-0000AE4D0000}"/>
    <cellStyle name="Normal 9 4 4 2 6" xfId="9845" xr:uid="{00000000-0005-0000-0000-0000AF4D0000}"/>
    <cellStyle name="Normal 9 4 4 3" xfId="1987" xr:uid="{00000000-0005-0000-0000-0000B04D0000}"/>
    <cellStyle name="Normal 9 4 4 3 2" xfId="7085" xr:uid="{00000000-0005-0000-0000-0000B14D0000}"/>
    <cellStyle name="Normal 9 4 4 3 2 2" xfId="16238" xr:uid="{00000000-0005-0000-0000-0000B24D0000}"/>
    <cellStyle name="Normal 9 4 4 3 3" xfId="11141" xr:uid="{00000000-0005-0000-0000-0000B34D0000}"/>
    <cellStyle name="Normal 9 4 4 4" xfId="3472" xr:uid="{00000000-0005-0000-0000-0000B44D0000}"/>
    <cellStyle name="Normal 9 4 4 4 2" xfId="7086" xr:uid="{00000000-0005-0000-0000-0000B54D0000}"/>
    <cellStyle name="Normal 9 4 4 4 2 2" xfId="16239" xr:uid="{00000000-0005-0000-0000-0000B64D0000}"/>
    <cellStyle name="Normal 9 4 4 4 3" xfId="12626" xr:uid="{00000000-0005-0000-0000-0000B74D0000}"/>
    <cellStyle name="Normal 9 4 4 5" xfId="1435" xr:uid="{00000000-0005-0000-0000-0000B84D0000}"/>
    <cellStyle name="Normal 9 4 4 5 2" xfId="7087" xr:uid="{00000000-0005-0000-0000-0000B94D0000}"/>
    <cellStyle name="Normal 9 4 4 5 2 2" xfId="16240" xr:uid="{00000000-0005-0000-0000-0000BA4D0000}"/>
    <cellStyle name="Normal 9 4 4 5 3" xfId="10589" xr:uid="{00000000-0005-0000-0000-0000BB4D0000}"/>
    <cellStyle name="Normal 9 4 4 6" xfId="7080" xr:uid="{00000000-0005-0000-0000-0000BC4D0000}"/>
    <cellStyle name="Normal 9 4 4 6 2" xfId="16233" xr:uid="{00000000-0005-0000-0000-0000BD4D0000}"/>
    <cellStyle name="Normal 9 4 4 7" xfId="9844" xr:uid="{00000000-0005-0000-0000-0000BE4D0000}"/>
    <cellStyle name="Normal 9 4 5" xfId="689" xr:uid="{00000000-0005-0000-0000-0000BF4D0000}"/>
    <cellStyle name="Normal 9 4 5 2" xfId="1989" xr:uid="{00000000-0005-0000-0000-0000C04D0000}"/>
    <cellStyle name="Normal 9 4 5 2 2" xfId="7089" xr:uid="{00000000-0005-0000-0000-0000C14D0000}"/>
    <cellStyle name="Normal 9 4 5 2 2 2" xfId="16242" xr:uid="{00000000-0005-0000-0000-0000C24D0000}"/>
    <cellStyle name="Normal 9 4 5 2 3" xfId="11143" xr:uid="{00000000-0005-0000-0000-0000C34D0000}"/>
    <cellStyle name="Normal 9 4 5 3" xfId="3474" xr:uid="{00000000-0005-0000-0000-0000C44D0000}"/>
    <cellStyle name="Normal 9 4 5 3 2" xfId="7090" xr:uid="{00000000-0005-0000-0000-0000C54D0000}"/>
    <cellStyle name="Normal 9 4 5 3 2 2" xfId="16243" xr:uid="{00000000-0005-0000-0000-0000C64D0000}"/>
    <cellStyle name="Normal 9 4 5 3 3" xfId="12628" xr:uid="{00000000-0005-0000-0000-0000C74D0000}"/>
    <cellStyle name="Normal 9 4 5 4" xfId="1437" xr:uid="{00000000-0005-0000-0000-0000C84D0000}"/>
    <cellStyle name="Normal 9 4 5 4 2" xfId="7091" xr:uid="{00000000-0005-0000-0000-0000C94D0000}"/>
    <cellStyle name="Normal 9 4 5 4 2 2" xfId="16244" xr:uid="{00000000-0005-0000-0000-0000CA4D0000}"/>
    <cellStyle name="Normal 9 4 5 4 3" xfId="10591" xr:uid="{00000000-0005-0000-0000-0000CB4D0000}"/>
    <cellStyle name="Normal 9 4 5 5" xfId="7088" xr:uid="{00000000-0005-0000-0000-0000CC4D0000}"/>
    <cellStyle name="Normal 9 4 5 5 2" xfId="16241" xr:uid="{00000000-0005-0000-0000-0000CD4D0000}"/>
    <cellStyle name="Normal 9 4 5 6" xfId="9846" xr:uid="{00000000-0005-0000-0000-0000CE4D0000}"/>
    <cellStyle name="Normal 9 4 6" xfId="690" xr:uid="{00000000-0005-0000-0000-0000CF4D0000}"/>
    <cellStyle name="Normal 9 4 7" xfId="1974" xr:uid="{00000000-0005-0000-0000-0000D04D0000}"/>
    <cellStyle name="Normal 9 4 7 2" xfId="7092" xr:uid="{00000000-0005-0000-0000-0000D14D0000}"/>
    <cellStyle name="Normal 9 4 7 2 2" xfId="16245" xr:uid="{00000000-0005-0000-0000-0000D24D0000}"/>
    <cellStyle name="Normal 9 4 7 3" xfId="11128" xr:uid="{00000000-0005-0000-0000-0000D34D0000}"/>
    <cellStyle name="Normal 9 4 8" xfId="3459" xr:uid="{00000000-0005-0000-0000-0000D44D0000}"/>
    <cellStyle name="Normal 9 4 8 2" xfId="7093" xr:uid="{00000000-0005-0000-0000-0000D54D0000}"/>
    <cellStyle name="Normal 9 4 8 2 2" xfId="16246" xr:uid="{00000000-0005-0000-0000-0000D64D0000}"/>
    <cellStyle name="Normal 9 4 8 3" xfId="12613" xr:uid="{00000000-0005-0000-0000-0000D74D0000}"/>
    <cellStyle name="Normal 9 4 9" xfId="1422" xr:uid="{00000000-0005-0000-0000-0000D84D0000}"/>
    <cellStyle name="Normal 9 4 9 2" xfId="7094" xr:uid="{00000000-0005-0000-0000-0000D94D0000}"/>
    <cellStyle name="Normal 9 4 9 2 2" xfId="16247" xr:uid="{00000000-0005-0000-0000-0000DA4D0000}"/>
    <cellStyle name="Normal 9 4 9 3" xfId="10576" xr:uid="{00000000-0005-0000-0000-0000DB4D0000}"/>
    <cellStyle name="Normal 9 5" xfId="691" xr:uid="{00000000-0005-0000-0000-0000DC4D0000}"/>
    <cellStyle name="Normal 9 5 10" xfId="7095" xr:uid="{00000000-0005-0000-0000-0000DD4D0000}"/>
    <cellStyle name="Normal 9 5 10 2" xfId="16248" xr:uid="{00000000-0005-0000-0000-0000DE4D0000}"/>
    <cellStyle name="Normal 9 5 11" xfId="9848" xr:uid="{00000000-0005-0000-0000-0000DF4D0000}"/>
    <cellStyle name="Normal 9 5 2" xfId="692" xr:uid="{00000000-0005-0000-0000-0000E04D0000}"/>
    <cellStyle name="Normal 9 5 2 2" xfId="693" xr:uid="{00000000-0005-0000-0000-0000E14D0000}"/>
    <cellStyle name="Normal 9 5 2 2 2" xfId="694" xr:uid="{00000000-0005-0000-0000-0000E24D0000}"/>
    <cellStyle name="Normal 9 5 2 2 2 2" xfId="1993" xr:uid="{00000000-0005-0000-0000-0000E34D0000}"/>
    <cellStyle name="Normal 9 5 2 2 2 2 2" xfId="7099" xr:uid="{00000000-0005-0000-0000-0000E44D0000}"/>
    <cellStyle name="Normal 9 5 2 2 2 2 2 2" xfId="16252" xr:uid="{00000000-0005-0000-0000-0000E54D0000}"/>
    <cellStyle name="Normal 9 5 2 2 2 2 3" xfId="11147" xr:uid="{00000000-0005-0000-0000-0000E64D0000}"/>
    <cellStyle name="Normal 9 5 2 2 2 3" xfId="3478" xr:uid="{00000000-0005-0000-0000-0000E74D0000}"/>
    <cellStyle name="Normal 9 5 2 2 2 3 2" xfId="7100" xr:uid="{00000000-0005-0000-0000-0000E84D0000}"/>
    <cellStyle name="Normal 9 5 2 2 2 3 2 2" xfId="16253" xr:uid="{00000000-0005-0000-0000-0000E94D0000}"/>
    <cellStyle name="Normal 9 5 2 2 2 3 3" xfId="12632" xr:uid="{00000000-0005-0000-0000-0000EA4D0000}"/>
    <cellStyle name="Normal 9 5 2 2 2 4" xfId="1441" xr:uid="{00000000-0005-0000-0000-0000EB4D0000}"/>
    <cellStyle name="Normal 9 5 2 2 2 4 2" xfId="7101" xr:uid="{00000000-0005-0000-0000-0000EC4D0000}"/>
    <cellStyle name="Normal 9 5 2 2 2 4 2 2" xfId="16254" xr:uid="{00000000-0005-0000-0000-0000ED4D0000}"/>
    <cellStyle name="Normal 9 5 2 2 2 4 3" xfId="10595" xr:uid="{00000000-0005-0000-0000-0000EE4D0000}"/>
    <cellStyle name="Normal 9 5 2 2 2 5" xfId="7098" xr:uid="{00000000-0005-0000-0000-0000EF4D0000}"/>
    <cellStyle name="Normal 9 5 2 2 2 5 2" xfId="16251" xr:uid="{00000000-0005-0000-0000-0000F04D0000}"/>
    <cellStyle name="Normal 9 5 2 2 2 6" xfId="9851" xr:uid="{00000000-0005-0000-0000-0000F14D0000}"/>
    <cellStyle name="Normal 9 5 2 2 3" xfId="1992" xr:uid="{00000000-0005-0000-0000-0000F24D0000}"/>
    <cellStyle name="Normal 9 5 2 2 3 2" xfId="7102" xr:uid="{00000000-0005-0000-0000-0000F34D0000}"/>
    <cellStyle name="Normal 9 5 2 2 3 2 2" xfId="16255" xr:uid="{00000000-0005-0000-0000-0000F44D0000}"/>
    <cellStyle name="Normal 9 5 2 2 3 3" xfId="11146" xr:uid="{00000000-0005-0000-0000-0000F54D0000}"/>
    <cellStyle name="Normal 9 5 2 2 4" xfId="3477" xr:uid="{00000000-0005-0000-0000-0000F64D0000}"/>
    <cellStyle name="Normal 9 5 2 2 4 2" xfId="7103" xr:uid="{00000000-0005-0000-0000-0000F74D0000}"/>
    <cellStyle name="Normal 9 5 2 2 4 2 2" xfId="16256" xr:uid="{00000000-0005-0000-0000-0000F84D0000}"/>
    <cellStyle name="Normal 9 5 2 2 4 3" xfId="12631" xr:uid="{00000000-0005-0000-0000-0000F94D0000}"/>
    <cellStyle name="Normal 9 5 2 2 5" xfId="1440" xr:uid="{00000000-0005-0000-0000-0000FA4D0000}"/>
    <cellStyle name="Normal 9 5 2 2 5 2" xfId="7104" xr:uid="{00000000-0005-0000-0000-0000FB4D0000}"/>
    <cellStyle name="Normal 9 5 2 2 5 2 2" xfId="16257" xr:uid="{00000000-0005-0000-0000-0000FC4D0000}"/>
    <cellStyle name="Normal 9 5 2 2 5 3" xfId="10594" xr:uid="{00000000-0005-0000-0000-0000FD4D0000}"/>
    <cellStyle name="Normal 9 5 2 2 6" xfId="7097" xr:uid="{00000000-0005-0000-0000-0000FE4D0000}"/>
    <cellStyle name="Normal 9 5 2 2 6 2" xfId="16250" xr:uid="{00000000-0005-0000-0000-0000FF4D0000}"/>
    <cellStyle name="Normal 9 5 2 2 7" xfId="9850" xr:uid="{00000000-0005-0000-0000-0000004E0000}"/>
    <cellStyle name="Normal 9 5 2 3" xfId="695" xr:uid="{00000000-0005-0000-0000-0000014E0000}"/>
    <cellStyle name="Normal 9 5 2 3 2" xfId="1994" xr:uid="{00000000-0005-0000-0000-0000024E0000}"/>
    <cellStyle name="Normal 9 5 2 3 2 2" xfId="7106" xr:uid="{00000000-0005-0000-0000-0000034E0000}"/>
    <cellStyle name="Normal 9 5 2 3 2 2 2" xfId="16259" xr:uid="{00000000-0005-0000-0000-0000044E0000}"/>
    <cellStyle name="Normal 9 5 2 3 2 3" xfId="11148" xr:uid="{00000000-0005-0000-0000-0000054E0000}"/>
    <cellStyle name="Normal 9 5 2 3 3" xfId="3479" xr:uid="{00000000-0005-0000-0000-0000064E0000}"/>
    <cellStyle name="Normal 9 5 2 3 3 2" xfId="7107" xr:uid="{00000000-0005-0000-0000-0000074E0000}"/>
    <cellStyle name="Normal 9 5 2 3 3 2 2" xfId="16260" xr:uid="{00000000-0005-0000-0000-0000084E0000}"/>
    <cellStyle name="Normal 9 5 2 3 3 3" xfId="12633" xr:uid="{00000000-0005-0000-0000-0000094E0000}"/>
    <cellStyle name="Normal 9 5 2 3 4" xfId="1442" xr:uid="{00000000-0005-0000-0000-00000A4E0000}"/>
    <cellStyle name="Normal 9 5 2 3 4 2" xfId="7108" xr:uid="{00000000-0005-0000-0000-00000B4E0000}"/>
    <cellStyle name="Normal 9 5 2 3 4 2 2" xfId="16261" xr:uid="{00000000-0005-0000-0000-00000C4E0000}"/>
    <cellStyle name="Normal 9 5 2 3 4 3" xfId="10596" xr:uid="{00000000-0005-0000-0000-00000D4E0000}"/>
    <cellStyle name="Normal 9 5 2 3 5" xfId="7105" xr:uid="{00000000-0005-0000-0000-00000E4E0000}"/>
    <cellStyle name="Normal 9 5 2 3 5 2" xfId="16258" xr:uid="{00000000-0005-0000-0000-00000F4E0000}"/>
    <cellStyle name="Normal 9 5 2 3 6" xfId="9852" xr:uid="{00000000-0005-0000-0000-0000104E0000}"/>
    <cellStyle name="Normal 9 5 2 4" xfId="1991" xr:uid="{00000000-0005-0000-0000-0000114E0000}"/>
    <cellStyle name="Normal 9 5 2 4 2" xfId="7109" xr:uid="{00000000-0005-0000-0000-0000124E0000}"/>
    <cellStyle name="Normal 9 5 2 4 2 2" xfId="16262" xr:uid="{00000000-0005-0000-0000-0000134E0000}"/>
    <cellStyle name="Normal 9 5 2 4 3" xfId="11145" xr:uid="{00000000-0005-0000-0000-0000144E0000}"/>
    <cellStyle name="Normal 9 5 2 5" xfId="3476" xr:uid="{00000000-0005-0000-0000-0000154E0000}"/>
    <cellStyle name="Normal 9 5 2 5 2" xfId="7110" xr:uid="{00000000-0005-0000-0000-0000164E0000}"/>
    <cellStyle name="Normal 9 5 2 5 2 2" xfId="16263" xr:uid="{00000000-0005-0000-0000-0000174E0000}"/>
    <cellStyle name="Normal 9 5 2 5 3" xfId="12630" xr:uid="{00000000-0005-0000-0000-0000184E0000}"/>
    <cellStyle name="Normal 9 5 2 6" xfId="1439" xr:uid="{00000000-0005-0000-0000-0000194E0000}"/>
    <cellStyle name="Normal 9 5 2 6 2" xfId="7111" xr:uid="{00000000-0005-0000-0000-00001A4E0000}"/>
    <cellStyle name="Normal 9 5 2 6 2 2" xfId="16264" xr:uid="{00000000-0005-0000-0000-00001B4E0000}"/>
    <cellStyle name="Normal 9 5 2 6 3" xfId="10593" xr:uid="{00000000-0005-0000-0000-00001C4E0000}"/>
    <cellStyle name="Normal 9 5 2 7" xfId="7096" xr:uid="{00000000-0005-0000-0000-00001D4E0000}"/>
    <cellStyle name="Normal 9 5 2 7 2" xfId="16249" xr:uid="{00000000-0005-0000-0000-00001E4E0000}"/>
    <cellStyle name="Normal 9 5 2 8" xfId="9849" xr:uid="{00000000-0005-0000-0000-00001F4E0000}"/>
    <cellStyle name="Normal 9 5 3" xfId="696" xr:uid="{00000000-0005-0000-0000-0000204E0000}"/>
    <cellStyle name="Normal 9 5 3 2" xfId="697" xr:uid="{00000000-0005-0000-0000-0000214E0000}"/>
    <cellStyle name="Normal 9 5 3 2 2" xfId="698" xr:uid="{00000000-0005-0000-0000-0000224E0000}"/>
    <cellStyle name="Normal 9 5 3 2 2 2" xfId="1997" xr:uid="{00000000-0005-0000-0000-0000234E0000}"/>
    <cellStyle name="Normal 9 5 3 2 2 2 2" xfId="7115" xr:uid="{00000000-0005-0000-0000-0000244E0000}"/>
    <cellStyle name="Normal 9 5 3 2 2 2 2 2" xfId="16268" xr:uid="{00000000-0005-0000-0000-0000254E0000}"/>
    <cellStyle name="Normal 9 5 3 2 2 2 3" xfId="11151" xr:uid="{00000000-0005-0000-0000-0000264E0000}"/>
    <cellStyle name="Normal 9 5 3 2 2 3" xfId="3482" xr:uid="{00000000-0005-0000-0000-0000274E0000}"/>
    <cellStyle name="Normal 9 5 3 2 2 3 2" xfId="7116" xr:uid="{00000000-0005-0000-0000-0000284E0000}"/>
    <cellStyle name="Normal 9 5 3 2 2 3 2 2" xfId="16269" xr:uid="{00000000-0005-0000-0000-0000294E0000}"/>
    <cellStyle name="Normal 9 5 3 2 2 3 3" xfId="12636" xr:uid="{00000000-0005-0000-0000-00002A4E0000}"/>
    <cellStyle name="Normal 9 5 3 2 2 4" xfId="1445" xr:uid="{00000000-0005-0000-0000-00002B4E0000}"/>
    <cellStyle name="Normal 9 5 3 2 2 4 2" xfId="7117" xr:uid="{00000000-0005-0000-0000-00002C4E0000}"/>
    <cellStyle name="Normal 9 5 3 2 2 4 2 2" xfId="16270" xr:uid="{00000000-0005-0000-0000-00002D4E0000}"/>
    <cellStyle name="Normal 9 5 3 2 2 4 3" xfId="10599" xr:uid="{00000000-0005-0000-0000-00002E4E0000}"/>
    <cellStyle name="Normal 9 5 3 2 2 5" xfId="7114" xr:uid="{00000000-0005-0000-0000-00002F4E0000}"/>
    <cellStyle name="Normal 9 5 3 2 2 5 2" xfId="16267" xr:uid="{00000000-0005-0000-0000-0000304E0000}"/>
    <cellStyle name="Normal 9 5 3 2 2 6" xfId="9855" xr:uid="{00000000-0005-0000-0000-0000314E0000}"/>
    <cellStyle name="Normal 9 5 3 2 3" xfId="1996" xr:uid="{00000000-0005-0000-0000-0000324E0000}"/>
    <cellStyle name="Normal 9 5 3 2 3 2" xfId="7118" xr:uid="{00000000-0005-0000-0000-0000334E0000}"/>
    <cellStyle name="Normal 9 5 3 2 3 2 2" xfId="16271" xr:uid="{00000000-0005-0000-0000-0000344E0000}"/>
    <cellStyle name="Normal 9 5 3 2 3 3" xfId="11150" xr:uid="{00000000-0005-0000-0000-0000354E0000}"/>
    <cellStyle name="Normal 9 5 3 2 4" xfId="3481" xr:uid="{00000000-0005-0000-0000-0000364E0000}"/>
    <cellStyle name="Normal 9 5 3 2 4 2" xfId="7119" xr:uid="{00000000-0005-0000-0000-0000374E0000}"/>
    <cellStyle name="Normal 9 5 3 2 4 2 2" xfId="16272" xr:uid="{00000000-0005-0000-0000-0000384E0000}"/>
    <cellStyle name="Normal 9 5 3 2 4 3" xfId="12635" xr:uid="{00000000-0005-0000-0000-0000394E0000}"/>
    <cellStyle name="Normal 9 5 3 2 5" xfId="1444" xr:uid="{00000000-0005-0000-0000-00003A4E0000}"/>
    <cellStyle name="Normal 9 5 3 2 5 2" xfId="7120" xr:uid="{00000000-0005-0000-0000-00003B4E0000}"/>
    <cellStyle name="Normal 9 5 3 2 5 2 2" xfId="16273" xr:uid="{00000000-0005-0000-0000-00003C4E0000}"/>
    <cellStyle name="Normal 9 5 3 2 5 3" xfId="10598" xr:uid="{00000000-0005-0000-0000-00003D4E0000}"/>
    <cellStyle name="Normal 9 5 3 2 6" xfId="7113" xr:uid="{00000000-0005-0000-0000-00003E4E0000}"/>
    <cellStyle name="Normal 9 5 3 2 6 2" xfId="16266" xr:uid="{00000000-0005-0000-0000-00003F4E0000}"/>
    <cellStyle name="Normal 9 5 3 2 7" xfId="9854" xr:uid="{00000000-0005-0000-0000-0000404E0000}"/>
    <cellStyle name="Normal 9 5 3 3" xfId="699" xr:uid="{00000000-0005-0000-0000-0000414E0000}"/>
    <cellStyle name="Normal 9 5 3 3 2" xfId="1998" xr:uid="{00000000-0005-0000-0000-0000424E0000}"/>
    <cellStyle name="Normal 9 5 3 3 2 2" xfId="7122" xr:uid="{00000000-0005-0000-0000-0000434E0000}"/>
    <cellStyle name="Normal 9 5 3 3 2 2 2" xfId="16275" xr:uid="{00000000-0005-0000-0000-0000444E0000}"/>
    <cellStyle name="Normal 9 5 3 3 2 3" xfId="11152" xr:uid="{00000000-0005-0000-0000-0000454E0000}"/>
    <cellStyle name="Normal 9 5 3 3 3" xfId="3483" xr:uid="{00000000-0005-0000-0000-0000464E0000}"/>
    <cellStyle name="Normal 9 5 3 3 3 2" xfId="7123" xr:uid="{00000000-0005-0000-0000-0000474E0000}"/>
    <cellStyle name="Normal 9 5 3 3 3 2 2" xfId="16276" xr:uid="{00000000-0005-0000-0000-0000484E0000}"/>
    <cellStyle name="Normal 9 5 3 3 3 3" xfId="12637" xr:uid="{00000000-0005-0000-0000-0000494E0000}"/>
    <cellStyle name="Normal 9 5 3 3 4" xfId="1446" xr:uid="{00000000-0005-0000-0000-00004A4E0000}"/>
    <cellStyle name="Normal 9 5 3 3 4 2" xfId="7124" xr:uid="{00000000-0005-0000-0000-00004B4E0000}"/>
    <cellStyle name="Normal 9 5 3 3 4 2 2" xfId="16277" xr:uid="{00000000-0005-0000-0000-00004C4E0000}"/>
    <cellStyle name="Normal 9 5 3 3 4 3" xfId="10600" xr:uid="{00000000-0005-0000-0000-00004D4E0000}"/>
    <cellStyle name="Normal 9 5 3 3 5" xfId="7121" xr:uid="{00000000-0005-0000-0000-00004E4E0000}"/>
    <cellStyle name="Normal 9 5 3 3 5 2" xfId="16274" xr:uid="{00000000-0005-0000-0000-00004F4E0000}"/>
    <cellStyle name="Normal 9 5 3 3 6" xfId="9856" xr:uid="{00000000-0005-0000-0000-0000504E0000}"/>
    <cellStyle name="Normal 9 5 3 4" xfId="1995" xr:uid="{00000000-0005-0000-0000-0000514E0000}"/>
    <cellStyle name="Normal 9 5 3 4 2" xfId="7125" xr:uid="{00000000-0005-0000-0000-0000524E0000}"/>
    <cellStyle name="Normal 9 5 3 4 2 2" xfId="16278" xr:uid="{00000000-0005-0000-0000-0000534E0000}"/>
    <cellStyle name="Normal 9 5 3 4 3" xfId="11149" xr:uid="{00000000-0005-0000-0000-0000544E0000}"/>
    <cellStyle name="Normal 9 5 3 5" xfId="3480" xr:uid="{00000000-0005-0000-0000-0000554E0000}"/>
    <cellStyle name="Normal 9 5 3 5 2" xfId="7126" xr:uid="{00000000-0005-0000-0000-0000564E0000}"/>
    <cellStyle name="Normal 9 5 3 5 2 2" xfId="16279" xr:uid="{00000000-0005-0000-0000-0000574E0000}"/>
    <cellStyle name="Normal 9 5 3 5 3" xfId="12634" xr:uid="{00000000-0005-0000-0000-0000584E0000}"/>
    <cellStyle name="Normal 9 5 3 6" xfId="1443" xr:uid="{00000000-0005-0000-0000-0000594E0000}"/>
    <cellStyle name="Normal 9 5 3 6 2" xfId="7127" xr:uid="{00000000-0005-0000-0000-00005A4E0000}"/>
    <cellStyle name="Normal 9 5 3 6 2 2" xfId="16280" xr:uid="{00000000-0005-0000-0000-00005B4E0000}"/>
    <cellStyle name="Normal 9 5 3 6 3" xfId="10597" xr:uid="{00000000-0005-0000-0000-00005C4E0000}"/>
    <cellStyle name="Normal 9 5 3 7" xfId="7112" xr:uid="{00000000-0005-0000-0000-00005D4E0000}"/>
    <cellStyle name="Normal 9 5 3 7 2" xfId="16265" xr:uid="{00000000-0005-0000-0000-00005E4E0000}"/>
    <cellStyle name="Normal 9 5 3 8" xfId="9853" xr:uid="{00000000-0005-0000-0000-00005F4E0000}"/>
    <cellStyle name="Normal 9 5 4" xfId="700" xr:uid="{00000000-0005-0000-0000-0000604E0000}"/>
    <cellStyle name="Normal 9 5 4 2" xfId="701" xr:uid="{00000000-0005-0000-0000-0000614E0000}"/>
    <cellStyle name="Normal 9 5 4 2 2" xfId="2000" xr:uid="{00000000-0005-0000-0000-0000624E0000}"/>
    <cellStyle name="Normal 9 5 4 2 2 2" xfId="7130" xr:uid="{00000000-0005-0000-0000-0000634E0000}"/>
    <cellStyle name="Normal 9 5 4 2 2 2 2" xfId="16283" xr:uid="{00000000-0005-0000-0000-0000644E0000}"/>
    <cellStyle name="Normal 9 5 4 2 2 3" xfId="11154" xr:uid="{00000000-0005-0000-0000-0000654E0000}"/>
    <cellStyle name="Normal 9 5 4 2 3" xfId="3485" xr:uid="{00000000-0005-0000-0000-0000664E0000}"/>
    <cellStyle name="Normal 9 5 4 2 3 2" xfId="7131" xr:uid="{00000000-0005-0000-0000-0000674E0000}"/>
    <cellStyle name="Normal 9 5 4 2 3 2 2" xfId="16284" xr:uid="{00000000-0005-0000-0000-0000684E0000}"/>
    <cellStyle name="Normal 9 5 4 2 3 3" xfId="12639" xr:uid="{00000000-0005-0000-0000-0000694E0000}"/>
    <cellStyle name="Normal 9 5 4 2 4" xfId="1448" xr:uid="{00000000-0005-0000-0000-00006A4E0000}"/>
    <cellStyle name="Normal 9 5 4 2 4 2" xfId="7132" xr:uid="{00000000-0005-0000-0000-00006B4E0000}"/>
    <cellStyle name="Normal 9 5 4 2 4 2 2" xfId="16285" xr:uid="{00000000-0005-0000-0000-00006C4E0000}"/>
    <cellStyle name="Normal 9 5 4 2 4 3" xfId="10602" xr:uid="{00000000-0005-0000-0000-00006D4E0000}"/>
    <cellStyle name="Normal 9 5 4 2 5" xfId="7129" xr:uid="{00000000-0005-0000-0000-00006E4E0000}"/>
    <cellStyle name="Normal 9 5 4 2 5 2" xfId="16282" xr:uid="{00000000-0005-0000-0000-00006F4E0000}"/>
    <cellStyle name="Normal 9 5 4 2 6" xfId="9858" xr:uid="{00000000-0005-0000-0000-0000704E0000}"/>
    <cellStyle name="Normal 9 5 4 3" xfId="1999" xr:uid="{00000000-0005-0000-0000-0000714E0000}"/>
    <cellStyle name="Normal 9 5 4 3 2" xfId="7133" xr:uid="{00000000-0005-0000-0000-0000724E0000}"/>
    <cellStyle name="Normal 9 5 4 3 2 2" xfId="16286" xr:uid="{00000000-0005-0000-0000-0000734E0000}"/>
    <cellStyle name="Normal 9 5 4 3 3" xfId="11153" xr:uid="{00000000-0005-0000-0000-0000744E0000}"/>
    <cellStyle name="Normal 9 5 4 4" xfId="3484" xr:uid="{00000000-0005-0000-0000-0000754E0000}"/>
    <cellStyle name="Normal 9 5 4 4 2" xfId="7134" xr:uid="{00000000-0005-0000-0000-0000764E0000}"/>
    <cellStyle name="Normal 9 5 4 4 2 2" xfId="16287" xr:uid="{00000000-0005-0000-0000-0000774E0000}"/>
    <cellStyle name="Normal 9 5 4 4 3" xfId="12638" xr:uid="{00000000-0005-0000-0000-0000784E0000}"/>
    <cellStyle name="Normal 9 5 4 5" xfId="1447" xr:uid="{00000000-0005-0000-0000-0000794E0000}"/>
    <cellStyle name="Normal 9 5 4 5 2" xfId="7135" xr:uid="{00000000-0005-0000-0000-00007A4E0000}"/>
    <cellStyle name="Normal 9 5 4 5 2 2" xfId="16288" xr:uid="{00000000-0005-0000-0000-00007B4E0000}"/>
    <cellStyle name="Normal 9 5 4 5 3" xfId="10601" xr:uid="{00000000-0005-0000-0000-00007C4E0000}"/>
    <cellStyle name="Normal 9 5 4 6" xfId="7128" xr:uid="{00000000-0005-0000-0000-00007D4E0000}"/>
    <cellStyle name="Normal 9 5 4 6 2" xfId="16281" xr:uid="{00000000-0005-0000-0000-00007E4E0000}"/>
    <cellStyle name="Normal 9 5 4 7" xfId="9857" xr:uid="{00000000-0005-0000-0000-00007F4E0000}"/>
    <cellStyle name="Normal 9 5 5" xfId="702" xr:uid="{00000000-0005-0000-0000-0000804E0000}"/>
    <cellStyle name="Normal 9 5 5 2" xfId="2001" xr:uid="{00000000-0005-0000-0000-0000814E0000}"/>
    <cellStyle name="Normal 9 5 5 2 2" xfId="7137" xr:uid="{00000000-0005-0000-0000-0000824E0000}"/>
    <cellStyle name="Normal 9 5 5 2 2 2" xfId="16290" xr:uid="{00000000-0005-0000-0000-0000834E0000}"/>
    <cellStyle name="Normal 9 5 5 2 3" xfId="11155" xr:uid="{00000000-0005-0000-0000-0000844E0000}"/>
    <cellStyle name="Normal 9 5 5 3" xfId="3486" xr:uid="{00000000-0005-0000-0000-0000854E0000}"/>
    <cellStyle name="Normal 9 5 5 3 2" xfId="7138" xr:uid="{00000000-0005-0000-0000-0000864E0000}"/>
    <cellStyle name="Normal 9 5 5 3 2 2" xfId="16291" xr:uid="{00000000-0005-0000-0000-0000874E0000}"/>
    <cellStyle name="Normal 9 5 5 3 3" xfId="12640" xr:uid="{00000000-0005-0000-0000-0000884E0000}"/>
    <cellStyle name="Normal 9 5 5 4" xfId="1449" xr:uid="{00000000-0005-0000-0000-0000894E0000}"/>
    <cellStyle name="Normal 9 5 5 4 2" xfId="7139" xr:uid="{00000000-0005-0000-0000-00008A4E0000}"/>
    <cellStyle name="Normal 9 5 5 4 2 2" xfId="16292" xr:uid="{00000000-0005-0000-0000-00008B4E0000}"/>
    <cellStyle name="Normal 9 5 5 4 3" xfId="10603" xr:uid="{00000000-0005-0000-0000-00008C4E0000}"/>
    <cellStyle name="Normal 9 5 5 5" xfId="7136" xr:uid="{00000000-0005-0000-0000-00008D4E0000}"/>
    <cellStyle name="Normal 9 5 5 5 2" xfId="16289" xr:uid="{00000000-0005-0000-0000-00008E4E0000}"/>
    <cellStyle name="Normal 9 5 5 6" xfId="9859" xr:uid="{00000000-0005-0000-0000-00008F4E0000}"/>
    <cellStyle name="Normal 9 5 6" xfId="703" xr:uid="{00000000-0005-0000-0000-0000904E0000}"/>
    <cellStyle name="Normal 9 5 7" xfId="1990" xr:uid="{00000000-0005-0000-0000-0000914E0000}"/>
    <cellStyle name="Normal 9 5 7 2" xfId="7140" xr:uid="{00000000-0005-0000-0000-0000924E0000}"/>
    <cellStyle name="Normal 9 5 7 2 2" xfId="16293" xr:uid="{00000000-0005-0000-0000-0000934E0000}"/>
    <cellStyle name="Normal 9 5 7 3" xfId="11144" xr:uid="{00000000-0005-0000-0000-0000944E0000}"/>
    <cellStyle name="Normal 9 5 8" xfId="3475" xr:uid="{00000000-0005-0000-0000-0000954E0000}"/>
    <cellStyle name="Normal 9 5 8 2" xfId="7141" xr:uid="{00000000-0005-0000-0000-0000964E0000}"/>
    <cellStyle name="Normal 9 5 8 2 2" xfId="16294" xr:uid="{00000000-0005-0000-0000-0000974E0000}"/>
    <cellStyle name="Normal 9 5 8 3" xfId="12629" xr:uid="{00000000-0005-0000-0000-0000984E0000}"/>
    <cellStyle name="Normal 9 5 9" xfId="1438" xr:uid="{00000000-0005-0000-0000-0000994E0000}"/>
    <cellStyle name="Normal 9 5 9 2" xfId="7142" xr:uid="{00000000-0005-0000-0000-00009A4E0000}"/>
    <cellStyle name="Normal 9 5 9 2 2" xfId="16295" xr:uid="{00000000-0005-0000-0000-00009B4E0000}"/>
    <cellStyle name="Normal 9 5 9 3" xfId="10592" xr:uid="{00000000-0005-0000-0000-00009C4E0000}"/>
    <cellStyle name="Normal 9 6" xfId="704" xr:uid="{00000000-0005-0000-0000-00009D4E0000}"/>
    <cellStyle name="Normal 9 6 10" xfId="9861" xr:uid="{00000000-0005-0000-0000-00009E4E0000}"/>
    <cellStyle name="Normal 9 6 2" xfId="705" xr:uid="{00000000-0005-0000-0000-00009F4E0000}"/>
    <cellStyle name="Normal 9 6 2 2" xfId="706" xr:uid="{00000000-0005-0000-0000-0000A04E0000}"/>
    <cellStyle name="Normal 9 6 2 2 2" xfId="707" xr:uid="{00000000-0005-0000-0000-0000A14E0000}"/>
    <cellStyle name="Normal 9 6 2 2 2 2" xfId="2005" xr:uid="{00000000-0005-0000-0000-0000A24E0000}"/>
    <cellStyle name="Normal 9 6 2 2 2 2 2" xfId="7147" xr:uid="{00000000-0005-0000-0000-0000A34E0000}"/>
    <cellStyle name="Normal 9 6 2 2 2 2 2 2" xfId="16300" xr:uid="{00000000-0005-0000-0000-0000A44E0000}"/>
    <cellStyle name="Normal 9 6 2 2 2 2 3" xfId="11159" xr:uid="{00000000-0005-0000-0000-0000A54E0000}"/>
    <cellStyle name="Normal 9 6 2 2 2 3" xfId="3490" xr:uid="{00000000-0005-0000-0000-0000A64E0000}"/>
    <cellStyle name="Normal 9 6 2 2 2 3 2" xfId="7148" xr:uid="{00000000-0005-0000-0000-0000A74E0000}"/>
    <cellStyle name="Normal 9 6 2 2 2 3 2 2" xfId="16301" xr:uid="{00000000-0005-0000-0000-0000A84E0000}"/>
    <cellStyle name="Normal 9 6 2 2 2 3 3" xfId="12644" xr:uid="{00000000-0005-0000-0000-0000A94E0000}"/>
    <cellStyle name="Normal 9 6 2 2 2 4" xfId="1453" xr:uid="{00000000-0005-0000-0000-0000AA4E0000}"/>
    <cellStyle name="Normal 9 6 2 2 2 4 2" xfId="7149" xr:uid="{00000000-0005-0000-0000-0000AB4E0000}"/>
    <cellStyle name="Normal 9 6 2 2 2 4 2 2" xfId="16302" xr:uid="{00000000-0005-0000-0000-0000AC4E0000}"/>
    <cellStyle name="Normal 9 6 2 2 2 4 3" xfId="10607" xr:uid="{00000000-0005-0000-0000-0000AD4E0000}"/>
    <cellStyle name="Normal 9 6 2 2 2 5" xfId="7146" xr:uid="{00000000-0005-0000-0000-0000AE4E0000}"/>
    <cellStyle name="Normal 9 6 2 2 2 5 2" xfId="16299" xr:uid="{00000000-0005-0000-0000-0000AF4E0000}"/>
    <cellStyle name="Normal 9 6 2 2 2 6" xfId="9864" xr:uid="{00000000-0005-0000-0000-0000B04E0000}"/>
    <cellStyle name="Normal 9 6 2 2 3" xfId="2004" xr:uid="{00000000-0005-0000-0000-0000B14E0000}"/>
    <cellStyle name="Normal 9 6 2 2 3 2" xfId="7150" xr:uid="{00000000-0005-0000-0000-0000B24E0000}"/>
    <cellStyle name="Normal 9 6 2 2 3 2 2" xfId="16303" xr:uid="{00000000-0005-0000-0000-0000B34E0000}"/>
    <cellStyle name="Normal 9 6 2 2 3 3" xfId="11158" xr:uid="{00000000-0005-0000-0000-0000B44E0000}"/>
    <cellStyle name="Normal 9 6 2 2 4" xfId="3489" xr:uid="{00000000-0005-0000-0000-0000B54E0000}"/>
    <cellStyle name="Normal 9 6 2 2 4 2" xfId="7151" xr:uid="{00000000-0005-0000-0000-0000B64E0000}"/>
    <cellStyle name="Normal 9 6 2 2 4 2 2" xfId="16304" xr:uid="{00000000-0005-0000-0000-0000B74E0000}"/>
    <cellStyle name="Normal 9 6 2 2 4 3" xfId="12643" xr:uid="{00000000-0005-0000-0000-0000B84E0000}"/>
    <cellStyle name="Normal 9 6 2 2 5" xfId="1452" xr:uid="{00000000-0005-0000-0000-0000B94E0000}"/>
    <cellStyle name="Normal 9 6 2 2 5 2" xfId="7152" xr:uid="{00000000-0005-0000-0000-0000BA4E0000}"/>
    <cellStyle name="Normal 9 6 2 2 5 2 2" xfId="16305" xr:uid="{00000000-0005-0000-0000-0000BB4E0000}"/>
    <cellStyle name="Normal 9 6 2 2 5 3" xfId="10606" xr:uid="{00000000-0005-0000-0000-0000BC4E0000}"/>
    <cellStyle name="Normal 9 6 2 2 6" xfId="7145" xr:uid="{00000000-0005-0000-0000-0000BD4E0000}"/>
    <cellStyle name="Normal 9 6 2 2 6 2" xfId="16298" xr:uid="{00000000-0005-0000-0000-0000BE4E0000}"/>
    <cellStyle name="Normal 9 6 2 2 7" xfId="9863" xr:uid="{00000000-0005-0000-0000-0000BF4E0000}"/>
    <cellStyle name="Normal 9 6 2 3" xfId="708" xr:uid="{00000000-0005-0000-0000-0000C04E0000}"/>
    <cellStyle name="Normal 9 6 2 3 2" xfId="2006" xr:uid="{00000000-0005-0000-0000-0000C14E0000}"/>
    <cellStyle name="Normal 9 6 2 3 2 2" xfId="7154" xr:uid="{00000000-0005-0000-0000-0000C24E0000}"/>
    <cellStyle name="Normal 9 6 2 3 2 2 2" xfId="16307" xr:uid="{00000000-0005-0000-0000-0000C34E0000}"/>
    <cellStyle name="Normal 9 6 2 3 2 3" xfId="11160" xr:uid="{00000000-0005-0000-0000-0000C44E0000}"/>
    <cellStyle name="Normal 9 6 2 3 3" xfId="3491" xr:uid="{00000000-0005-0000-0000-0000C54E0000}"/>
    <cellStyle name="Normal 9 6 2 3 3 2" xfId="7155" xr:uid="{00000000-0005-0000-0000-0000C64E0000}"/>
    <cellStyle name="Normal 9 6 2 3 3 2 2" xfId="16308" xr:uid="{00000000-0005-0000-0000-0000C74E0000}"/>
    <cellStyle name="Normal 9 6 2 3 3 3" xfId="12645" xr:uid="{00000000-0005-0000-0000-0000C84E0000}"/>
    <cellStyle name="Normal 9 6 2 3 4" xfId="1454" xr:uid="{00000000-0005-0000-0000-0000C94E0000}"/>
    <cellStyle name="Normal 9 6 2 3 4 2" xfId="7156" xr:uid="{00000000-0005-0000-0000-0000CA4E0000}"/>
    <cellStyle name="Normal 9 6 2 3 4 2 2" xfId="16309" xr:uid="{00000000-0005-0000-0000-0000CB4E0000}"/>
    <cellStyle name="Normal 9 6 2 3 4 3" xfId="10608" xr:uid="{00000000-0005-0000-0000-0000CC4E0000}"/>
    <cellStyle name="Normal 9 6 2 3 5" xfId="7153" xr:uid="{00000000-0005-0000-0000-0000CD4E0000}"/>
    <cellStyle name="Normal 9 6 2 3 5 2" xfId="16306" xr:uid="{00000000-0005-0000-0000-0000CE4E0000}"/>
    <cellStyle name="Normal 9 6 2 3 6" xfId="9865" xr:uid="{00000000-0005-0000-0000-0000CF4E0000}"/>
    <cellStyle name="Normal 9 6 2 4" xfId="2003" xr:uid="{00000000-0005-0000-0000-0000D04E0000}"/>
    <cellStyle name="Normal 9 6 2 4 2" xfId="7157" xr:uid="{00000000-0005-0000-0000-0000D14E0000}"/>
    <cellStyle name="Normal 9 6 2 4 2 2" xfId="16310" xr:uid="{00000000-0005-0000-0000-0000D24E0000}"/>
    <cellStyle name="Normal 9 6 2 4 3" xfId="11157" xr:uid="{00000000-0005-0000-0000-0000D34E0000}"/>
    <cellStyle name="Normal 9 6 2 5" xfId="3488" xr:uid="{00000000-0005-0000-0000-0000D44E0000}"/>
    <cellStyle name="Normal 9 6 2 5 2" xfId="7158" xr:uid="{00000000-0005-0000-0000-0000D54E0000}"/>
    <cellStyle name="Normal 9 6 2 5 2 2" xfId="16311" xr:uid="{00000000-0005-0000-0000-0000D64E0000}"/>
    <cellStyle name="Normal 9 6 2 5 3" xfId="12642" xr:uid="{00000000-0005-0000-0000-0000D74E0000}"/>
    <cellStyle name="Normal 9 6 2 6" xfId="1451" xr:uid="{00000000-0005-0000-0000-0000D84E0000}"/>
    <cellStyle name="Normal 9 6 2 6 2" xfId="7159" xr:uid="{00000000-0005-0000-0000-0000D94E0000}"/>
    <cellStyle name="Normal 9 6 2 6 2 2" xfId="16312" xr:uid="{00000000-0005-0000-0000-0000DA4E0000}"/>
    <cellStyle name="Normal 9 6 2 6 3" xfId="10605" xr:uid="{00000000-0005-0000-0000-0000DB4E0000}"/>
    <cellStyle name="Normal 9 6 2 7" xfId="7144" xr:uid="{00000000-0005-0000-0000-0000DC4E0000}"/>
    <cellStyle name="Normal 9 6 2 7 2" xfId="16297" xr:uid="{00000000-0005-0000-0000-0000DD4E0000}"/>
    <cellStyle name="Normal 9 6 2 8" xfId="9862" xr:uid="{00000000-0005-0000-0000-0000DE4E0000}"/>
    <cellStyle name="Normal 9 6 3" xfId="709" xr:uid="{00000000-0005-0000-0000-0000DF4E0000}"/>
    <cellStyle name="Normal 9 6 3 2" xfId="710" xr:uid="{00000000-0005-0000-0000-0000E04E0000}"/>
    <cellStyle name="Normal 9 6 3 2 2" xfId="2008" xr:uid="{00000000-0005-0000-0000-0000E14E0000}"/>
    <cellStyle name="Normal 9 6 3 2 2 2" xfId="7162" xr:uid="{00000000-0005-0000-0000-0000E24E0000}"/>
    <cellStyle name="Normal 9 6 3 2 2 2 2" xfId="16315" xr:uid="{00000000-0005-0000-0000-0000E34E0000}"/>
    <cellStyle name="Normal 9 6 3 2 2 3" xfId="11162" xr:uid="{00000000-0005-0000-0000-0000E44E0000}"/>
    <cellStyle name="Normal 9 6 3 2 3" xfId="3493" xr:uid="{00000000-0005-0000-0000-0000E54E0000}"/>
    <cellStyle name="Normal 9 6 3 2 3 2" xfId="7163" xr:uid="{00000000-0005-0000-0000-0000E64E0000}"/>
    <cellStyle name="Normal 9 6 3 2 3 2 2" xfId="16316" xr:uid="{00000000-0005-0000-0000-0000E74E0000}"/>
    <cellStyle name="Normal 9 6 3 2 3 3" xfId="12647" xr:uid="{00000000-0005-0000-0000-0000E84E0000}"/>
    <cellStyle name="Normal 9 6 3 2 4" xfId="1456" xr:uid="{00000000-0005-0000-0000-0000E94E0000}"/>
    <cellStyle name="Normal 9 6 3 2 4 2" xfId="7164" xr:uid="{00000000-0005-0000-0000-0000EA4E0000}"/>
    <cellStyle name="Normal 9 6 3 2 4 2 2" xfId="16317" xr:uid="{00000000-0005-0000-0000-0000EB4E0000}"/>
    <cellStyle name="Normal 9 6 3 2 4 3" xfId="10610" xr:uid="{00000000-0005-0000-0000-0000EC4E0000}"/>
    <cellStyle name="Normal 9 6 3 2 5" xfId="7161" xr:uid="{00000000-0005-0000-0000-0000ED4E0000}"/>
    <cellStyle name="Normal 9 6 3 2 5 2" xfId="16314" xr:uid="{00000000-0005-0000-0000-0000EE4E0000}"/>
    <cellStyle name="Normal 9 6 3 2 6" xfId="9867" xr:uid="{00000000-0005-0000-0000-0000EF4E0000}"/>
    <cellStyle name="Normal 9 6 3 3" xfId="2007" xr:uid="{00000000-0005-0000-0000-0000F04E0000}"/>
    <cellStyle name="Normal 9 6 3 3 2" xfId="7165" xr:uid="{00000000-0005-0000-0000-0000F14E0000}"/>
    <cellStyle name="Normal 9 6 3 3 2 2" xfId="16318" xr:uid="{00000000-0005-0000-0000-0000F24E0000}"/>
    <cellStyle name="Normal 9 6 3 3 3" xfId="11161" xr:uid="{00000000-0005-0000-0000-0000F34E0000}"/>
    <cellStyle name="Normal 9 6 3 4" xfId="3492" xr:uid="{00000000-0005-0000-0000-0000F44E0000}"/>
    <cellStyle name="Normal 9 6 3 4 2" xfId="7166" xr:uid="{00000000-0005-0000-0000-0000F54E0000}"/>
    <cellStyle name="Normal 9 6 3 4 2 2" xfId="16319" xr:uid="{00000000-0005-0000-0000-0000F64E0000}"/>
    <cellStyle name="Normal 9 6 3 4 3" xfId="12646" xr:uid="{00000000-0005-0000-0000-0000F74E0000}"/>
    <cellStyle name="Normal 9 6 3 5" xfId="1455" xr:uid="{00000000-0005-0000-0000-0000F84E0000}"/>
    <cellStyle name="Normal 9 6 3 5 2" xfId="7167" xr:uid="{00000000-0005-0000-0000-0000F94E0000}"/>
    <cellStyle name="Normal 9 6 3 5 2 2" xfId="16320" xr:uid="{00000000-0005-0000-0000-0000FA4E0000}"/>
    <cellStyle name="Normal 9 6 3 5 3" xfId="10609" xr:uid="{00000000-0005-0000-0000-0000FB4E0000}"/>
    <cellStyle name="Normal 9 6 3 6" xfId="7160" xr:uid="{00000000-0005-0000-0000-0000FC4E0000}"/>
    <cellStyle name="Normal 9 6 3 6 2" xfId="16313" xr:uid="{00000000-0005-0000-0000-0000FD4E0000}"/>
    <cellStyle name="Normal 9 6 3 7" xfId="9866" xr:uid="{00000000-0005-0000-0000-0000FE4E0000}"/>
    <cellStyle name="Normal 9 6 4" xfId="711" xr:uid="{00000000-0005-0000-0000-0000FF4E0000}"/>
    <cellStyle name="Normal 9 6 4 2" xfId="2009" xr:uid="{00000000-0005-0000-0000-0000004F0000}"/>
    <cellStyle name="Normal 9 6 4 2 2" xfId="7169" xr:uid="{00000000-0005-0000-0000-0000014F0000}"/>
    <cellStyle name="Normal 9 6 4 2 2 2" xfId="16322" xr:uid="{00000000-0005-0000-0000-0000024F0000}"/>
    <cellStyle name="Normal 9 6 4 2 3" xfId="11163" xr:uid="{00000000-0005-0000-0000-0000034F0000}"/>
    <cellStyle name="Normal 9 6 4 3" xfId="3494" xr:uid="{00000000-0005-0000-0000-0000044F0000}"/>
    <cellStyle name="Normal 9 6 4 3 2" xfId="7170" xr:uid="{00000000-0005-0000-0000-0000054F0000}"/>
    <cellStyle name="Normal 9 6 4 3 2 2" xfId="16323" xr:uid="{00000000-0005-0000-0000-0000064F0000}"/>
    <cellStyle name="Normal 9 6 4 3 3" xfId="12648" xr:uid="{00000000-0005-0000-0000-0000074F0000}"/>
    <cellStyle name="Normal 9 6 4 4" xfId="1457" xr:uid="{00000000-0005-0000-0000-0000084F0000}"/>
    <cellStyle name="Normal 9 6 4 4 2" xfId="7171" xr:uid="{00000000-0005-0000-0000-0000094F0000}"/>
    <cellStyle name="Normal 9 6 4 4 2 2" xfId="16324" xr:uid="{00000000-0005-0000-0000-00000A4F0000}"/>
    <cellStyle name="Normal 9 6 4 4 3" xfId="10611" xr:uid="{00000000-0005-0000-0000-00000B4F0000}"/>
    <cellStyle name="Normal 9 6 4 5" xfId="7168" xr:uid="{00000000-0005-0000-0000-00000C4F0000}"/>
    <cellStyle name="Normal 9 6 4 5 2" xfId="16321" xr:uid="{00000000-0005-0000-0000-00000D4F0000}"/>
    <cellStyle name="Normal 9 6 4 6" xfId="9868" xr:uid="{00000000-0005-0000-0000-00000E4F0000}"/>
    <cellStyle name="Normal 9 6 5" xfId="712" xr:uid="{00000000-0005-0000-0000-00000F4F0000}"/>
    <cellStyle name="Normal 9 6 6" xfId="2002" xr:uid="{00000000-0005-0000-0000-0000104F0000}"/>
    <cellStyle name="Normal 9 6 6 2" xfId="7172" xr:uid="{00000000-0005-0000-0000-0000114F0000}"/>
    <cellStyle name="Normal 9 6 6 2 2" xfId="16325" xr:uid="{00000000-0005-0000-0000-0000124F0000}"/>
    <cellStyle name="Normal 9 6 6 3" xfId="11156" xr:uid="{00000000-0005-0000-0000-0000134F0000}"/>
    <cellStyle name="Normal 9 6 7" xfId="3487" xr:uid="{00000000-0005-0000-0000-0000144F0000}"/>
    <cellStyle name="Normal 9 6 7 2" xfId="7173" xr:uid="{00000000-0005-0000-0000-0000154F0000}"/>
    <cellStyle name="Normal 9 6 7 2 2" xfId="16326" xr:uid="{00000000-0005-0000-0000-0000164F0000}"/>
    <cellStyle name="Normal 9 6 7 3" xfId="12641" xr:uid="{00000000-0005-0000-0000-0000174F0000}"/>
    <cellStyle name="Normal 9 6 8" xfId="1450" xr:uid="{00000000-0005-0000-0000-0000184F0000}"/>
    <cellStyle name="Normal 9 6 8 2" xfId="7174" xr:uid="{00000000-0005-0000-0000-0000194F0000}"/>
    <cellStyle name="Normal 9 6 8 2 2" xfId="16327" xr:uid="{00000000-0005-0000-0000-00001A4F0000}"/>
    <cellStyle name="Normal 9 6 8 3" xfId="10604" xr:uid="{00000000-0005-0000-0000-00001B4F0000}"/>
    <cellStyle name="Normal 9 6 9" xfId="7143" xr:uid="{00000000-0005-0000-0000-00001C4F0000}"/>
    <cellStyle name="Normal 9 6 9 2" xfId="16296" xr:uid="{00000000-0005-0000-0000-00001D4F0000}"/>
    <cellStyle name="Normal 9 7" xfId="713" xr:uid="{00000000-0005-0000-0000-00001E4F0000}"/>
    <cellStyle name="Normal 9 7 2" xfId="714" xr:uid="{00000000-0005-0000-0000-00001F4F0000}"/>
    <cellStyle name="Normal 9 7 2 2" xfId="715" xr:uid="{00000000-0005-0000-0000-0000204F0000}"/>
    <cellStyle name="Normal 9 7 2 2 2" xfId="2012" xr:uid="{00000000-0005-0000-0000-0000214F0000}"/>
    <cellStyle name="Normal 9 7 2 2 2 2" xfId="7178" xr:uid="{00000000-0005-0000-0000-0000224F0000}"/>
    <cellStyle name="Normal 9 7 2 2 2 2 2" xfId="16331" xr:uid="{00000000-0005-0000-0000-0000234F0000}"/>
    <cellStyle name="Normal 9 7 2 2 2 3" xfId="11166" xr:uid="{00000000-0005-0000-0000-0000244F0000}"/>
    <cellStyle name="Normal 9 7 2 2 3" xfId="3497" xr:uid="{00000000-0005-0000-0000-0000254F0000}"/>
    <cellStyle name="Normal 9 7 2 2 3 2" xfId="7179" xr:uid="{00000000-0005-0000-0000-0000264F0000}"/>
    <cellStyle name="Normal 9 7 2 2 3 2 2" xfId="16332" xr:uid="{00000000-0005-0000-0000-0000274F0000}"/>
    <cellStyle name="Normal 9 7 2 2 3 3" xfId="12651" xr:uid="{00000000-0005-0000-0000-0000284F0000}"/>
    <cellStyle name="Normal 9 7 2 2 4" xfId="1460" xr:uid="{00000000-0005-0000-0000-0000294F0000}"/>
    <cellStyle name="Normal 9 7 2 2 4 2" xfId="7180" xr:uid="{00000000-0005-0000-0000-00002A4F0000}"/>
    <cellStyle name="Normal 9 7 2 2 4 2 2" xfId="16333" xr:uid="{00000000-0005-0000-0000-00002B4F0000}"/>
    <cellStyle name="Normal 9 7 2 2 4 3" xfId="10614" xr:uid="{00000000-0005-0000-0000-00002C4F0000}"/>
    <cellStyle name="Normal 9 7 2 2 5" xfId="7177" xr:uid="{00000000-0005-0000-0000-00002D4F0000}"/>
    <cellStyle name="Normal 9 7 2 2 5 2" xfId="16330" xr:uid="{00000000-0005-0000-0000-00002E4F0000}"/>
    <cellStyle name="Normal 9 7 2 2 6" xfId="9872" xr:uid="{00000000-0005-0000-0000-00002F4F0000}"/>
    <cellStyle name="Normal 9 7 2 3" xfId="2011" xr:uid="{00000000-0005-0000-0000-0000304F0000}"/>
    <cellStyle name="Normal 9 7 2 3 2" xfId="7181" xr:uid="{00000000-0005-0000-0000-0000314F0000}"/>
    <cellStyle name="Normal 9 7 2 3 2 2" xfId="16334" xr:uid="{00000000-0005-0000-0000-0000324F0000}"/>
    <cellStyle name="Normal 9 7 2 3 3" xfId="11165" xr:uid="{00000000-0005-0000-0000-0000334F0000}"/>
    <cellStyle name="Normal 9 7 2 4" xfId="3496" xr:uid="{00000000-0005-0000-0000-0000344F0000}"/>
    <cellStyle name="Normal 9 7 2 4 2" xfId="7182" xr:uid="{00000000-0005-0000-0000-0000354F0000}"/>
    <cellStyle name="Normal 9 7 2 4 2 2" xfId="16335" xr:uid="{00000000-0005-0000-0000-0000364F0000}"/>
    <cellStyle name="Normal 9 7 2 4 3" xfId="12650" xr:uid="{00000000-0005-0000-0000-0000374F0000}"/>
    <cellStyle name="Normal 9 7 2 5" xfId="1459" xr:uid="{00000000-0005-0000-0000-0000384F0000}"/>
    <cellStyle name="Normal 9 7 2 5 2" xfId="7183" xr:uid="{00000000-0005-0000-0000-0000394F0000}"/>
    <cellStyle name="Normal 9 7 2 5 2 2" xfId="16336" xr:uid="{00000000-0005-0000-0000-00003A4F0000}"/>
    <cellStyle name="Normal 9 7 2 5 3" xfId="10613" xr:uid="{00000000-0005-0000-0000-00003B4F0000}"/>
    <cellStyle name="Normal 9 7 2 6" xfId="7176" xr:uid="{00000000-0005-0000-0000-00003C4F0000}"/>
    <cellStyle name="Normal 9 7 2 6 2" xfId="16329" xr:uid="{00000000-0005-0000-0000-00003D4F0000}"/>
    <cellStyle name="Normal 9 7 2 7" xfId="9871" xr:uid="{00000000-0005-0000-0000-00003E4F0000}"/>
    <cellStyle name="Normal 9 7 3" xfId="716" xr:uid="{00000000-0005-0000-0000-00003F4F0000}"/>
    <cellStyle name="Normal 9 7 3 2" xfId="2013" xr:uid="{00000000-0005-0000-0000-0000404F0000}"/>
    <cellStyle name="Normal 9 7 3 2 2" xfId="7185" xr:uid="{00000000-0005-0000-0000-0000414F0000}"/>
    <cellStyle name="Normal 9 7 3 2 2 2" xfId="16338" xr:uid="{00000000-0005-0000-0000-0000424F0000}"/>
    <cellStyle name="Normal 9 7 3 2 3" xfId="11167" xr:uid="{00000000-0005-0000-0000-0000434F0000}"/>
    <cellStyle name="Normal 9 7 3 3" xfId="3498" xr:uid="{00000000-0005-0000-0000-0000444F0000}"/>
    <cellStyle name="Normal 9 7 3 3 2" xfId="7186" xr:uid="{00000000-0005-0000-0000-0000454F0000}"/>
    <cellStyle name="Normal 9 7 3 3 2 2" xfId="16339" xr:uid="{00000000-0005-0000-0000-0000464F0000}"/>
    <cellStyle name="Normal 9 7 3 3 3" xfId="12652" xr:uid="{00000000-0005-0000-0000-0000474F0000}"/>
    <cellStyle name="Normal 9 7 3 4" xfId="1461" xr:uid="{00000000-0005-0000-0000-0000484F0000}"/>
    <cellStyle name="Normal 9 7 3 4 2" xfId="7187" xr:uid="{00000000-0005-0000-0000-0000494F0000}"/>
    <cellStyle name="Normal 9 7 3 4 2 2" xfId="16340" xr:uid="{00000000-0005-0000-0000-00004A4F0000}"/>
    <cellStyle name="Normal 9 7 3 4 3" xfId="10615" xr:uid="{00000000-0005-0000-0000-00004B4F0000}"/>
    <cellStyle name="Normal 9 7 3 5" xfId="7184" xr:uid="{00000000-0005-0000-0000-00004C4F0000}"/>
    <cellStyle name="Normal 9 7 3 5 2" xfId="16337" xr:uid="{00000000-0005-0000-0000-00004D4F0000}"/>
    <cellStyle name="Normal 9 7 3 6" xfId="9873" xr:uid="{00000000-0005-0000-0000-00004E4F0000}"/>
    <cellStyle name="Normal 9 7 4" xfId="717" xr:uid="{00000000-0005-0000-0000-00004F4F0000}"/>
    <cellStyle name="Normal 9 7 5" xfId="2010" xr:uid="{00000000-0005-0000-0000-0000504F0000}"/>
    <cellStyle name="Normal 9 7 5 2" xfId="7188" xr:uid="{00000000-0005-0000-0000-0000514F0000}"/>
    <cellStyle name="Normal 9 7 5 2 2" xfId="16341" xr:uid="{00000000-0005-0000-0000-0000524F0000}"/>
    <cellStyle name="Normal 9 7 5 3" xfId="11164" xr:uid="{00000000-0005-0000-0000-0000534F0000}"/>
    <cellStyle name="Normal 9 7 6" xfId="3495" xr:uid="{00000000-0005-0000-0000-0000544F0000}"/>
    <cellStyle name="Normal 9 7 6 2" xfId="7189" xr:uid="{00000000-0005-0000-0000-0000554F0000}"/>
    <cellStyle name="Normal 9 7 6 2 2" xfId="16342" xr:uid="{00000000-0005-0000-0000-0000564F0000}"/>
    <cellStyle name="Normal 9 7 6 3" xfId="12649" xr:uid="{00000000-0005-0000-0000-0000574F0000}"/>
    <cellStyle name="Normal 9 7 7" xfId="1458" xr:uid="{00000000-0005-0000-0000-0000584F0000}"/>
    <cellStyle name="Normal 9 7 7 2" xfId="7190" xr:uid="{00000000-0005-0000-0000-0000594F0000}"/>
    <cellStyle name="Normal 9 7 7 2 2" xfId="16343" xr:uid="{00000000-0005-0000-0000-00005A4F0000}"/>
    <cellStyle name="Normal 9 7 7 3" xfId="10612" xr:uid="{00000000-0005-0000-0000-00005B4F0000}"/>
    <cellStyle name="Normal 9 7 8" xfId="7175" xr:uid="{00000000-0005-0000-0000-00005C4F0000}"/>
    <cellStyle name="Normal 9 7 8 2" xfId="16328" xr:uid="{00000000-0005-0000-0000-00005D4F0000}"/>
    <cellStyle name="Normal 9 7 9" xfId="9870" xr:uid="{00000000-0005-0000-0000-00005E4F0000}"/>
    <cellStyle name="Normal 9 8" xfId="718" xr:uid="{00000000-0005-0000-0000-00005F4F0000}"/>
    <cellStyle name="Normal 9 8 10" xfId="3211" xr:uid="{00000000-0005-0000-0000-0000604F0000}"/>
    <cellStyle name="Normal 9 8 10 2" xfId="7192" xr:uid="{00000000-0005-0000-0000-0000614F0000}"/>
    <cellStyle name="Normal 9 8 10 2 2" xfId="16345" xr:uid="{00000000-0005-0000-0000-0000624F0000}"/>
    <cellStyle name="Normal 9 8 10 3" xfId="12365" xr:uid="{00000000-0005-0000-0000-0000634F0000}"/>
    <cellStyle name="Normal 9 8 11" xfId="1462" xr:uid="{00000000-0005-0000-0000-0000644F0000}"/>
    <cellStyle name="Normal 9 8 11 2" xfId="7193" xr:uid="{00000000-0005-0000-0000-0000654F0000}"/>
    <cellStyle name="Normal 9 8 11 2 2" xfId="16346" xr:uid="{00000000-0005-0000-0000-0000664F0000}"/>
    <cellStyle name="Normal 9 8 11 3" xfId="10616" xr:uid="{00000000-0005-0000-0000-0000674F0000}"/>
    <cellStyle name="Normal 9 8 12" xfId="7191" xr:uid="{00000000-0005-0000-0000-0000684F0000}"/>
    <cellStyle name="Normal 9 8 12 2" xfId="16344" xr:uid="{00000000-0005-0000-0000-0000694F0000}"/>
    <cellStyle name="Normal 9 8 13" xfId="9875" xr:uid="{00000000-0005-0000-0000-00006A4F0000}"/>
    <cellStyle name="Normal 9 8 2" xfId="719" xr:uid="{00000000-0005-0000-0000-00006B4F0000}"/>
    <cellStyle name="Normal 9 8 2 2" xfId="720" xr:uid="{00000000-0005-0000-0000-00006C4F0000}"/>
    <cellStyle name="Normal 9 8 2 2 2" xfId="721" xr:uid="{00000000-0005-0000-0000-00006D4F0000}"/>
    <cellStyle name="Normal 9 8 2 2 2 2" xfId="2016" xr:uid="{00000000-0005-0000-0000-00006E4F0000}"/>
    <cellStyle name="Normal 9 8 2 2 2 2 2" xfId="7197" xr:uid="{00000000-0005-0000-0000-00006F4F0000}"/>
    <cellStyle name="Normal 9 8 2 2 2 2 2 2" xfId="16350" xr:uid="{00000000-0005-0000-0000-0000704F0000}"/>
    <cellStyle name="Normal 9 8 2 2 2 2 3" xfId="11170" xr:uid="{00000000-0005-0000-0000-0000714F0000}"/>
    <cellStyle name="Normal 9 8 2 2 2 3" xfId="3500" xr:uid="{00000000-0005-0000-0000-0000724F0000}"/>
    <cellStyle name="Normal 9 8 2 2 2 3 2" xfId="7198" xr:uid="{00000000-0005-0000-0000-0000734F0000}"/>
    <cellStyle name="Normal 9 8 2 2 2 3 2 2" xfId="16351" xr:uid="{00000000-0005-0000-0000-0000744F0000}"/>
    <cellStyle name="Normal 9 8 2 2 2 3 3" xfId="12654" xr:uid="{00000000-0005-0000-0000-0000754F0000}"/>
    <cellStyle name="Normal 9 8 2 2 2 4" xfId="1465" xr:uid="{00000000-0005-0000-0000-0000764F0000}"/>
    <cellStyle name="Normal 9 8 2 2 2 4 2" xfId="7199" xr:uid="{00000000-0005-0000-0000-0000774F0000}"/>
    <cellStyle name="Normal 9 8 2 2 2 4 2 2" xfId="16352" xr:uid="{00000000-0005-0000-0000-0000784F0000}"/>
    <cellStyle name="Normal 9 8 2 2 2 4 3" xfId="10619" xr:uid="{00000000-0005-0000-0000-0000794F0000}"/>
    <cellStyle name="Normal 9 8 2 2 2 5" xfId="7196" xr:uid="{00000000-0005-0000-0000-00007A4F0000}"/>
    <cellStyle name="Normal 9 8 2 2 2 5 2" xfId="16349" xr:uid="{00000000-0005-0000-0000-00007B4F0000}"/>
    <cellStyle name="Normal 9 8 2 2 2 6" xfId="9878" xr:uid="{00000000-0005-0000-0000-00007C4F0000}"/>
    <cellStyle name="Normal 9 8 2 2 3" xfId="2015" xr:uid="{00000000-0005-0000-0000-00007D4F0000}"/>
    <cellStyle name="Normal 9 8 2 2 3 2" xfId="7200" xr:uid="{00000000-0005-0000-0000-00007E4F0000}"/>
    <cellStyle name="Normal 9 8 2 2 3 2 2" xfId="16353" xr:uid="{00000000-0005-0000-0000-00007F4F0000}"/>
    <cellStyle name="Normal 9 8 2 2 3 3" xfId="11169" xr:uid="{00000000-0005-0000-0000-0000804F0000}"/>
    <cellStyle name="Normal 9 8 2 2 4" xfId="3499" xr:uid="{00000000-0005-0000-0000-0000814F0000}"/>
    <cellStyle name="Normal 9 8 2 2 4 2" xfId="7201" xr:uid="{00000000-0005-0000-0000-0000824F0000}"/>
    <cellStyle name="Normal 9 8 2 2 4 2 2" xfId="16354" xr:uid="{00000000-0005-0000-0000-0000834F0000}"/>
    <cellStyle name="Normal 9 8 2 2 4 3" xfId="12653" xr:uid="{00000000-0005-0000-0000-0000844F0000}"/>
    <cellStyle name="Normal 9 8 2 2 5" xfId="1464" xr:uid="{00000000-0005-0000-0000-0000854F0000}"/>
    <cellStyle name="Normal 9 8 2 2 5 2" xfId="7202" xr:uid="{00000000-0005-0000-0000-0000864F0000}"/>
    <cellStyle name="Normal 9 8 2 2 5 2 2" xfId="16355" xr:uid="{00000000-0005-0000-0000-0000874F0000}"/>
    <cellStyle name="Normal 9 8 2 2 5 3" xfId="10618" xr:uid="{00000000-0005-0000-0000-0000884F0000}"/>
    <cellStyle name="Normal 9 8 2 2 6" xfId="7195" xr:uid="{00000000-0005-0000-0000-0000894F0000}"/>
    <cellStyle name="Normal 9 8 2 2 6 2" xfId="16348" xr:uid="{00000000-0005-0000-0000-00008A4F0000}"/>
    <cellStyle name="Normal 9 8 2 2 7" xfId="9877" xr:uid="{00000000-0005-0000-0000-00008B4F0000}"/>
    <cellStyle name="Normal 9 8 2 3" xfId="722" xr:uid="{00000000-0005-0000-0000-00008C4F0000}"/>
    <cellStyle name="Normal 9 8 2 3 2" xfId="2017" xr:uid="{00000000-0005-0000-0000-00008D4F0000}"/>
    <cellStyle name="Normal 9 8 2 3 2 2" xfId="7204" xr:uid="{00000000-0005-0000-0000-00008E4F0000}"/>
    <cellStyle name="Normal 9 8 2 3 2 2 2" xfId="16357" xr:uid="{00000000-0005-0000-0000-00008F4F0000}"/>
    <cellStyle name="Normal 9 8 2 3 2 3" xfId="11171" xr:uid="{00000000-0005-0000-0000-0000904F0000}"/>
    <cellStyle name="Normal 9 8 2 3 3" xfId="3501" xr:uid="{00000000-0005-0000-0000-0000914F0000}"/>
    <cellStyle name="Normal 9 8 2 3 3 2" xfId="7205" xr:uid="{00000000-0005-0000-0000-0000924F0000}"/>
    <cellStyle name="Normal 9 8 2 3 3 2 2" xfId="16358" xr:uid="{00000000-0005-0000-0000-0000934F0000}"/>
    <cellStyle name="Normal 9 8 2 3 3 3" xfId="12655" xr:uid="{00000000-0005-0000-0000-0000944F0000}"/>
    <cellStyle name="Normal 9 8 2 3 4" xfId="1466" xr:uid="{00000000-0005-0000-0000-0000954F0000}"/>
    <cellStyle name="Normal 9 8 2 3 4 2" xfId="7206" xr:uid="{00000000-0005-0000-0000-0000964F0000}"/>
    <cellStyle name="Normal 9 8 2 3 4 2 2" xfId="16359" xr:uid="{00000000-0005-0000-0000-0000974F0000}"/>
    <cellStyle name="Normal 9 8 2 3 4 3" xfId="10620" xr:uid="{00000000-0005-0000-0000-0000984F0000}"/>
    <cellStyle name="Normal 9 8 2 3 5" xfId="7203" xr:uid="{00000000-0005-0000-0000-0000994F0000}"/>
    <cellStyle name="Normal 9 8 2 3 5 2" xfId="16356" xr:uid="{00000000-0005-0000-0000-00009A4F0000}"/>
    <cellStyle name="Normal 9 8 2 3 6" xfId="9879" xr:uid="{00000000-0005-0000-0000-00009B4F0000}"/>
    <cellStyle name="Normal 9 8 2 4" xfId="1161" xr:uid="{00000000-0005-0000-0000-00009C4F0000}"/>
    <cellStyle name="Normal 9 8 2 4 2" xfId="3894" xr:uid="{00000000-0005-0000-0000-00009D4F0000}"/>
    <cellStyle name="Normal 9 8 2 4 2 2" xfId="7208" xr:uid="{00000000-0005-0000-0000-00009E4F0000}"/>
    <cellStyle name="Normal 9 8 2 4 2 2 2" xfId="16361" xr:uid="{00000000-0005-0000-0000-00009F4F0000}"/>
    <cellStyle name="Normal 9 8 2 4 2 3" xfId="13048" xr:uid="{00000000-0005-0000-0000-0000A04F0000}"/>
    <cellStyle name="Normal 9 8 2 4 3" xfId="2200" xr:uid="{00000000-0005-0000-0000-0000A14F0000}"/>
    <cellStyle name="Normal 9 8 2 4 3 2" xfId="7209" xr:uid="{00000000-0005-0000-0000-0000A24F0000}"/>
    <cellStyle name="Normal 9 8 2 4 3 2 2" xfId="16362" xr:uid="{00000000-0005-0000-0000-0000A34F0000}"/>
    <cellStyle name="Normal 9 8 2 4 3 3" xfId="11354" xr:uid="{00000000-0005-0000-0000-0000A44F0000}"/>
    <cellStyle name="Normal 9 8 2 4 4" xfId="7207" xr:uid="{00000000-0005-0000-0000-0000A54F0000}"/>
    <cellStyle name="Normal 9 8 2 4 4 2" xfId="16360" xr:uid="{00000000-0005-0000-0000-0000A64F0000}"/>
    <cellStyle name="Normal 9 8 2 4 5" xfId="10315" xr:uid="{00000000-0005-0000-0000-0000A74F0000}"/>
    <cellStyle name="Normal 9 8 2 5" xfId="2014" xr:uid="{00000000-0005-0000-0000-0000A84F0000}"/>
    <cellStyle name="Normal 9 8 2 5 2" xfId="7210" xr:uid="{00000000-0005-0000-0000-0000A94F0000}"/>
    <cellStyle name="Normal 9 8 2 5 2 2" xfId="16363" xr:uid="{00000000-0005-0000-0000-0000AA4F0000}"/>
    <cellStyle name="Normal 9 8 2 5 3" xfId="11168" xr:uid="{00000000-0005-0000-0000-0000AB4F0000}"/>
    <cellStyle name="Normal 9 8 2 6" xfId="3216" xr:uid="{00000000-0005-0000-0000-0000AC4F0000}"/>
    <cellStyle name="Normal 9 8 2 6 2" xfId="7211" xr:uid="{00000000-0005-0000-0000-0000AD4F0000}"/>
    <cellStyle name="Normal 9 8 2 6 2 2" xfId="16364" xr:uid="{00000000-0005-0000-0000-0000AE4F0000}"/>
    <cellStyle name="Normal 9 8 2 6 3" xfId="12370" xr:uid="{00000000-0005-0000-0000-0000AF4F0000}"/>
    <cellStyle name="Normal 9 8 2 7" xfId="1463" xr:uid="{00000000-0005-0000-0000-0000B04F0000}"/>
    <cellStyle name="Normal 9 8 2 7 2" xfId="7212" xr:uid="{00000000-0005-0000-0000-0000B14F0000}"/>
    <cellStyle name="Normal 9 8 2 7 2 2" xfId="16365" xr:uid="{00000000-0005-0000-0000-0000B24F0000}"/>
    <cellStyle name="Normal 9 8 2 7 3" xfId="10617" xr:uid="{00000000-0005-0000-0000-0000B34F0000}"/>
    <cellStyle name="Normal 9 8 2 8" xfId="7194" xr:uid="{00000000-0005-0000-0000-0000B44F0000}"/>
    <cellStyle name="Normal 9 8 2 8 2" xfId="16347" xr:uid="{00000000-0005-0000-0000-0000B54F0000}"/>
    <cellStyle name="Normal 9 8 2 9" xfId="9876" xr:uid="{00000000-0005-0000-0000-0000B64F0000}"/>
    <cellStyle name="Normal 9 8 3" xfId="723" xr:uid="{00000000-0005-0000-0000-0000B74F0000}"/>
    <cellStyle name="Normal 9 8 3 2" xfId="724" xr:uid="{00000000-0005-0000-0000-0000B84F0000}"/>
    <cellStyle name="Normal 9 8 3 2 2" xfId="725" xr:uid="{00000000-0005-0000-0000-0000B94F0000}"/>
    <cellStyle name="Normal 9 8 3 2 2 2" xfId="2020" xr:uid="{00000000-0005-0000-0000-0000BA4F0000}"/>
    <cellStyle name="Normal 9 8 3 2 2 2 2" xfId="7216" xr:uid="{00000000-0005-0000-0000-0000BB4F0000}"/>
    <cellStyle name="Normal 9 8 3 2 2 2 2 2" xfId="16369" xr:uid="{00000000-0005-0000-0000-0000BC4F0000}"/>
    <cellStyle name="Normal 9 8 3 2 2 2 3" xfId="11174" xr:uid="{00000000-0005-0000-0000-0000BD4F0000}"/>
    <cellStyle name="Normal 9 8 3 2 2 3" xfId="3503" xr:uid="{00000000-0005-0000-0000-0000BE4F0000}"/>
    <cellStyle name="Normal 9 8 3 2 2 3 2" xfId="7217" xr:uid="{00000000-0005-0000-0000-0000BF4F0000}"/>
    <cellStyle name="Normal 9 8 3 2 2 3 2 2" xfId="16370" xr:uid="{00000000-0005-0000-0000-0000C04F0000}"/>
    <cellStyle name="Normal 9 8 3 2 2 3 3" xfId="12657" xr:uid="{00000000-0005-0000-0000-0000C14F0000}"/>
    <cellStyle name="Normal 9 8 3 2 2 4" xfId="1469" xr:uid="{00000000-0005-0000-0000-0000C24F0000}"/>
    <cellStyle name="Normal 9 8 3 2 2 4 2" xfId="7218" xr:uid="{00000000-0005-0000-0000-0000C34F0000}"/>
    <cellStyle name="Normal 9 8 3 2 2 4 2 2" xfId="16371" xr:uid="{00000000-0005-0000-0000-0000C44F0000}"/>
    <cellStyle name="Normal 9 8 3 2 2 4 3" xfId="10623" xr:uid="{00000000-0005-0000-0000-0000C54F0000}"/>
    <cellStyle name="Normal 9 8 3 2 2 5" xfId="7215" xr:uid="{00000000-0005-0000-0000-0000C64F0000}"/>
    <cellStyle name="Normal 9 8 3 2 2 5 2" xfId="16368" xr:uid="{00000000-0005-0000-0000-0000C74F0000}"/>
    <cellStyle name="Normal 9 8 3 2 2 6" xfId="9882" xr:uid="{00000000-0005-0000-0000-0000C84F0000}"/>
    <cellStyle name="Normal 9 8 3 2 3" xfId="2019" xr:uid="{00000000-0005-0000-0000-0000C94F0000}"/>
    <cellStyle name="Normal 9 8 3 2 3 2" xfId="7219" xr:uid="{00000000-0005-0000-0000-0000CA4F0000}"/>
    <cellStyle name="Normal 9 8 3 2 3 2 2" xfId="16372" xr:uid="{00000000-0005-0000-0000-0000CB4F0000}"/>
    <cellStyle name="Normal 9 8 3 2 3 3" xfId="11173" xr:uid="{00000000-0005-0000-0000-0000CC4F0000}"/>
    <cellStyle name="Normal 9 8 3 2 4" xfId="3502" xr:uid="{00000000-0005-0000-0000-0000CD4F0000}"/>
    <cellStyle name="Normal 9 8 3 2 4 2" xfId="7220" xr:uid="{00000000-0005-0000-0000-0000CE4F0000}"/>
    <cellStyle name="Normal 9 8 3 2 4 2 2" xfId="16373" xr:uid="{00000000-0005-0000-0000-0000CF4F0000}"/>
    <cellStyle name="Normal 9 8 3 2 4 3" xfId="12656" xr:uid="{00000000-0005-0000-0000-0000D04F0000}"/>
    <cellStyle name="Normal 9 8 3 2 5" xfId="1468" xr:uid="{00000000-0005-0000-0000-0000D14F0000}"/>
    <cellStyle name="Normal 9 8 3 2 5 2" xfId="7221" xr:uid="{00000000-0005-0000-0000-0000D24F0000}"/>
    <cellStyle name="Normal 9 8 3 2 5 2 2" xfId="16374" xr:uid="{00000000-0005-0000-0000-0000D34F0000}"/>
    <cellStyle name="Normal 9 8 3 2 5 3" xfId="10622" xr:uid="{00000000-0005-0000-0000-0000D44F0000}"/>
    <cellStyle name="Normal 9 8 3 2 6" xfId="7214" xr:uid="{00000000-0005-0000-0000-0000D54F0000}"/>
    <cellStyle name="Normal 9 8 3 2 6 2" xfId="16367" xr:uid="{00000000-0005-0000-0000-0000D64F0000}"/>
    <cellStyle name="Normal 9 8 3 2 7" xfId="9881" xr:uid="{00000000-0005-0000-0000-0000D74F0000}"/>
    <cellStyle name="Normal 9 8 3 3" xfId="726" xr:uid="{00000000-0005-0000-0000-0000D84F0000}"/>
    <cellStyle name="Normal 9 8 3 3 2" xfId="2021" xr:uid="{00000000-0005-0000-0000-0000D94F0000}"/>
    <cellStyle name="Normal 9 8 3 3 2 2" xfId="7223" xr:uid="{00000000-0005-0000-0000-0000DA4F0000}"/>
    <cellStyle name="Normal 9 8 3 3 2 2 2" xfId="16376" xr:uid="{00000000-0005-0000-0000-0000DB4F0000}"/>
    <cellStyle name="Normal 9 8 3 3 2 3" xfId="11175" xr:uid="{00000000-0005-0000-0000-0000DC4F0000}"/>
    <cellStyle name="Normal 9 8 3 3 3" xfId="3504" xr:uid="{00000000-0005-0000-0000-0000DD4F0000}"/>
    <cellStyle name="Normal 9 8 3 3 3 2" xfId="7224" xr:uid="{00000000-0005-0000-0000-0000DE4F0000}"/>
    <cellStyle name="Normal 9 8 3 3 3 2 2" xfId="16377" xr:uid="{00000000-0005-0000-0000-0000DF4F0000}"/>
    <cellStyle name="Normal 9 8 3 3 3 3" xfId="12658" xr:uid="{00000000-0005-0000-0000-0000E04F0000}"/>
    <cellStyle name="Normal 9 8 3 3 4" xfId="1470" xr:uid="{00000000-0005-0000-0000-0000E14F0000}"/>
    <cellStyle name="Normal 9 8 3 3 4 2" xfId="7225" xr:uid="{00000000-0005-0000-0000-0000E24F0000}"/>
    <cellStyle name="Normal 9 8 3 3 4 2 2" xfId="16378" xr:uid="{00000000-0005-0000-0000-0000E34F0000}"/>
    <cellStyle name="Normal 9 8 3 3 4 3" xfId="10624" xr:uid="{00000000-0005-0000-0000-0000E44F0000}"/>
    <cellStyle name="Normal 9 8 3 3 5" xfId="7222" xr:uid="{00000000-0005-0000-0000-0000E54F0000}"/>
    <cellStyle name="Normal 9 8 3 3 5 2" xfId="16375" xr:uid="{00000000-0005-0000-0000-0000E64F0000}"/>
    <cellStyle name="Normal 9 8 3 3 6" xfId="9883" xr:uid="{00000000-0005-0000-0000-0000E74F0000}"/>
    <cellStyle name="Normal 9 8 3 4" xfId="1162" xr:uid="{00000000-0005-0000-0000-0000E84F0000}"/>
    <cellStyle name="Normal 9 8 3 4 2" xfId="3909" xr:uid="{00000000-0005-0000-0000-0000E94F0000}"/>
    <cellStyle name="Normal 9 8 3 4 2 2" xfId="7227" xr:uid="{00000000-0005-0000-0000-0000EA4F0000}"/>
    <cellStyle name="Normal 9 8 3 4 2 2 2" xfId="16380" xr:uid="{00000000-0005-0000-0000-0000EB4F0000}"/>
    <cellStyle name="Normal 9 8 3 4 2 3" xfId="13063" xr:uid="{00000000-0005-0000-0000-0000EC4F0000}"/>
    <cellStyle name="Normal 9 8 3 4 3" xfId="2215" xr:uid="{00000000-0005-0000-0000-0000ED4F0000}"/>
    <cellStyle name="Normal 9 8 3 4 3 2" xfId="7228" xr:uid="{00000000-0005-0000-0000-0000EE4F0000}"/>
    <cellStyle name="Normal 9 8 3 4 3 2 2" xfId="16381" xr:uid="{00000000-0005-0000-0000-0000EF4F0000}"/>
    <cellStyle name="Normal 9 8 3 4 3 3" xfId="11369" xr:uid="{00000000-0005-0000-0000-0000F04F0000}"/>
    <cellStyle name="Normal 9 8 3 4 4" xfId="7226" xr:uid="{00000000-0005-0000-0000-0000F14F0000}"/>
    <cellStyle name="Normal 9 8 3 4 4 2" xfId="16379" xr:uid="{00000000-0005-0000-0000-0000F24F0000}"/>
    <cellStyle name="Normal 9 8 3 4 5" xfId="10316" xr:uid="{00000000-0005-0000-0000-0000F34F0000}"/>
    <cellStyle name="Normal 9 8 3 5" xfId="2018" xr:uid="{00000000-0005-0000-0000-0000F44F0000}"/>
    <cellStyle name="Normal 9 8 3 5 2" xfId="7229" xr:uid="{00000000-0005-0000-0000-0000F54F0000}"/>
    <cellStyle name="Normal 9 8 3 5 2 2" xfId="16382" xr:uid="{00000000-0005-0000-0000-0000F64F0000}"/>
    <cellStyle name="Normal 9 8 3 5 3" xfId="11172" xr:uid="{00000000-0005-0000-0000-0000F74F0000}"/>
    <cellStyle name="Normal 9 8 3 6" xfId="3224" xr:uid="{00000000-0005-0000-0000-0000F84F0000}"/>
    <cellStyle name="Normal 9 8 3 6 2" xfId="7230" xr:uid="{00000000-0005-0000-0000-0000F94F0000}"/>
    <cellStyle name="Normal 9 8 3 6 2 2" xfId="16383" xr:uid="{00000000-0005-0000-0000-0000FA4F0000}"/>
    <cellStyle name="Normal 9 8 3 6 3" xfId="12378" xr:uid="{00000000-0005-0000-0000-0000FB4F0000}"/>
    <cellStyle name="Normal 9 8 3 7" xfId="1467" xr:uid="{00000000-0005-0000-0000-0000FC4F0000}"/>
    <cellStyle name="Normal 9 8 3 7 2" xfId="7231" xr:uid="{00000000-0005-0000-0000-0000FD4F0000}"/>
    <cellStyle name="Normal 9 8 3 7 2 2" xfId="16384" xr:uid="{00000000-0005-0000-0000-0000FE4F0000}"/>
    <cellStyle name="Normal 9 8 3 7 3" xfId="10621" xr:uid="{00000000-0005-0000-0000-0000FF4F0000}"/>
    <cellStyle name="Normal 9 8 3 8" xfId="7213" xr:uid="{00000000-0005-0000-0000-000000500000}"/>
    <cellStyle name="Normal 9 8 3 8 2" xfId="16366" xr:uid="{00000000-0005-0000-0000-000001500000}"/>
    <cellStyle name="Normal 9 8 3 9" xfId="9880" xr:uid="{00000000-0005-0000-0000-000002500000}"/>
    <cellStyle name="Normal 9 8 4" xfId="727" xr:uid="{00000000-0005-0000-0000-000003500000}"/>
    <cellStyle name="Normal 9 8 4 2" xfId="728" xr:uid="{00000000-0005-0000-0000-000004500000}"/>
    <cellStyle name="Normal 9 8 4 2 2" xfId="2023" xr:uid="{00000000-0005-0000-0000-000005500000}"/>
    <cellStyle name="Normal 9 8 4 2 2 2" xfId="7234" xr:uid="{00000000-0005-0000-0000-000006500000}"/>
    <cellStyle name="Normal 9 8 4 2 2 2 2" xfId="16387" xr:uid="{00000000-0005-0000-0000-000007500000}"/>
    <cellStyle name="Normal 9 8 4 2 2 3" xfId="11177" xr:uid="{00000000-0005-0000-0000-000008500000}"/>
    <cellStyle name="Normal 9 8 4 2 3" xfId="3506" xr:uid="{00000000-0005-0000-0000-000009500000}"/>
    <cellStyle name="Normal 9 8 4 2 3 2" xfId="7235" xr:uid="{00000000-0005-0000-0000-00000A500000}"/>
    <cellStyle name="Normal 9 8 4 2 3 2 2" xfId="16388" xr:uid="{00000000-0005-0000-0000-00000B500000}"/>
    <cellStyle name="Normal 9 8 4 2 3 3" xfId="12660" xr:uid="{00000000-0005-0000-0000-00000C500000}"/>
    <cellStyle name="Normal 9 8 4 2 4" xfId="1472" xr:uid="{00000000-0005-0000-0000-00000D500000}"/>
    <cellStyle name="Normal 9 8 4 2 4 2" xfId="7236" xr:uid="{00000000-0005-0000-0000-00000E500000}"/>
    <cellStyle name="Normal 9 8 4 2 4 2 2" xfId="16389" xr:uid="{00000000-0005-0000-0000-00000F500000}"/>
    <cellStyle name="Normal 9 8 4 2 4 3" xfId="10626" xr:uid="{00000000-0005-0000-0000-000010500000}"/>
    <cellStyle name="Normal 9 8 4 2 5" xfId="7233" xr:uid="{00000000-0005-0000-0000-000011500000}"/>
    <cellStyle name="Normal 9 8 4 2 5 2" xfId="16386" xr:uid="{00000000-0005-0000-0000-000012500000}"/>
    <cellStyle name="Normal 9 8 4 2 6" xfId="9885" xr:uid="{00000000-0005-0000-0000-000013500000}"/>
    <cellStyle name="Normal 9 8 4 3" xfId="2022" xr:uid="{00000000-0005-0000-0000-000014500000}"/>
    <cellStyle name="Normal 9 8 4 3 2" xfId="7237" xr:uid="{00000000-0005-0000-0000-000015500000}"/>
    <cellStyle name="Normal 9 8 4 3 2 2" xfId="16390" xr:uid="{00000000-0005-0000-0000-000016500000}"/>
    <cellStyle name="Normal 9 8 4 3 3" xfId="11176" xr:uid="{00000000-0005-0000-0000-000017500000}"/>
    <cellStyle name="Normal 9 8 4 4" xfId="3505" xr:uid="{00000000-0005-0000-0000-000018500000}"/>
    <cellStyle name="Normal 9 8 4 4 2" xfId="7238" xr:uid="{00000000-0005-0000-0000-000019500000}"/>
    <cellStyle name="Normal 9 8 4 4 2 2" xfId="16391" xr:uid="{00000000-0005-0000-0000-00001A500000}"/>
    <cellStyle name="Normal 9 8 4 4 3" xfId="12659" xr:uid="{00000000-0005-0000-0000-00001B500000}"/>
    <cellStyle name="Normal 9 8 4 5" xfId="1471" xr:uid="{00000000-0005-0000-0000-00001C500000}"/>
    <cellStyle name="Normal 9 8 4 5 2" xfId="7239" xr:uid="{00000000-0005-0000-0000-00001D500000}"/>
    <cellStyle name="Normal 9 8 4 5 2 2" xfId="16392" xr:uid="{00000000-0005-0000-0000-00001E500000}"/>
    <cellStyle name="Normal 9 8 4 5 3" xfId="10625" xr:uid="{00000000-0005-0000-0000-00001F500000}"/>
    <cellStyle name="Normal 9 8 4 6" xfId="7232" xr:uid="{00000000-0005-0000-0000-000020500000}"/>
    <cellStyle name="Normal 9 8 4 6 2" xfId="16385" xr:uid="{00000000-0005-0000-0000-000021500000}"/>
    <cellStyle name="Normal 9 8 4 7" xfId="9884" xr:uid="{00000000-0005-0000-0000-000022500000}"/>
    <cellStyle name="Normal 9 8 5" xfId="729" xr:uid="{00000000-0005-0000-0000-000023500000}"/>
    <cellStyle name="Normal 9 8 5 2" xfId="2024" xr:uid="{00000000-0005-0000-0000-000024500000}"/>
    <cellStyle name="Normal 9 8 5 2 2" xfId="7241" xr:uid="{00000000-0005-0000-0000-000025500000}"/>
    <cellStyle name="Normal 9 8 5 2 2 2" xfId="16394" xr:uid="{00000000-0005-0000-0000-000026500000}"/>
    <cellStyle name="Normal 9 8 5 2 3" xfId="11178" xr:uid="{00000000-0005-0000-0000-000027500000}"/>
    <cellStyle name="Normal 9 8 5 3" xfId="3507" xr:uid="{00000000-0005-0000-0000-000028500000}"/>
    <cellStyle name="Normal 9 8 5 3 2" xfId="7242" xr:uid="{00000000-0005-0000-0000-000029500000}"/>
    <cellStyle name="Normal 9 8 5 3 2 2" xfId="16395" xr:uid="{00000000-0005-0000-0000-00002A500000}"/>
    <cellStyle name="Normal 9 8 5 3 3" xfId="12661" xr:uid="{00000000-0005-0000-0000-00002B500000}"/>
    <cellStyle name="Normal 9 8 5 4" xfId="1473" xr:uid="{00000000-0005-0000-0000-00002C500000}"/>
    <cellStyle name="Normal 9 8 5 4 2" xfId="7243" xr:uid="{00000000-0005-0000-0000-00002D500000}"/>
    <cellStyle name="Normal 9 8 5 4 2 2" xfId="16396" xr:uid="{00000000-0005-0000-0000-00002E500000}"/>
    <cellStyle name="Normal 9 8 5 4 3" xfId="10627" xr:uid="{00000000-0005-0000-0000-00002F500000}"/>
    <cellStyle name="Normal 9 8 5 5" xfId="7240" xr:uid="{00000000-0005-0000-0000-000030500000}"/>
    <cellStyle name="Normal 9 8 5 5 2" xfId="16393" xr:uid="{00000000-0005-0000-0000-000031500000}"/>
    <cellStyle name="Normal 9 8 5 6" xfId="9886" xr:uid="{00000000-0005-0000-0000-000032500000}"/>
    <cellStyle name="Normal 9 8 6" xfId="730" xr:uid="{00000000-0005-0000-0000-000033500000}"/>
    <cellStyle name="Normal 9 8 7" xfId="1136" xr:uid="{00000000-0005-0000-0000-000034500000}"/>
    <cellStyle name="Normal 9 8 7 2" xfId="3873" xr:uid="{00000000-0005-0000-0000-000035500000}"/>
    <cellStyle name="Normal 9 8 7 2 2" xfId="7245" xr:uid="{00000000-0005-0000-0000-000036500000}"/>
    <cellStyle name="Normal 9 8 7 2 2 2" xfId="16398" xr:uid="{00000000-0005-0000-0000-000037500000}"/>
    <cellStyle name="Normal 9 8 7 2 3" xfId="13027" xr:uid="{00000000-0005-0000-0000-000038500000}"/>
    <cellStyle name="Normal 9 8 7 3" xfId="2179" xr:uid="{00000000-0005-0000-0000-000039500000}"/>
    <cellStyle name="Normal 9 8 7 3 2" xfId="7246" xr:uid="{00000000-0005-0000-0000-00003A500000}"/>
    <cellStyle name="Normal 9 8 7 3 2 2" xfId="16399" xr:uid="{00000000-0005-0000-0000-00003B500000}"/>
    <cellStyle name="Normal 9 8 7 3 3" xfId="11333" xr:uid="{00000000-0005-0000-0000-00003C500000}"/>
    <cellStyle name="Normal 9 8 7 4" xfId="7244" xr:uid="{00000000-0005-0000-0000-00003D500000}"/>
    <cellStyle name="Normal 9 8 7 4 2" xfId="16397" xr:uid="{00000000-0005-0000-0000-00003E500000}"/>
    <cellStyle name="Normal 9 8 7 5" xfId="10290" xr:uid="{00000000-0005-0000-0000-00003F500000}"/>
    <cellStyle name="Normal 9 8 8" xfId="1163" xr:uid="{00000000-0005-0000-0000-000040500000}"/>
    <cellStyle name="Normal 9 8 8 2" xfId="3888" xr:uid="{00000000-0005-0000-0000-000041500000}"/>
    <cellStyle name="Normal 9 8 8 2 2" xfId="7248" xr:uid="{00000000-0005-0000-0000-000042500000}"/>
    <cellStyle name="Normal 9 8 8 2 2 2" xfId="16401" xr:uid="{00000000-0005-0000-0000-000043500000}"/>
    <cellStyle name="Normal 9 8 8 2 3" xfId="13042" xr:uid="{00000000-0005-0000-0000-000044500000}"/>
    <cellStyle name="Normal 9 8 8 3" xfId="2194" xr:uid="{00000000-0005-0000-0000-000045500000}"/>
    <cellStyle name="Normal 9 8 8 3 2" xfId="7249" xr:uid="{00000000-0005-0000-0000-000046500000}"/>
    <cellStyle name="Normal 9 8 8 3 2 2" xfId="16402" xr:uid="{00000000-0005-0000-0000-000047500000}"/>
    <cellStyle name="Normal 9 8 8 3 3" xfId="11348" xr:uid="{00000000-0005-0000-0000-000048500000}"/>
    <cellStyle name="Normal 9 8 8 4" xfId="7247" xr:uid="{00000000-0005-0000-0000-000049500000}"/>
    <cellStyle name="Normal 9 8 8 4 2" xfId="16400" xr:uid="{00000000-0005-0000-0000-00004A500000}"/>
    <cellStyle name="Normal 9 8 8 5" xfId="10317" xr:uid="{00000000-0005-0000-0000-00004B500000}"/>
    <cellStyle name="Normal 9 8 9" xfId="1686" xr:uid="{00000000-0005-0000-0000-00004C500000}"/>
    <cellStyle name="Normal 9 8 9 2" xfId="3663" xr:uid="{00000000-0005-0000-0000-00004D500000}"/>
    <cellStyle name="Normal 9 8 9 2 2" xfId="7251" xr:uid="{00000000-0005-0000-0000-00004E500000}"/>
    <cellStyle name="Normal 9 8 9 2 2 2" xfId="16404" xr:uid="{00000000-0005-0000-0000-00004F500000}"/>
    <cellStyle name="Normal 9 8 9 2 3" xfId="12817" xr:uid="{00000000-0005-0000-0000-000050500000}"/>
    <cellStyle name="Normal 9 8 9 3" xfId="7250" xr:uid="{00000000-0005-0000-0000-000051500000}"/>
    <cellStyle name="Normal 9 8 9 3 2" xfId="16403" xr:uid="{00000000-0005-0000-0000-000052500000}"/>
    <cellStyle name="Normal 9 8 9 4" xfId="10840" xr:uid="{00000000-0005-0000-0000-000053500000}"/>
    <cellStyle name="Normal 9 9" xfId="731" xr:uid="{00000000-0005-0000-0000-000054500000}"/>
    <cellStyle name="Normal 9 9 2" xfId="732" xr:uid="{00000000-0005-0000-0000-000055500000}"/>
    <cellStyle name="Normal 9 9 2 2" xfId="733" xr:uid="{00000000-0005-0000-0000-000056500000}"/>
    <cellStyle name="Normal 9 9 2 2 2" xfId="2027" xr:uid="{00000000-0005-0000-0000-000057500000}"/>
    <cellStyle name="Normal 9 9 2 2 2 2" xfId="7255" xr:uid="{00000000-0005-0000-0000-000058500000}"/>
    <cellStyle name="Normal 9 9 2 2 2 2 2" xfId="16408" xr:uid="{00000000-0005-0000-0000-000059500000}"/>
    <cellStyle name="Normal 9 9 2 2 2 3" xfId="11181" xr:uid="{00000000-0005-0000-0000-00005A500000}"/>
    <cellStyle name="Normal 9 9 2 2 3" xfId="3510" xr:uid="{00000000-0005-0000-0000-00005B500000}"/>
    <cellStyle name="Normal 9 9 2 2 3 2" xfId="7256" xr:uid="{00000000-0005-0000-0000-00005C500000}"/>
    <cellStyle name="Normal 9 9 2 2 3 2 2" xfId="16409" xr:uid="{00000000-0005-0000-0000-00005D500000}"/>
    <cellStyle name="Normal 9 9 2 2 3 3" xfId="12664" xr:uid="{00000000-0005-0000-0000-00005E500000}"/>
    <cellStyle name="Normal 9 9 2 2 4" xfId="1476" xr:uid="{00000000-0005-0000-0000-00005F500000}"/>
    <cellStyle name="Normal 9 9 2 2 4 2" xfId="7257" xr:uid="{00000000-0005-0000-0000-000060500000}"/>
    <cellStyle name="Normal 9 9 2 2 4 2 2" xfId="16410" xr:uid="{00000000-0005-0000-0000-000061500000}"/>
    <cellStyle name="Normal 9 9 2 2 4 3" xfId="10630" xr:uid="{00000000-0005-0000-0000-000062500000}"/>
    <cellStyle name="Normal 9 9 2 2 5" xfId="7254" xr:uid="{00000000-0005-0000-0000-000063500000}"/>
    <cellStyle name="Normal 9 9 2 2 5 2" xfId="16407" xr:uid="{00000000-0005-0000-0000-000064500000}"/>
    <cellStyle name="Normal 9 9 2 2 6" xfId="9890" xr:uid="{00000000-0005-0000-0000-000065500000}"/>
    <cellStyle name="Normal 9 9 2 3" xfId="2026" xr:uid="{00000000-0005-0000-0000-000066500000}"/>
    <cellStyle name="Normal 9 9 2 3 2" xfId="7258" xr:uid="{00000000-0005-0000-0000-000067500000}"/>
    <cellStyle name="Normal 9 9 2 3 2 2" xfId="16411" xr:uid="{00000000-0005-0000-0000-000068500000}"/>
    <cellStyle name="Normal 9 9 2 3 3" xfId="11180" xr:uid="{00000000-0005-0000-0000-000069500000}"/>
    <cellStyle name="Normal 9 9 2 4" xfId="3509" xr:uid="{00000000-0005-0000-0000-00006A500000}"/>
    <cellStyle name="Normal 9 9 2 4 2" xfId="7259" xr:uid="{00000000-0005-0000-0000-00006B500000}"/>
    <cellStyle name="Normal 9 9 2 4 2 2" xfId="16412" xr:uid="{00000000-0005-0000-0000-00006C500000}"/>
    <cellStyle name="Normal 9 9 2 4 3" xfId="12663" xr:uid="{00000000-0005-0000-0000-00006D500000}"/>
    <cellStyle name="Normal 9 9 2 5" xfId="1475" xr:uid="{00000000-0005-0000-0000-00006E500000}"/>
    <cellStyle name="Normal 9 9 2 5 2" xfId="7260" xr:uid="{00000000-0005-0000-0000-00006F500000}"/>
    <cellStyle name="Normal 9 9 2 5 2 2" xfId="16413" xr:uid="{00000000-0005-0000-0000-000070500000}"/>
    <cellStyle name="Normal 9 9 2 5 3" xfId="10629" xr:uid="{00000000-0005-0000-0000-000071500000}"/>
    <cellStyle name="Normal 9 9 2 6" xfId="7253" xr:uid="{00000000-0005-0000-0000-000072500000}"/>
    <cellStyle name="Normal 9 9 2 6 2" xfId="16406" xr:uid="{00000000-0005-0000-0000-000073500000}"/>
    <cellStyle name="Normal 9 9 2 7" xfId="9889" xr:uid="{00000000-0005-0000-0000-000074500000}"/>
    <cellStyle name="Normal 9 9 3" xfId="734" xr:uid="{00000000-0005-0000-0000-000075500000}"/>
    <cellStyle name="Normal 9 9 3 2" xfId="2028" xr:uid="{00000000-0005-0000-0000-000076500000}"/>
    <cellStyle name="Normal 9 9 3 2 2" xfId="7262" xr:uid="{00000000-0005-0000-0000-000077500000}"/>
    <cellStyle name="Normal 9 9 3 2 2 2" xfId="16415" xr:uid="{00000000-0005-0000-0000-000078500000}"/>
    <cellStyle name="Normal 9 9 3 2 3" xfId="11182" xr:uid="{00000000-0005-0000-0000-000079500000}"/>
    <cellStyle name="Normal 9 9 3 3" xfId="3511" xr:uid="{00000000-0005-0000-0000-00007A500000}"/>
    <cellStyle name="Normal 9 9 3 3 2" xfId="7263" xr:uid="{00000000-0005-0000-0000-00007B500000}"/>
    <cellStyle name="Normal 9 9 3 3 2 2" xfId="16416" xr:uid="{00000000-0005-0000-0000-00007C500000}"/>
    <cellStyle name="Normal 9 9 3 3 3" xfId="12665" xr:uid="{00000000-0005-0000-0000-00007D500000}"/>
    <cellStyle name="Normal 9 9 3 4" xfId="1477" xr:uid="{00000000-0005-0000-0000-00007E500000}"/>
    <cellStyle name="Normal 9 9 3 4 2" xfId="7264" xr:uid="{00000000-0005-0000-0000-00007F500000}"/>
    <cellStyle name="Normal 9 9 3 4 2 2" xfId="16417" xr:uid="{00000000-0005-0000-0000-000080500000}"/>
    <cellStyle name="Normal 9 9 3 4 3" xfId="10631" xr:uid="{00000000-0005-0000-0000-000081500000}"/>
    <cellStyle name="Normal 9 9 3 5" xfId="7261" xr:uid="{00000000-0005-0000-0000-000082500000}"/>
    <cellStyle name="Normal 9 9 3 5 2" xfId="16414" xr:uid="{00000000-0005-0000-0000-000083500000}"/>
    <cellStyle name="Normal 9 9 3 6" xfId="9891" xr:uid="{00000000-0005-0000-0000-000084500000}"/>
    <cellStyle name="Normal 9 9 4" xfId="2025" xr:uid="{00000000-0005-0000-0000-000085500000}"/>
    <cellStyle name="Normal 9 9 4 2" xfId="7265" xr:uid="{00000000-0005-0000-0000-000086500000}"/>
    <cellStyle name="Normal 9 9 4 2 2" xfId="16418" xr:uid="{00000000-0005-0000-0000-000087500000}"/>
    <cellStyle name="Normal 9 9 4 3" xfId="11179" xr:uid="{00000000-0005-0000-0000-000088500000}"/>
    <cellStyle name="Normal 9 9 5" xfId="3508" xr:uid="{00000000-0005-0000-0000-000089500000}"/>
    <cellStyle name="Normal 9 9 5 2" xfId="7266" xr:uid="{00000000-0005-0000-0000-00008A500000}"/>
    <cellStyle name="Normal 9 9 5 2 2" xfId="16419" xr:uid="{00000000-0005-0000-0000-00008B500000}"/>
    <cellStyle name="Normal 9 9 5 3" xfId="12662" xr:uid="{00000000-0005-0000-0000-00008C500000}"/>
    <cellStyle name="Normal 9 9 6" xfId="1474" xr:uid="{00000000-0005-0000-0000-00008D500000}"/>
    <cellStyle name="Normal 9 9 6 2" xfId="7267" xr:uid="{00000000-0005-0000-0000-00008E500000}"/>
    <cellStyle name="Normal 9 9 6 2 2" xfId="16420" xr:uid="{00000000-0005-0000-0000-00008F500000}"/>
    <cellStyle name="Normal 9 9 6 3" xfId="10628" xr:uid="{00000000-0005-0000-0000-000090500000}"/>
    <cellStyle name="Normal 9 9 7" xfId="7252" xr:uid="{00000000-0005-0000-0000-000091500000}"/>
    <cellStyle name="Normal 9 9 7 2" xfId="16405" xr:uid="{00000000-0005-0000-0000-000092500000}"/>
    <cellStyle name="Normal 9 9 8" xfId="9888" xr:uid="{00000000-0005-0000-0000-000093500000}"/>
    <cellStyle name="Nota 10" xfId="9136" xr:uid="{00000000-0005-0000-0000-000094500000}"/>
    <cellStyle name="Nota 10 2" xfId="18267" xr:uid="{00000000-0005-0000-0000-000095500000}"/>
    <cellStyle name="Nota 10 3" xfId="25253" xr:uid="{00000000-0005-0000-0000-000096500000}"/>
    <cellStyle name="Nota 10 4" xfId="25495" xr:uid="{00000000-0005-0000-0000-000097500000}"/>
    <cellStyle name="Nota 10 5" xfId="35557" xr:uid="{00000000-0005-0000-0000-000098500000}"/>
    <cellStyle name="Nota 10 6" xfId="38476" xr:uid="{00000000-0005-0000-0000-000099500000}"/>
    <cellStyle name="Nota 11" xfId="9137" xr:uid="{00000000-0005-0000-0000-00009A500000}"/>
    <cellStyle name="Nota 11 2" xfId="18268" xr:uid="{00000000-0005-0000-0000-00009B500000}"/>
    <cellStyle name="Nota 11 3" xfId="25254" xr:uid="{00000000-0005-0000-0000-00009C500000}"/>
    <cellStyle name="Nota 11 4" xfId="22877" xr:uid="{00000000-0005-0000-0000-00009D500000}"/>
    <cellStyle name="Nota 11 5" xfId="35558" xr:uid="{00000000-0005-0000-0000-00009E500000}"/>
    <cellStyle name="Nota 11 6" xfId="38477" xr:uid="{00000000-0005-0000-0000-00009F500000}"/>
    <cellStyle name="Nota 2" xfId="121" xr:uid="{00000000-0005-0000-0000-0000A0500000}"/>
    <cellStyle name="Nota 2 10" xfId="1603" xr:uid="{00000000-0005-0000-0000-0000A1500000}"/>
    <cellStyle name="Nota 2 10 2" xfId="7268" xr:uid="{00000000-0005-0000-0000-0000A2500000}"/>
    <cellStyle name="Nota 2 10 2 2" xfId="16421" xr:uid="{00000000-0005-0000-0000-0000A3500000}"/>
    <cellStyle name="Nota 2 10 2 3" xfId="23402" xr:uid="{00000000-0005-0000-0000-0000A4500000}"/>
    <cellStyle name="Nota 2 10 2 4" xfId="30246" xr:uid="{00000000-0005-0000-0000-0000A5500000}"/>
    <cellStyle name="Nota 2 10 2 5" xfId="34207" xr:uid="{00000000-0005-0000-0000-0000A6500000}"/>
    <cellStyle name="Nota 2 10 2 6" xfId="37759" xr:uid="{00000000-0005-0000-0000-0000A7500000}"/>
    <cellStyle name="Nota 2 10 2 7" xfId="39722" xr:uid="{00000000-0005-0000-0000-0000A8500000}"/>
    <cellStyle name="Nota 2 10 3" xfId="10757" xr:uid="{00000000-0005-0000-0000-0000A9500000}"/>
    <cellStyle name="Nota 2 10 4" xfId="17011" xr:uid="{00000000-0005-0000-0000-0000AA500000}"/>
    <cellStyle name="Nota 2 10 5" xfId="25129" xr:uid="{00000000-0005-0000-0000-0000AB500000}"/>
    <cellStyle name="Nota 2 10 6" xfId="29043" xr:uid="{00000000-0005-0000-0000-0000AC500000}"/>
    <cellStyle name="Nota 2 10 7" xfId="25743" xr:uid="{00000000-0005-0000-0000-0000AD500000}"/>
    <cellStyle name="Nota 2 10 8" xfId="34938" xr:uid="{00000000-0005-0000-0000-0000AE500000}"/>
    <cellStyle name="Nota 2 10 9" xfId="38401" xr:uid="{00000000-0005-0000-0000-0000AF500000}"/>
    <cellStyle name="Nota 2 11" xfId="2436" xr:uid="{00000000-0005-0000-0000-0000B0500000}"/>
    <cellStyle name="Nota 2 11 2" xfId="7269" xr:uid="{00000000-0005-0000-0000-0000B1500000}"/>
    <cellStyle name="Nota 2 11 2 2" xfId="16422" xr:uid="{00000000-0005-0000-0000-0000B2500000}"/>
    <cellStyle name="Nota 2 11 2 3" xfId="23403" xr:uid="{00000000-0005-0000-0000-0000B3500000}"/>
    <cellStyle name="Nota 2 11 2 4" xfId="30247" xr:uid="{00000000-0005-0000-0000-0000B4500000}"/>
    <cellStyle name="Nota 2 11 2 5" xfId="34208" xr:uid="{00000000-0005-0000-0000-0000B5500000}"/>
    <cellStyle name="Nota 2 11 2 6" xfId="37760" xr:uid="{00000000-0005-0000-0000-0000B6500000}"/>
    <cellStyle name="Nota 2 11 2 7" xfId="39723" xr:uid="{00000000-0005-0000-0000-0000B7500000}"/>
    <cellStyle name="Nota 2 11 3" xfId="11590" xr:uid="{00000000-0005-0000-0000-0000B8500000}"/>
    <cellStyle name="Nota 2 11 4" xfId="18593" xr:uid="{00000000-0005-0000-0000-0000B9500000}"/>
    <cellStyle name="Nota 2 11 5" xfId="25313" xr:uid="{00000000-0005-0000-0000-0000BA500000}"/>
    <cellStyle name="Nota 2 11 6" xfId="26183" xr:uid="{00000000-0005-0000-0000-0000BB500000}"/>
    <cellStyle name="Nota 2 11 7" xfId="30113" xr:uid="{00000000-0005-0000-0000-0000BC500000}"/>
    <cellStyle name="Nota 2 11 8" xfId="34090" xr:uid="{00000000-0005-0000-0000-0000BD500000}"/>
    <cellStyle name="Nota 2 11 9" xfId="37652" xr:uid="{00000000-0005-0000-0000-0000BE500000}"/>
    <cellStyle name="Nota 2 12" xfId="9279" xr:uid="{00000000-0005-0000-0000-0000BF500000}"/>
    <cellStyle name="Nota 2 13" xfId="18128" xr:uid="{00000000-0005-0000-0000-0000C0500000}"/>
    <cellStyle name="Nota 2 14" xfId="10133" xr:uid="{00000000-0005-0000-0000-0000C1500000}"/>
    <cellStyle name="Nota 2 15" xfId="28944" xr:uid="{00000000-0005-0000-0000-0000C2500000}"/>
    <cellStyle name="Nota 2 16" xfId="24431" xr:uid="{00000000-0005-0000-0000-0000C3500000}"/>
    <cellStyle name="Nota 2 17" xfId="21258" xr:uid="{00000000-0005-0000-0000-0000C4500000}"/>
    <cellStyle name="Nota 2 18" xfId="35091" xr:uid="{00000000-0005-0000-0000-0000C5500000}"/>
    <cellStyle name="Nota 2 2" xfId="735" xr:uid="{00000000-0005-0000-0000-0000C6500000}"/>
    <cellStyle name="Nota 2 2 10" xfId="3028" xr:uid="{00000000-0005-0000-0000-0000C7500000}"/>
    <cellStyle name="Nota 2 2 10 2" xfId="7271" xr:uid="{00000000-0005-0000-0000-0000C8500000}"/>
    <cellStyle name="Nota 2 2 10 2 2" xfId="16424" xr:uid="{00000000-0005-0000-0000-0000C9500000}"/>
    <cellStyle name="Nota 2 2 10 2 3" xfId="23405" xr:uid="{00000000-0005-0000-0000-0000CA500000}"/>
    <cellStyle name="Nota 2 2 10 2 4" xfId="30249" xr:uid="{00000000-0005-0000-0000-0000CB500000}"/>
    <cellStyle name="Nota 2 2 10 2 5" xfId="34210" xr:uid="{00000000-0005-0000-0000-0000CC500000}"/>
    <cellStyle name="Nota 2 2 10 2 6" xfId="37762" xr:uid="{00000000-0005-0000-0000-0000CD500000}"/>
    <cellStyle name="Nota 2 2 10 2 7" xfId="39725" xr:uid="{00000000-0005-0000-0000-0000CE500000}"/>
    <cellStyle name="Nota 2 2 10 3" xfId="12182" xr:uid="{00000000-0005-0000-0000-0000CF500000}"/>
    <cellStyle name="Nota 2 2 10 4" xfId="19185" xr:uid="{00000000-0005-0000-0000-0000D0500000}"/>
    <cellStyle name="Nota 2 2 10 5" xfId="28301" xr:uid="{00000000-0005-0000-0000-0000D1500000}"/>
    <cellStyle name="Nota 2 2 10 6" xfId="25286" xr:uid="{00000000-0005-0000-0000-0000D2500000}"/>
    <cellStyle name="Nota 2 2 10 7" xfId="29820" xr:uid="{00000000-0005-0000-0000-0000D3500000}"/>
    <cellStyle name="Nota 2 2 10 8" xfId="33797" xr:uid="{00000000-0005-0000-0000-0000D4500000}"/>
    <cellStyle name="Nota 2 2 10 9" xfId="37359" xr:uid="{00000000-0005-0000-0000-0000D5500000}"/>
    <cellStyle name="Nota 2 2 11" xfId="4343" xr:uid="{00000000-0005-0000-0000-0000D6500000}"/>
    <cellStyle name="Nota 2 2 11 2" xfId="7272" xr:uid="{00000000-0005-0000-0000-0000D7500000}"/>
    <cellStyle name="Nota 2 2 11 2 2" xfId="16425" xr:uid="{00000000-0005-0000-0000-0000D8500000}"/>
    <cellStyle name="Nota 2 2 11 2 3" xfId="23406" xr:uid="{00000000-0005-0000-0000-0000D9500000}"/>
    <cellStyle name="Nota 2 2 11 2 4" xfId="30250" xr:uid="{00000000-0005-0000-0000-0000DA500000}"/>
    <cellStyle name="Nota 2 2 11 2 5" xfId="34211" xr:uid="{00000000-0005-0000-0000-0000DB500000}"/>
    <cellStyle name="Nota 2 2 11 2 6" xfId="37763" xr:uid="{00000000-0005-0000-0000-0000DC500000}"/>
    <cellStyle name="Nota 2 2 11 2 7" xfId="39726" xr:uid="{00000000-0005-0000-0000-0000DD500000}"/>
    <cellStyle name="Nota 2 2 11 3" xfId="13497" xr:uid="{00000000-0005-0000-0000-0000DE500000}"/>
    <cellStyle name="Nota 2 2 11 4" xfId="20495" xr:uid="{00000000-0005-0000-0000-0000DF500000}"/>
    <cellStyle name="Nota 2 2 11 5" xfId="25167" xr:uid="{00000000-0005-0000-0000-0000E0500000}"/>
    <cellStyle name="Nota 2 2 11 6" xfId="19703" xr:uid="{00000000-0005-0000-0000-0000E1500000}"/>
    <cellStyle name="Nota 2 2 11 7" xfId="22936" xr:uid="{00000000-0005-0000-0000-0000E2500000}"/>
    <cellStyle name="Nota 2 2 11 8" xfId="29693" xr:uid="{00000000-0005-0000-0000-0000E3500000}"/>
    <cellStyle name="Nota 2 2 11 9" xfId="31601" xr:uid="{00000000-0005-0000-0000-0000E4500000}"/>
    <cellStyle name="Nota 2 2 12" xfId="4599" xr:uid="{00000000-0005-0000-0000-0000E5500000}"/>
    <cellStyle name="Nota 2 2 12 2" xfId="7273" xr:uid="{00000000-0005-0000-0000-0000E6500000}"/>
    <cellStyle name="Nota 2 2 12 2 2" xfId="16426" xr:uid="{00000000-0005-0000-0000-0000E7500000}"/>
    <cellStyle name="Nota 2 2 12 2 3" xfId="23407" xr:uid="{00000000-0005-0000-0000-0000E8500000}"/>
    <cellStyle name="Nota 2 2 12 2 4" xfId="30251" xr:uid="{00000000-0005-0000-0000-0000E9500000}"/>
    <cellStyle name="Nota 2 2 12 2 5" xfId="34212" xr:uid="{00000000-0005-0000-0000-0000EA500000}"/>
    <cellStyle name="Nota 2 2 12 2 6" xfId="37764" xr:uid="{00000000-0005-0000-0000-0000EB500000}"/>
    <cellStyle name="Nota 2 2 12 2 7" xfId="39727" xr:uid="{00000000-0005-0000-0000-0000EC500000}"/>
    <cellStyle name="Nota 2 2 12 3" xfId="13753" xr:uid="{00000000-0005-0000-0000-0000ED500000}"/>
    <cellStyle name="Nota 2 2 12 4" xfId="20751" xr:uid="{00000000-0005-0000-0000-0000EE500000}"/>
    <cellStyle name="Nota 2 2 12 5" xfId="27536" xr:uid="{00000000-0005-0000-0000-0000EF500000}"/>
    <cellStyle name="Nota 2 2 12 6" xfId="25223" xr:uid="{00000000-0005-0000-0000-0000F0500000}"/>
    <cellStyle name="Nota 2 2 12 7" xfId="9950" xr:uid="{00000000-0005-0000-0000-0000F1500000}"/>
    <cellStyle name="Nota 2 2 12 8" xfId="29084" xr:uid="{00000000-0005-0000-0000-0000F2500000}"/>
    <cellStyle name="Nota 2 2 12 9" xfId="30893" xr:uid="{00000000-0005-0000-0000-0000F3500000}"/>
    <cellStyle name="Nota 2 2 13" xfId="7270" xr:uid="{00000000-0005-0000-0000-0000F4500000}"/>
    <cellStyle name="Nota 2 2 13 2" xfId="16423" xr:uid="{00000000-0005-0000-0000-0000F5500000}"/>
    <cellStyle name="Nota 2 2 13 3" xfId="23404" xr:uid="{00000000-0005-0000-0000-0000F6500000}"/>
    <cellStyle name="Nota 2 2 13 4" xfId="30248" xr:uid="{00000000-0005-0000-0000-0000F7500000}"/>
    <cellStyle name="Nota 2 2 13 5" xfId="34209" xr:uid="{00000000-0005-0000-0000-0000F8500000}"/>
    <cellStyle name="Nota 2 2 13 6" xfId="37761" xr:uid="{00000000-0005-0000-0000-0000F9500000}"/>
    <cellStyle name="Nota 2 2 13 7" xfId="39724" xr:uid="{00000000-0005-0000-0000-0000FA500000}"/>
    <cellStyle name="Nota 2 2 14" xfId="9892" xr:uid="{00000000-0005-0000-0000-0000FB500000}"/>
    <cellStyle name="Nota 2 2 15" xfId="17557" xr:uid="{00000000-0005-0000-0000-0000FC500000}"/>
    <cellStyle name="Nota 2 2 16" xfId="17995" xr:uid="{00000000-0005-0000-0000-0000FD500000}"/>
    <cellStyle name="Nota 2 2 17" xfId="17587" xr:uid="{00000000-0005-0000-0000-0000FE500000}"/>
    <cellStyle name="Nota 2 2 18" xfId="31457" xr:uid="{00000000-0005-0000-0000-0000FF500000}"/>
    <cellStyle name="Nota 2 2 19" xfId="35168" xr:uid="{00000000-0005-0000-0000-000000510000}"/>
    <cellStyle name="Nota 2 2 2" xfId="736" xr:uid="{00000000-0005-0000-0000-000001510000}"/>
    <cellStyle name="Nota 2 2 2 10" xfId="3176" xr:uid="{00000000-0005-0000-0000-000002510000}"/>
    <cellStyle name="Nota 2 2 2 10 2" xfId="7275" xr:uid="{00000000-0005-0000-0000-000003510000}"/>
    <cellStyle name="Nota 2 2 2 10 2 2" xfId="16428" xr:uid="{00000000-0005-0000-0000-000004510000}"/>
    <cellStyle name="Nota 2 2 2 10 2 3" xfId="23409" xr:uid="{00000000-0005-0000-0000-000005510000}"/>
    <cellStyle name="Nota 2 2 2 10 2 4" xfId="30253" xr:uid="{00000000-0005-0000-0000-000006510000}"/>
    <cellStyle name="Nota 2 2 2 10 2 5" xfId="34214" xr:uid="{00000000-0005-0000-0000-000007510000}"/>
    <cellStyle name="Nota 2 2 2 10 2 6" xfId="37766" xr:uid="{00000000-0005-0000-0000-000008510000}"/>
    <cellStyle name="Nota 2 2 2 10 2 7" xfId="39729" xr:uid="{00000000-0005-0000-0000-000009510000}"/>
    <cellStyle name="Nota 2 2 2 10 3" xfId="12330" xr:uid="{00000000-0005-0000-0000-00000A510000}"/>
    <cellStyle name="Nota 2 2 2 10 4" xfId="19333" xr:uid="{00000000-0005-0000-0000-00000B510000}"/>
    <cellStyle name="Nota 2 2 2 10 5" xfId="17913" xr:uid="{00000000-0005-0000-0000-00000C510000}"/>
    <cellStyle name="Nota 2 2 2 10 6" xfId="24062" xr:uid="{00000000-0005-0000-0000-00000D510000}"/>
    <cellStyle name="Nota 2 2 2 10 7" xfId="25647" xr:uid="{00000000-0005-0000-0000-00000E510000}"/>
    <cellStyle name="Nota 2 2 2 10 8" xfId="25804" xr:uid="{00000000-0005-0000-0000-00000F510000}"/>
    <cellStyle name="Nota 2 2 2 10 9" xfId="31281" xr:uid="{00000000-0005-0000-0000-000010510000}"/>
    <cellStyle name="Nota 2 2 2 11" xfId="3685" xr:uid="{00000000-0005-0000-0000-000011510000}"/>
    <cellStyle name="Nota 2 2 2 11 2" xfId="7276" xr:uid="{00000000-0005-0000-0000-000012510000}"/>
    <cellStyle name="Nota 2 2 2 11 2 2" xfId="16429" xr:uid="{00000000-0005-0000-0000-000013510000}"/>
    <cellStyle name="Nota 2 2 2 11 2 3" xfId="23410" xr:uid="{00000000-0005-0000-0000-000014510000}"/>
    <cellStyle name="Nota 2 2 2 11 2 4" xfId="30254" xr:uid="{00000000-0005-0000-0000-000015510000}"/>
    <cellStyle name="Nota 2 2 2 11 2 5" xfId="34215" xr:uid="{00000000-0005-0000-0000-000016510000}"/>
    <cellStyle name="Nota 2 2 2 11 2 6" xfId="37767" xr:uid="{00000000-0005-0000-0000-000017510000}"/>
    <cellStyle name="Nota 2 2 2 11 2 7" xfId="39730" xr:uid="{00000000-0005-0000-0000-000018510000}"/>
    <cellStyle name="Nota 2 2 2 11 3" xfId="12839" xr:uid="{00000000-0005-0000-0000-000019510000}"/>
    <cellStyle name="Nota 2 2 2 11 4" xfId="19838" xr:uid="{00000000-0005-0000-0000-00001A510000}"/>
    <cellStyle name="Nota 2 2 2 11 5" xfId="23093" xr:uid="{00000000-0005-0000-0000-00001B510000}"/>
    <cellStyle name="Nota 2 2 2 11 6" xfId="22443" xr:uid="{00000000-0005-0000-0000-00001C510000}"/>
    <cellStyle name="Nota 2 2 2 11 7" xfId="29549" xr:uid="{00000000-0005-0000-0000-00001D510000}"/>
    <cellStyle name="Nota 2 2 2 11 8" xfId="33571" xr:uid="{00000000-0005-0000-0000-00001E510000}"/>
    <cellStyle name="Nota 2 2 2 11 9" xfId="37239" xr:uid="{00000000-0005-0000-0000-00001F510000}"/>
    <cellStyle name="Nota 2 2 2 12" xfId="7274" xr:uid="{00000000-0005-0000-0000-000020510000}"/>
    <cellStyle name="Nota 2 2 2 12 2" xfId="16427" xr:uid="{00000000-0005-0000-0000-000021510000}"/>
    <cellStyle name="Nota 2 2 2 12 3" xfId="23408" xr:uid="{00000000-0005-0000-0000-000022510000}"/>
    <cellStyle name="Nota 2 2 2 12 4" xfId="30252" xr:uid="{00000000-0005-0000-0000-000023510000}"/>
    <cellStyle name="Nota 2 2 2 12 5" xfId="34213" xr:uid="{00000000-0005-0000-0000-000024510000}"/>
    <cellStyle name="Nota 2 2 2 12 6" xfId="37765" xr:uid="{00000000-0005-0000-0000-000025510000}"/>
    <cellStyle name="Nota 2 2 2 12 7" xfId="39728" xr:uid="{00000000-0005-0000-0000-000026510000}"/>
    <cellStyle name="Nota 2 2 2 13" xfId="9893" xr:uid="{00000000-0005-0000-0000-000027510000}"/>
    <cellStyle name="Nota 2 2 2 14" xfId="17562" xr:uid="{00000000-0005-0000-0000-000028510000}"/>
    <cellStyle name="Nota 2 2 2 15" xfId="29121" xr:uid="{00000000-0005-0000-0000-000029510000}"/>
    <cellStyle name="Nota 2 2 2 16" xfId="19601" xr:uid="{00000000-0005-0000-0000-00002A510000}"/>
    <cellStyle name="Nota 2 2 2 17" xfId="31456" xr:uid="{00000000-0005-0000-0000-00002B510000}"/>
    <cellStyle name="Nota 2 2 2 18" xfId="35164" xr:uid="{00000000-0005-0000-0000-00002C510000}"/>
    <cellStyle name="Nota 2 2 2 19" xfId="38442" xr:uid="{00000000-0005-0000-0000-00002D510000}"/>
    <cellStyle name="Nota 2 2 2 2" xfId="2245" xr:uid="{00000000-0005-0000-0000-00002E510000}"/>
    <cellStyle name="Nota 2 2 2 2 10" xfId="22464" xr:uid="{00000000-0005-0000-0000-00002F510000}"/>
    <cellStyle name="Nota 2 2 2 2 11" xfId="9164" xr:uid="{00000000-0005-0000-0000-000030510000}"/>
    <cellStyle name="Nota 2 2 2 2 12" xfId="30200" xr:uid="{00000000-0005-0000-0000-000031510000}"/>
    <cellStyle name="Nota 2 2 2 2 13" xfId="31463" xr:uid="{00000000-0005-0000-0000-000032510000}"/>
    <cellStyle name="Nota 2 2 2 2 14" xfId="35173" xr:uid="{00000000-0005-0000-0000-000033510000}"/>
    <cellStyle name="Nota 2 2 2 2 2" xfId="2645" xr:uid="{00000000-0005-0000-0000-000034510000}"/>
    <cellStyle name="Nota 2 2 2 2 2 2" xfId="7278" xr:uid="{00000000-0005-0000-0000-000035510000}"/>
    <cellStyle name="Nota 2 2 2 2 2 2 2" xfId="16431" xr:uid="{00000000-0005-0000-0000-000036510000}"/>
    <cellStyle name="Nota 2 2 2 2 2 2 3" xfId="23412" xr:uid="{00000000-0005-0000-0000-000037510000}"/>
    <cellStyle name="Nota 2 2 2 2 2 2 4" xfId="30256" xr:uid="{00000000-0005-0000-0000-000038510000}"/>
    <cellStyle name="Nota 2 2 2 2 2 2 5" xfId="34217" xr:uid="{00000000-0005-0000-0000-000039510000}"/>
    <cellStyle name="Nota 2 2 2 2 2 2 6" xfId="37769" xr:uid="{00000000-0005-0000-0000-00003A510000}"/>
    <cellStyle name="Nota 2 2 2 2 2 2 7" xfId="39732" xr:uid="{00000000-0005-0000-0000-00003B510000}"/>
    <cellStyle name="Nota 2 2 2 2 2 3" xfId="11799" xr:uid="{00000000-0005-0000-0000-00003C510000}"/>
    <cellStyle name="Nota 2 2 2 2 2 4" xfId="18802" xr:uid="{00000000-0005-0000-0000-00003D510000}"/>
    <cellStyle name="Nota 2 2 2 2 2 5" xfId="17984" xr:uid="{00000000-0005-0000-0000-00003E510000}"/>
    <cellStyle name="Nota 2 2 2 2 2 6" xfId="26286" xr:uid="{00000000-0005-0000-0000-00003F510000}"/>
    <cellStyle name="Nota 2 2 2 2 2 7" xfId="30010" xr:uid="{00000000-0005-0000-0000-000040510000}"/>
    <cellStyle name="Nota 2 2 2 2 2 8" xfId="33987" xr:uid="{00000000-0005-0000-0000-000041510000}"/>
    <cellStyle name="Nota 2 2 2 2 2 9" xfId="37549" xr:uid="{00000000-0005-0000-0000-000042510000}"/>
    <cellStyle name="Nota 2 2 2 2 3" xfId="3927" xr:uid="{00000000-0005-0000-0000-000043510000}"/>
    <cellStyle name="Nota 2 2 2 2 3 2" xfId="7279" xr:uid="{00000000-0005-0000-0000-000044510000}"/>
    <cellStyle name="Nota 2 2 2 2 3 2 2" xfId="16432" xr:uid="{00000000-0005-0000-0000-000045510000}"/>
    <cellStyle name="Nota 2 2 2 2 3 2 3" xfId="23413" xr:uid="{00000000-0005-0000-0000-000046510000}"/>
    <cellStyle name="Nota 2 2 2 2 3 2 4" xfId="30257" xr:uid="{00000000-0005-0000-0000-000047510000}"/>
    <cellStyle name="Nota 2 2 2 2 3 2 5" xfId="34218" xr:uid="{00000000-0005-0000-0000-000048510000}"/>
    <cellStyle name="Nota 2 2 2 2 3 2 6" xfId="37770" xr:uid="{00000000-0005-0000-0000-000049510000}"/>
    <cellStyle name="Nota 2 2 2 2 3 2 7" xfId="39733" xr:uid="{00000000-0005-0000-0000-00004A510000}"/>
    <cellStyle name="Nota 2 2 2 2 3 3" xfId="13081" xr:uid="{00000000-0005-0000-0000-00004B510000}"/>
    <cellStyle name="Nota 2 2 2 2 3 4" xfId="20079" xr:uid="{00000000-0005-0000-0000-00004C510000}"/>
    <cellStyle name="Nota 2 2 2 2 3 5" xfId="25303" xr:uid="{00000000-0005-0000-0000-00004D510000}"/>
    <cellStyle name="Nota 2 2 2 2 3 6" xfId="9454" xr:uid="{00000000-0005-0000-0000-00004E510000}"/>
    <cellStyle name="Nota 2 2 2 2 3 7" xfId="28203" xr:uid="{00000000-0005-0000-0000-00004F510000}"/>
    <cellStyle name="Nota 2 2 2 2 3 8" xfId="31152" xr:uid="{00000000-0005-0000-0000-000050510000}"/>
    <cellStyle name="Nota 2 2 2 2 3 9" xfId="31201" xr:uid="{00000000-0005-0000-0000-000051510000}"/>
    <cellStyle name="Nota 2 2 2 2 4" xfId="4365" xr:uid="{00000000-0005-0000-0000-000052510000}"/>
    <cellStyle name="Nota 2 2 2 2 4 2" xfId="7280" xr:uid="{00000000-0005-0000-0000-000053510000}"/>
    <cellStyle name="Nota 2 2 2 2 4 2 2" xfId="16433" xr:uid="{00000000-0005-0000-0000-000054510000}"/>
    <cellStyle name="Nota 2 2 2 2 4 2 3" xfId="23414" xr:uid="{00000000-0005-0000-0000-000055510000}"/>
    <cellStyle name="Nota 2 2 2 2 4 2 4" xfId="30258" xr:uid="{00000000-0005-0000-0000-000056510000}"/>
    <cellStyle name="Nota 2 2 2 2 4 2 5" xfId="34219" xr:uid="{00000000-0005-0000-0000-000057510000}"/>
    <cellStyle name="Nota 2 2 2 2 4 2 6" xfId="37771" xr:uid="{00000000-0005-0000-0000-000058510000}"/>
    <cellStyle name="Nota 2 2 2 2 4 2 7" xfId="39734" xr:uid="{00000000-0005-0000-0000-000059510000}"/>
    <cellStyle name="Nota 2 2 2 2 4 3" xfId="13519" xr:uid="{00000000-0005-0000-0000-00005A510000}"/>
    <cellStyle name="Nota 2 2 2 2 4 4" xfId="20517" xr:uid="{00000000-0005-0000-0000-00005B510000}"/>
    <cellStyle name="Nota 2 2 2 2 4 5" xfId="15477" xr:uid="{00000000-0005-0000-0000-00005C510000}"/>
    <cellStyle name="Nota 2 2 2 2 4 6" xfId="25202" xr:uid="{00000000-0005-0000-0000-00005D510000}"/>
    <cellStyle name="Nota 2 2 2 2 4 7" xfId="25127" xr:uid="{00000000-0005-0000-0000-00005E510000}"/>
    <cellStyle name="Nota 2 2 2 2 4 8" xfId="25830" xr:uid="{00000000-0005-0000-0000-00005F510000}"/>
    <cellStyle name="Nota 2 2 2 2 4 9" xfId="29037" xr:uid="{00000000-0005-0000-0000-000060510000}"/>
    <cellStyle name="Nota 2 2 2 2 5" xfId="4619" xr:uid="{00000000-0005-0000-0000-000061510000}"/>
    <cellStyle name="Nota 2 2 2 2 5 2" xfId="7281" xr:uid="{00000000-0005-0000-0000-000062510000}"/>
    <cellStyle name="Nota 2 2 2 2 5 2 2" xfId="16434" xr:uid="{00000000-0005-0000-0000-000063510000}"/>
    <cellStyle name="Nota 2 2 2 2 5 2 3" xfId="23415" xr:uid="{00000000-0005-0000-0000-000064510000}"/>
    <cellStyle name="Nota 2 2 2 2 5 2 4" xfId="30259" xr:uid="{00000000-0005-0000-0000-000065510000}"/>
    <cellStyle name="Nota 2 2 2 2 5 2 5" xfId="34220" xr:uid="{00000000-0005-0000-0000-000066510000}"/>
    <cellStyle name="Nota 2 2 2 2 5 2 6" xfId="37772" xr:uid="{00000000-0005-0000-0000-000067510000}"/>
    <cellStyle name="Nota 2 2 2 2 5 2 7" xfId="39735" xr:uid="{00000000-0005-0000-0000-000068510000}"/>
    <cellStyle name="Nota 2 2 2 2 5 3" xfId="13773" xr:uid="{00000000-0005-0000-0000-000069510000}"/>
    <cellStyle name="Nota 2 2 2 2 5 4" xfId="20771" xr:uid="{00000000-0005-0000-0000-00006A510000}"/>
    <cellStyle name="Nota 2 2 2 2 5 5" xfId="27527" xr:uid="{00000000-0005-0000-0000-00006B510000}"/>
    <cellStyle name="Nota 2 2 2 2 5 6" xfId="29251" xr:uid="{00000000-0005-0000-0000-00006C510000}"/>
    <cellStyle name="Nota 2 2 2 2 5 7" xfId="28713" xr:uid="{00000000-0005-0000-0000-00006D510000}"/>
    <cellStyle name="Nota 2 2 2 2 5 8" xfId="29383" xr:uid="{00000000-0005-0000-0000-00006E510000}"/>
    <cellStyle name="Nota 2 2 2 2 5 9" xfId="25813" xr:uid="{00000000-0005-0000-0000-00006F510000}"/>
    <cellStyle name="Nota 2 2 2 2 6" xfId="4865" xr:uid="{00000000-0005-0000-0000-000070510000}"/>
    <cellStyle name="Nota 2 2 2 2 6 2" xfId="7282" xr:uid="{00000000-0005-0000-0000-000071510000}"/>
    <cellStyle name="Nota 2 2 2 2 6 2 2" xfId="16435" xr:uid="{00000000-0005-0000-0000-000072510000}"/>
    <cellStyle name="Nota 2 2 2 2 6 2 3" xfId="23416" xr:uid="{00000000-0005-0000-0000-000073510000}"/>
    <cellStyle name="Nota 2 2 2 2 6 2 4" xfId="30260" xr:uid="{00000000-0005-0000-0000-000074510000}"/>
    <cellStyle name="Nota 2 2 2 2 6 2 5" xfId="34221" xr:uid="{00000000-0005-0000-0000-000075510000}"/>
    <cellStyle name="Nota 2 2 2 2 6 2 6" xfId="37773" xr:uid="{00000000-0005-0000-0000-000076510000}"/>
    <cellStyle name="Nota 2 2 2 2 6 2 7" xfId="39736" xr:uid="{00000000-0005-0000-0000-000077510000}"/>
    <cellStyle name="Nota 2 2 2 2 6 3" xfId="14019" xr:uid="{00000000-0005-0000-0000-000078510000}"/>
    <cellStyle name="Nota 2 2 2 2 6 4" xfId="21017" xr:uid="{00000000-0005-0000-0000-000079510000}"/>
    <cellStyle name="Nota 2 2 2 2 6 5" xfId="19693" xr:uid="{00000000-0005-0000-0000-00007A510000}"/>
    <cellStyle name="Nota 2 2 2 2 6 6" xfId="22694" xr:uid="{00000000-0005-0000-0000-00007B510000}"/>
    <cellStyle name="Nota 2 2 2 2 6 7" xfId="25188" xr:uid="{00000000-0005-0000-0000-00007C510000}"/>
    <cellStyle name="Nota 2 2 2 2 6 8" xfId="35589" xr:uid="{00000000-0005-0000-0000-00007D510000}"/>
    <cellStyle name="Nota 2 2 2 2 6 9" xfId="38500" xr:uid="{00000000-0005-0000-0000-00007E510000}"/>
    <cellStyle name="Nota 2 2 2 2 7" xfId="7277" xr:uid="{00000000-0005-0000-0000-00007F510000}"/>
    <cellStyle name="Nota 2 2 2 2 7 2" xfId="16430" xr:uid="{00000000-0005-0000-0000-000080510000}"/>
    <cellStyle name="Nota 2 2 2 2 7 3" xfId="23411" xr:uid="{00000000-0005-0000-0000-000081510000}"/>
    <cellStyle name="Nota 2 2 2 2 7 4" xfId="30255" xr:uid="{00000000-0005-0000-0000-000082510000}"/>
    <cellStyle name="Nota 2 2 2 2 7 5" xfId="34216" xr:uid="{00000000-0005-0000-0000-000083510000}"/>
    <cellStyle name="Nota 2 2 2 2 7 6" xfId="37768" xr:uid="{00000000-0005-0000-0000-000084510000}"/>
    <cellStyle name="Nota 2 2 2 2 7 7" xfId="39731" xr:uid="{00000000-0005-0000-0000-000085510000}"/>
    <cellStyle name="Nota 2 2 2 2 8" xfId="11399" xr:uid="{00000000-0005-0000-0000-000086510000}"/>
    <cellStyle name="Nota 2 2 2 2 9" xfId="18402" xr:uid="{00000000-0005-0000-0000-000087510000}"/>
    <cellStyle name="Nota 2 2 2 3" xfId="1699" xr:uid="{00000000-0005-0000-0000-000088510000}"/>
    <cellStyle name="Nota 2 2 2 3 10" xfId="28651" xr:uid="{00000000-0005-0000-0000-000089510000}"/>
    <cellStyle name="Nota 2 2 2 3 11" xfId="22659" xr:uid="{00000000-0005-0000-0000-00008A510000}"/>
    <cellStyle name="Nota 2 2 2 3 12" xfId="30982" xr:uid="{00000000-0005-0000-0000-00008B510000}"/>
    <cellStyle name="Nota 2 2 2 3 13" xfId="34905" xr:uid="{00000000-0005-0000-0000-00008C510000}"/>
    <cellStyle name="Nota 2 2 2 3 14" xfId="38369" xr:uid="{00000000-0005-0000-0000-00008D510000}"/>
    <cellStyle name="Nota 2 2 2 3 2" xfId="2522" xr:uid="{00000000-0005-0000-0000-00008E510000}"/>
    <cellStyle name="Nota 2 2 2 3 2 2" xfId="7284" xr:uid="{00000000-0005-0000-0000-00008F510000}"/>
    <cellStyle name="Nota 2 2 2 3 2 2 2" xfId="16437" xr:uid="{00000000-0005-0000-0000-000090510000}"/>
    <cellStyle name="Nota 2 2 2 3 2 2 3" xfId="23418" xr:uid="{00000000-0005-0000-0000-000091510000}"/>
    <cellStyle name="Nota 2 2 2 3 2 2 4" xfId="30262" xr:uid="{00000000-0005-0000-0000-000092510000}"/>
    <cellStyle name="Nota 2 2 2 3 2 2 5" xfId="34223" xr:uid="{00000000-0005-0000-0000-000093510000}"/>
    <cellStyle name="Nota 2 2 2 3 2 2 6" xfId="37775" xr:uid="{00000000-0005-0000-0000-000094510000}"/>
    <cellStyle name="Nota 2 2 2 3 2 2 7" xfId="39738" xr:uid="{00000000-0005-0000-0000-000095510000}"/>
    <cellStyle name="Nota 2 2 2 3 2 3" xfId="11676" xr:uid="{00000000-0005-0000-0000-000096510000}"/>
    <cellStyle name="Nota 2 2 2 3 2 4" xfId="18679" xr:uid="{00000000-0005-0000-0000-000097510000}"/>
    <cellStyle name="Nota 2 2 2 3 2 5" xfId="22427" xr:uid="{00000000-0005-0000-0000-000098510000}"/>
    <cellStyle name="Nota 2 2 2 3 2 6" xfId="21276" xr:uid="{00000000-0005-0000-0000-000099510000}"/>
    <cellStyle name="Nota 2 2 2 3 2 7" xfId="17266" xr:uid="{00000000-0005-0000-0000-00009A510000}"/>
    <cellStyle name="Nota 2 2 2 3 2 8" xfId="34047" xr:uid="{00000000-0005-0000-0000-00009B510000}"/>
    <cellStyle name="Nota 2 2 2 3 2 9" xfId="37609" xr:uid="{00000000-0005-0000-0000-00009C510000}"/>
    <cellStyle name="Nota 2 2 2 3 3" xfId="3676" xr:uid="{00000000-0005-0000-0000-00009D510000}"/>
    <cellStyle name="Nota 2 2 2 3 3 2" xfId="7285" xr:uid="{00000000-0005-0000-0000-00009E510000}"/>
    <cellStyle name="Nota 2 2 2 3 3 2 2" xfId="16438" xr:uid="{00000000-0005-0000-0000-00009F510000}"/>
    <cellStyle name="Nota 2 2 2 3 3 2 3" xfId="23419" xr:uid="{00000000-0005-0000-0000-0000A0510000}"/>
    <cellStyle name="Nota 2 2 2 3 3 2 4" xfId="30263" xr:uid="{00000000-0005-0000-0000-0000A1510000}"/>
    <cellStyle name="Nota 2 2 2 3 3 2 5" xfId="34224" xr:uid="{00000000-0005-0000-0000-0000A2510000}"/>
    <cellStyle name="Nota 2 2 2 3 3 2 6" xfId="37776" xr:uid="{00000000-0005-0000-0000-0000A3510000}"/>
    <cellStyle name="Nota 2 2 2 3 3 2 7" xfId="39739" xr:uid="{00000000-0005-0000-0000-0000A4510000}"/>
    <cellStyle name="Nota 2 2 2 3 3 3" xfId="12830" xr:uid="{00000000-0005-0000-0000-0000A5510000}"/>
    <cellStyle name="Nota 2 2 2 3 3 4" xfId="19829" xr:uid="{00000000-0005-0000-0000-0000A6510000}"/>
    <cellStyle name="Nota 2 2 2 3 3 5" xfId="27991" xr:uid="{00000000-0005-0000-0000-0000A7510000}"/>
    <cellStyle name="Nota 2 2 2 3 3 6" xfId="28540" xr:uid="{00000000-0005-0000-0000-0000A8510000}"/>
    <cellStyle name="Nota 2 2 2 3 3 7" xfId="25001" xr:uid="{00000000-0005-0000-0000-0000A9510000}"/>
    <cellStyle name="Nota 2 2 2 3 3 8" xfId="33574" xr:uid="{00000000-0005-0000-0000-0000AA510000}"/>
    <cellStyle name="Nota 2 2 2 3 3 9" xfId="37242" xr:uid="{00000000-0005-0000-0000-0000AB510000}"/>
    <cellStyle name="Nota 2 2 2 3 4" xfId="4181" xr:uid="{00000000-0005-0000-0000-0000AC510000}"/>
    <cellStyle name="Nota 2 2 2 3 4 2" xfId="7286" xr:uid="{00000000-0005-0000-0000-0000AD510000}"/>
    <cellStyle name="Nota 2 2 2 3 4 2 2" xfId="16439" xr:uid="{00000000-0005-0000-0000-0000AE510000}"/>
    <cellStyle name="Nota 2 2 2 3 4 2 3" xfId="23420" xr:uid="{00000000-0005-0000-0000-0000AF510000}"/>
    <cellStyle name="Nota 2 2 2 3 4 2 4" xfId="30264" xr:uid="{00000000-0005-0000-0000-0000B0510000}"/>
    <cellStyle name="Nota 2 2 2 3 4 2 5" xfId="34225" xr:uid="{00000000-0005-0000-0000-0000B1510000}"/>
    <cellStyle name="Nota 2 2 2 3 4 2 6" xfId="37777" xr:uid="{00000000-0005-0000-0000-0000B2510000}"/>
    <cellStyle name="Nota 2 2 2 3 4 2 7" xfId="39740" xr:uid="{00000000-0005-0000-0000-0000B3510000}"/>
    <cellStyle name="Nota 2 2 2 3 4 3" xfId="13335" xr:uid="{00000000-0005-0000-0000-0000B4510000}"/>
    <cellStyle name="Nota 2 2 2 3 4 4" xfId="20333" xr:uid="{00000000-0005-0000-0000-0000B5510000}"/>
    <cellStyle name="Nota 2 2 2 3 4 5" xfId="22963" xr:uid="{00000000-0005-0000-0000-0000B6510000}"/>
    <cellStyle name="Nota 2 2 2 3 4 6" xfId="29499" xr:uid="{00000000-0005-0000-0000-0000B7510000}"/>
    <cellStyle name="Nota 2 2 2 3 4 7" xfId="15508" xr:uid="{00000000-0005-0000-0000-0000B8510000}"/>
    <cellStyle name="Nota 2 2 2 3 4 8" xfId="29695" xr:uid="{00000000-0005-0000-0000-0000B9510000}"/>
    <cellStyle name="Nota 2 2 2 3 4 9" xfId="33673" xr:uid="{00000000-0005-0000-0000-0000BA510000}"/>
    <cellStyle name="Nota 2 2 2 3 5" xfId="3184" xr:uid="{00000000-0005-0000-0000-0000BB510000}"/>
    <cellStyle name="Nota 2 2 2 3 5 2" xfId="7287" xr:uid="{00000000-0005-0000-0000-0000BC510000}"/>
    <cellStyle name="Nota 2 2 2 3 5 2 2" xfId="16440" xr:uid="{00000000-0005-0000-0000-0000BD510000}"/>
    <cellStyle name="Nota 2 2 2 3 5 2 3" xfId="23421" xr:uid="{00000000-0005-0000-0000-0000BE510000}"/>
    <cellStyle name="Nota 2 2 2 3 5 2 4" xfId="30265" xr:uid="{00000000-0005-0000-0000-0000BF510000}"/>
    <cellStyle name="Nota 2 2 2 3 5 2 5" xfId="34226" xr:uid="{00000000-0005-0000-0000-0000C0510000}"/>
    <cellStyle name="Nota 2 2 2 3 5 2 6" xfId="37778" xr:uid="{00000000-0005-0000-0000-0000C1510000}"/>
    <cellStyle name="Nota 2 2 2 3 5 2 7" xfId="39741" xr:uid="{00000000-0005-0000-0000-0000C2510000}"/>
    <cellStyle name="Nota 2 2 2 3 5 3" xfId="12338" xr:uid="{00000000-0005-0000-0000-0000C3510000}"/>
    <cellStyle name="Nota 2 2 2 3 5 4" xfId="19341" xr:uid="{00000000-0005-0000-0000-0000C4510000}"/>
    <cellStyle name="Nota 2 2 2 3 5 5" xfId="21235" xr:uid="{00000000-0005-0000-0000-0000C5510000}"/>
    <cellStyle name="Nota 2 2 2 3 5 6" xfId="19501" xr:uid="{00000000-0005-0000-0000-0000C6510000}"/>
    <cellStyle name="Nota 2 2 2 3 5 7" xfId="29748" xr:uid="{00000000-0005-0000-0000-0000C7510000}"/>
    <cellStyle name="Nota 2 2 2 3 5 8" xfId="31586" xr:uid="{00000000-0005-0000-0000-0000C8510000}"/>
    <cellStyle name="Nota 2 2 2 3 5 9" xfId="35291" xr:uid="{00000000-0005-0000-0000-0000C9510000}"/>
    <cellStyle name="Nota 2 2 2 3 6" xfId="3005" xr:uid="{00000000-0005-0000-0000-0000CA510000}"/>
    <cellStyle name="Nota 2 2 2 3 6 2" xfId="7288" xr:uid="{00000000-0005-0000-0000-0000CB510000}"/>
    <cellStyle name="Nota 2 2 2 3 6 2 2" xfId="16441" xr:uid="{00000000-0005-0000-0000-0000CC510000}"/>
    <cellStyle name="Nota 2 2 2 3 6 2 3" xfId="23422" xr:uid="{00000000-0005-0000-0000-0000CD510000}"/>
    <cellStyle name="Nota 2 2 2 3 6 2 4" xfId="30266" xr:uid="{00000000-0005-0000-0000-0000CE510000}"/>
    <cellStyle name="Nota 2 2 2 3 6 2 5" xfId="34227" xr:uid="{00000000-0005-0000-0000-0000CF510000}"/>
    <cellStyle name="Nota 2 2 2 3 6 2 6" xfId="37779" xr:uid="{00000000-0005-0000-0000-0000D0510000}"/>
    <cellStyle name="Nota 2 2 2 3 6 2 7" xfId="39742" xr:uid="{00000000-0005-0000-0000-0000D1510000}"/>
    <cellStyle name="Nota 2 2 2 3 6 3" xfId="12159" xr:uid="{00000000-0005-0000-0000-0000D2510000}"/>
    <cellStyle name="Nota 2 2 2 3 6 4" xfId="19162" xr:uid="{00000000-0005-0000-0000-0000D3510000}"/>
    <cellStyle name="Nota 2 2 2 3 6 5" xfId="24690" xr:uid="{00000000-0005-0000-0000-0000D4510000}"/>
    <cellStyle name="Nota 2 2 2 3 6 6" xfId="26393" xr:uid="{00000000-0005-0000-0000-0000D5510000}"/>
    <cellStyle name="Nota 2 2 2 3 6 7" xfId="25656" xr:uid="{00000000-0005-0000-0000-0000D6510000}"/>
    <cellStyle name="Nota 2 2 2 3 6 8" xfId="31562" xr:uid="{00000000-0005-0000-0000-0000D7510000}"/>
    <cellStyle name="Nota 2 2 2 3 6 9" xfId="35272" xr:uid="{00000000-0005-0000-0000-0000D8510000}"/>
    <cellStyle name="Nota 2 2 2 3 7" xfId="7283" xr:uid="{00000000-0005-0000-0000-0000D9510000}"/>
    <cellStyle name="Nota 2 2 2 3 7 2" xfId="16436" xr:uid="{00000000-0005-0000-0000-0000DA510000}"/>
    <cellStyle name="Nota 2 2 2 3 7 3" xfId="23417" xr:uid="{00000000-0005-0000-0000-0000DB510000}"/>
    <cellStyle name="Nota 2 2 2 3 7 4" xfId="30261" xr:uid="{00000000-0005-0000-0000-0000DC510000}"/>
    <cellStyle name="Nota 2 2 2 3 7 5" xfId="34222" xr:uid="{00000000-0005-0000-0000-0000DD510000}"/>
    <cellStyle name="Nota 2 2 2 3 7 6" xfId="37774" xr:uid="{00000000-0005-0000-0000-0000DE510000}"/>
    <cellStyle name="Nota 2 2 2 3 7 7" xfId="39737" xr:uid="{00000000-0005-0000-0000-0000DF510000}"/>
    <cellStyle name="Nota 2 2 2 3 8" xfId="10853" xr:uid="{00000000-0005-0000-0000-0000E0510000}"/>
    <cellStyle name="Nota 2 2 2 3 9" xfId="9163" xr:uid="{00000000-0005-0000-0000-0000E1510000}"/>
    <cellStyle name="Nota 2 2 2 4" xfId="2359" xr:uid="{00000000-0005-0000-0000-0000E2510000}"/>
    <cellStyle name="Nota 2 2 2 4 10" xfId="21377" xr:uid="{00000000-0005-0000-0000-0000E3510000}"/>
    <cellStyle name="Nota 2 2 2 4 11" xfId="17813" xr:uid="{00000000-0005-0000-0000-0000E4510000}"/>
    <cellStyle name="Nota 2 2 2 4 12" xfId="28114" xr:uid="{00000000-0005-0000-0000-0000E5510000}"/>
    <cellStyle name="Nota 2 2 2 4 13" xfId="34127" xr:uid="{00000000-0005-0000-0000-0000E6510000}"/>
    <cellStyle name="Nota 2 2 2 4 14" xfId="37689" xr:uid="{00000000-0005-0000-0000-0000E7510000}"/>
    <cellStyle name="Nota 2 2 2 4 2" xfId="2759" xr:uid="{00000000-0005-0000-0000-0000E8510000}"/>
    <cellStyle name="Nota 2 2 2 4 2 2" xfId="7290" xr:uid="{00000000-0005-0000-0000-0000E9510000}"/>
    <cellStyle name="Nota 2 2 2 4 2 2 2" xfId="16443" xr:uid="{00000000-0005-0000-0000-0000EA510000}"/>
    <cellStyle name="Nota 2 2 2 4 2 2 3" xfId="23424" xr:uid="{00000000-0005-0000-0000-0000EB510000}"/>
    <cellStyle name="Nota 2 2 2 4 2 2 4" xfId="30268" xr:uid="{00000000-0005-0000-0000-0000EC510000}"/>
    <cellStyle name="Nota 2 2 2 4 2 2 5" xfId="34229" xr:uid="{00000000-0005-0000-0000-0000ED510000}"/>
    <cellStyle name="Nota 2 2 2 4 2 2 6" xfId="37781" xr:uid="{00000000-0005-0000-0000-0000EE510000}"/>
    <cellStyle name="Nota 2 2 2 4 2 2 7" xfId="39744" xr:uid="{00000000-0005-0000-0000-0000EF510000}"/>
    <cellStyle name="Nota 2 2 2 4 2 3" xfId="11913" xr:uid="{00000000-0005-0000-0000-0000F0510000}"/>
    <cellStyle name="Nota 2 2 2 4 2 4" xfId="18916" xr:uid="{00000000-0005-0000-0000-0000F1510000}"/>
    <cellStyle name="Nota 2 2 2 4 2 5" xfId="28403" xr:uid="{00000000-0005-0000-0000-0000F2510000}"/>
    <cellStyle name="Nota 2 2 2 4 2 6" xfId="23314" xr:uid="{00000000-0005-0000-0000-0000F3510000}"/>
    <cellStyle name="Nota 2 2 2 4 2 7" xfId="29938" xr:uid="{00000000-0005-0000-0000-0000F4510000}"/>
    <cellStyle name="Nota 2 2 2 4 2 8" xfId="33923" xr:uid="{00000000-0005-0000-0000-0000F5510000}"/>
    <cellStyle name="Nota 2 2 2 4 2 9" xfId="37485" xr:uid="{00000000-0005-0000-0000-0000F6510000}"/>
    <cellStyle name="Nota 2 2 2 4 3" xfId="4041" xr:uid="{00000000-0005-0000-0000-0000F7510000}"/>
    <cellStyle name="Nota 2 2 2 4 3 2" xfId="7291" xr:uid="{00000000-0005-0000-0000-0000F8510000}"/>
    <cellStyle name="Nota 2 2 2 4 3 2 2" xfId="16444" xr:uid="{00000000-0005-0000-0000-0000F9510000}"/>
    <cellStyle name="Nota 2 2 2 4 3 2 3" xfId="23425" xr:uid="{00000000-0005-0000-0000-0000FA510000}"/>
    <cellStyle name="Nota 2 2 2 4 3 2 4" xfId="30269" xr:uid="{00000000-0005-0000-0000-0000FB510000}"/>
    <cellStyle name="Nota 2 2 2 4 3 2 5" xfId="34230" xr:uid="{00000000-0005-0000-0000-0000FC510000}"/>
    <cellStyle name="Nota 2 2 2 4 3 2 6" xfId="37782" xr:uid="{00000000-0005-0000-0000-0000FD510000}"/>
    <cellStyle name="Nota 2 2 2 4 3 2 7" xfId="39745" xr:uid="{00000000-0005-0000-0000-0000FE510000}"/>
    <cellStyle name="Nota 2 2 2 4 3 3" xfId="13195" xr:uid="{00000000-0005-0000-0000-0000FF510000}"/>
    <cellStyle name="Nota 2 2 2 4 3 4" xfId="20193" xr:uid="{00000000-0005-0000-0000-000000520000}"/>
    <cellStyle name="Nota 2 2 2 4 3 5" xfId="27805" xr:uid="{00000000-0005-0000-0000-000001520000}"/>
    <cellStyle name="Nota 2 2 2 4 3 6" xfId="23036" xr:uid="{00000000-0005-0000-0000-000002520000}"/>
    <cellStyle name="Nota 2 2 2 4 3 7" xfId="17057" xr:uid="{00000000-0005-0000-0000-000003520000}"/>
    <cellStyle name="Nota 2 2 2 4 3 8" xfId="19555" xr:uid="{00000000-0005-0000-0000-000004520000}"/>
    <cellStyle name="Nota 2 2 2 4 3 9" xfId="33668" xr:uid="{00000000-0005-0000-0000-000005520000}"/>
    <cellStyle name="Nota 2 2 2 4 4" xfId="4479" xr:uid="{00000000-0005-0000-0000-000006520000}"/>
    <cellStyle name="Nota 2 2 2 4 4 2" xfId="7292" xr:uid="{00000000-0005-0000-0000-000007520000}"/>
    <cellStyle name="Nota 2 2 2 4 4 2 2" xfId="16445" xr:uid="{00000000-0005-0000-0000-000008520000}"/>
    <cellStyle name="Nota 2 2 2 4 4 2 3" xfId="23426" xr:uid="{00000000-0005-0000-0000-000009520000}"/>
    <cellStyle name="Nota 2 2 2 4 4 2 4" xfId="30270" xr:uid="{00000000-0005-0000-0000-00000A520000}"/>
    <cellStyle name="Nota 2 2 2 4 4 2 5" xfId="34231" xr:uid="{00000000-0005-0000-0000-00000B520000}"/>
    <cellStyle name="Nota 2 2 2 4 4 2 6" xfId="37783" xr:uid="{00000000-0005-0000-0000-00000C520000}"/>
    <cellStyle name="Nota 2 2 2 4 4 2 7" xfId="39746" xr:uid="{00000000-0005-0000-0000-00000D520000}"/>
    <cellStyle name="Nota 2 2 2 4 4 3" xfId="13633" xr:uid="{00000000-0005-0000-0000-00000E520000}"/>
    <cellStyle name="Nota 2 2 2 4 4 4" xfId="20631" xr:uid="{00000000-0005-0000-0000-00000F520000}"/>
    <cellStyle name="Nota 2 2 2 4 4 5" xfId="27596" xr:uid="{00000000-0005-0000-0000-000010520000}"/>
    <cellStyle name="Nota 2 2 2 4 4 6" xfId="28160" xr:uid="{00000000-0005-0000-0000-000011520000}"/>
    <cellStyle name="Nota 2 2 2 4 4 7" xfId="17608" xr:uid="{00000000-0005-0000-0000-000012520000}"/>
    <cellStyle name="Nota 2 2 2 4 4 8" xfId="17887" xr:uid="{00000000-0005-0000-0000-000013520000}"/>
    <cellStyle name="Nota 2 2 2 4 4 9" xfId="21332" xr:uid="{00000000-0005-0000-0000-000014520000}"/>
    <cellStyle name="Nota 2 2 2 4 5" xfId="4733" xr:uid="{00000000-0005-0000-0000-000015520000}"/>
    <cellStyle name="Nota 2 2 2 4 5 2" xfId="7293" xr:uid="{00000000-0005-0000-0000-000016520000}"/>
    <cellStyle name="Nota 2 2 2 4 5 2 2" xfId="16446" xr:uid="{00000000-0005-0000-0000-000017520000}"/>
    <cellStyle name="Nota 2 2 2 4 5 2 3" xfId="23427" xr:uid="{00000000-0005-0000-0000-000018520000}"/>
    <cellStyle name="Nota 2 2 2 4 5 2 4" xfId="30271" xr:uid="{00000000-0005-0000-0000-000019520000}"/>
    <cellStyle name="Nota 2 2 2 4 5 2 5" xfId="34232" xr:uid="{00000000-0005-0000-0000-00001A520000}"/>
    <cellStyle name="Nota 2 2 2 4 5 2 6" xfId="37784" xr:uid="{00000000-0005-0000-0000-00001B520000}"/>
    <cellStyle name="Nota 2 2 2 4 5 2 7" xfId="39747" xr:uid="{00000000-0005-0000-0000-00001C520000}"/>
    <cellStyle name="Nota 2 2 2 4 5 3" xfId="13887" xr:uid="{00000000-0005-0000-0000-00001D520000}"/>
    <cellStyle name="Nota 2 2 2 4 5 4" xfId="20885" xr:uid="{00000000-0005-0000-0000-00001E520000}"/>
    <cellStyle name="Nota 2 2 2 4 5 5" xfId="19692" xr:uid="{00000000-0005-0000-0000-00001F520000}"/>
    <cellStyle name="Nota 2 2 2 4 5 6" xfId="17218" xr:uid="{00000000-0005-0000-0000-000020520000}"/>
    <cellStyle name="Nota 2 2 2 4 5 7" xfId="25558" xr:uid="{00000000-0005-0000-0000-000021520000}"/>
    <cellStyle name="Nota 2 2 2 4 5 8" xfId="32159" xr:uid="{00000000-0005-0000-0000-000022520000}"/>
    <cellStyle name="Nota 2 2 2 4 5 9" xfId="35834" xr:uid="{00000000-0005-0000-0000-000023520000}"/>
    <cellStyle name="Nota 2 2 2 4 6" xfId="4979" xr:uid="{00000000-0005-0000-0000-000024520000}"/>
    <cellStyle name="Nota 2 2 2 4 6 2" xfId="7294" xr:uid="{00000000-0005-0000-0000-000025520000}"/>
    <cellStyle name="Nota 2 2 2 4 6 2 2" xfId="16447" xr:uid="{00000000-0005-0000-0000-000026520000}"/>
    <cellStyle name="Nota 2 2 2 4 6 2 3" xfId="23428" xr:uid="{00000000-0005-0000-0000-000027520000}"/>
    <cellStyle name="Nota 2 2 2 4 6 2 4" xfId="30272" xr:uid="{00000000-0005-0000-0000-000028520000}"/>
    <cellStyle name="Nota 2 2 2 4 6 2 5" xfId="34233" xr:uid="{00000000-0005-0000-0000-000029520000}"/>
    <cellStyle name="Nota 2 2 2 4 6 2 6" xfId="37785" xr:uid="{00000000-0005-0000-0000-00002A520000}"/>
    <cellStyle name="Nota 2 2 2 4 6 2 7" xfId="39748" xr:uid="{00000000-0005-0000-0000-00002B520000}"/>
    <cellStyle name="Nota 2 2 2 4 6 3" xfId="14133" xr:uid="{00000000-0005-0000-0000-00002C520000}"/>
    <cellStyle name="Nota 2 2 2 4 6 4" xfId="21131" xr:uid="{00000000-0005-0000-0000-00002D520000}"/>
    <cellStyle name="Nota 2 2 2 4 6 5" xfId="27350" xr:uid="{00000000-0005-0000-0000-00002E520000}"/>
    <cellStyle name="Nota 2 2 2 4 6 6" xfId="29301" xr:uid="{00000000-0005-0000-0000-00002F520000}"/>
    <cellStyle name="Nota 2 2 2 4 6 7" xfId="32025" xr:uid="{00000000-0005-0000-0000-000030520000}"/>
    <cellStyle name="Nota 2 2 2 4 6 8" xfId="35703" xr:uid="{00000000-0005-0000-0000-000031520000}"/>
    <cellStyle name="Nota 2 2 2 4 6 9" xfId="38614" xr:uid="{00000000-0005-0000-0000-000032520000}"/>
    <cellStyle name="Nota 2 2 2 4 7" xfId="7289" xr:uid="{00000000-0005-0000-0000-000033520000}"/>
    <cellStyle name="Nota 2 2 2 4 7 2" xfId="16442" xr:uid="{00000000-0005-0000-0000-000034520000}"/>
    <cellStyle name="Nota 2 2 2 4 7 3" xfId="23423" xr:uid="{00000000-0005-0000-0000-000035520000}"/>
    <cellStyle name="Nota 2 2 2 4 7 4" xfId="30267" xr:uid="{00000000-0005-0000-0000-000036520000}"/>
    <cellStyle name="Nota 2 2 2 4 7 5" xfId="34228" xr:uid="{00000000-0005-0000-0000-000037520000}"/>
    <cellStyle name="Nota 2 2 2 4 7 6" xfId="37780" xr:uid="{00000000-0005-0000-0000-000038520000}"/>
    <cellStyle name="Nota 2 2 2 4 7 7" xfId="39743" xr:uid="{00000000-0005-0000-0000-000039520000}"/>
    <cellStyle name="Nota 2 2 2 4 8" xfId="11513" xr:uid="{00000000-0005-0000-0000-00003A520000}"/>
    <cellStyle name="Nota 2 2 2 4 9" xfId="18516" xr:uid="{00000000-0005-0000-0000-00003B520000}"/>
    <cellStyle name="Nota 2 2 2 5" xfId="1689" xr:uid="{00000000-0005-0000-0000-00003C520000}"/>
    <cellStyle name="Nota 2 2 2 5 10" xfId="24486" xr:uid="{00000000-0005-0000-0000-00003D520000}"/>
    <cellStyle name="Nota 2 2 2 5 11" xfId="28453" xr:uid="{00000000-0005-0000-0000-00003E520000}"/>
    <cellStyle name="Nota 2 2 2 5 12" xfId="26447" xr:uid="{00000000-0005-0000-0000-00003F520000}"/>
    <cellStyle name="Nota 2 2 2 5 13" xfId="34908" xr:uid="{00000000-0005-0000-0000-000040520000}"/>
    <cellStyle name="Nota 2 2 2 5 14" xfId="38372" xr:uid="{00000000-0005-0000-0000-000041520000}"/>
    <cellStyle name="Nota 2 2 2 5 2" xfId="2514" xr:uid="{00000000-0005-0000-0000-000042520000}"/>
    <cellStyle name="Nota 2 2 2 5 2 2" xfId="7296" xr:uid="{00000000-0005-0000-0000-000043520000}"/>
    <cellStyle name="Nota 2 2 2 5 2 2 2" xfId="16449" xr:uid="{00000000-0005-0000-0000-000044520000}"/>
    <cellStyle name="Nota 2 2 2 5 2 2 3" xfId="23430" xr:uid="{00000000-0005-0000-0000-000045520000}"/>
    <cellStyle name="Nota 2 2 2 5 2 2 4" xfId="30274" xr:uid="{00000000-0005-0000-0000-000046520000}"/>
    <cellStyle name="Nota 2 2 2 5 2 2 5" xfId="34235" xr:uid="{00000000-0005-0000-0000-000047520000}"/>
    <cellStyle name="Nota 2 2 2 5 2 2 6" xfId="37787" xr:uid="{00000000-0005-0000-0000-000048520000}"/>
    <cellStyle name="Nota 2 2 2 5 2 2 7" xfId="39750" xr:uid="{00000000-0005-0000-0000-000049520000}"/>
    <cellStyle name="Nota 2 2 2 5 2 3" xfId="11668" xr:uid="{00000000-0005-0000-0000-00004A520000}"/>
    <cellStyle name="Nota 2 2 2 5 2 4" xfId="18671" xr:uid="{00000000-0005-0000-0000-00004B520000}"/>
    <cellStyle name="Nota 2 2 2 5 2 5" xfId="25311" xr:uid="{00000000-0005-0000-0000-00004C520000}"/>
    <cellStyle name="Nota 2 2 2 5 2 6" xfId="17870" xr:uid="{00000000-0005-0000-0000-00004D520000}"/>
    <cellStyle name="Nota 2 2 2 5 2 7" xfId="29095" xr:uid="{00000000-0005-0000-0000-00004E520000}"/>
    <cellStyle name="Nota 2 2 2 5 2 8" xfId="30878" xr:uid="{00000000-0005-0000-0000-00004F520000}"/>
    <cellStyle name="Nota 2 2 2 5 2 9" xfId="31060" xr:uid="{00000000-0005-0000-0000-000050520000}"/>
    <cellStyle name="Nota 2 2 2 5 3" xfId="3666" xr:uid="{00000000-0005-0000-0000-000051520000}"/>
    <cellStyle name="Nota 2 2 2 5 3 2" xfId="7297" xr:uid="{00000000-0005-0000-0000-000052520000}"/>
    <cellStyle name="Nota 2 2 2 5 3 2 2" xfId="16450" xr:uid="{00000000-0005-0000-0000-000053520000}"/>
    <cellStyle name="Nota 2 2 2 5 3 2 3" xfId="23431" xr:uid="{00000000-0005-0000-0000-000054520000}"/>
    <cellStyle name="Nota 2 2 2 5 3 2 4" xfId="30275" xr:uid="{00000000-0005-0000-0000-000055520000}"/>
    <cellStyle name="Nota 2 2 2 5 3 2 5" xfId="34236" xr:uid="{00000000-0005-0000-0000-000056520000}"/>
    <cellStyle name="Nota 2 2 2 5 3 2 6" xfId="37788" xr:uid="{00000000-0005-0000-0000-000057520000}"/>
    <cellStyle name="Nota 2 2 2 5 3 2 7" xfId="39751" xr:uid="{00000000-0005-0000-0000-000058520000}"/>
    <cellStyle name="Nota 2 2 2 5 3 3" xfId="12820" xr:uid="{00000000-0005-0000-0000-000059520000}"/>
    <cellStyle name="Nota 2 2 2 5 3 4" xfId="19819" xr:uid="{00000000-0005-0000-0000-00005A520000}"/>
    <cellStyle name="Nota 2 2 2 5 3 5" xfId="27996" xr:uid="{00000000-0005-0000-0000-00005B520000}"/>
    <cellStyle name="Nota 2 2 2 5 3 6" xfId="28121" xr:uid="{00000000-0005-0000-0000-00005C520000}"/>
    <cellStyle name="Nota 2 2 2 5 3 7" xfId="29554" xr:uid="{00000000-0005-0000-0000-00005D520000}"/>
    <cellStyle name="Nota 2 2 2 5 3 8" xfId="33577" xr:uid="{00000000-0005-0000-0000-00005E520000}"/>
    <cellStyle name="Nota 2 2 2 5 3 9" xfId="37245" xr:uid="{00000000-0005-0000-0000-00005F520000}"/>
    <cellStyle name="Nota 2 2 2 5 4" xfId="4173" xr:uid="{00000000-0005-0000-0000-000060520000}"/>
    <cellStyle name="Nota 2 2 2 5 4 2" xfId="7298" xr:uid="{00000000-0005-0000-0000-000061520000}"/>
    <cellStyle name="Nota 2 2 2 5 4 2 2" xfId="16451" xr:uid="{00000000-0005-0000-0000-000062520000}"/>
    <cellStyle name="Nota 2 2 2 5 4 2 3" xfId="23432" xr:uid="{00000000-0005-0000-0000-000063520000}"/>
    <cellStyle name="Nota 2 2 2 5 4 2 4" xfId="30276" xr:uid="{00000000-0005-0000-0000-000064520000}"/>
    <cellStyle name="Nota 2 2 2 5 4 2 5" xfId="34237" xr:uid="{00000000-0005-0000-0000-000065520000}"/>
    <cellStyle name="Nota 2 2 2 5 4 2 6" xfId="37789" xr:uid="{00000000-0005-0000-0000-000066520000}"/>
    <cellStyle name="Nota 2 2 2 5 4 2 7" xfId="39752" xr:uid="{00000000-0005-0000-0000-000067520000}"/>
    <cellStyle name="Nota 2 2 2 5 4 3" xfId="13327" xr:uid="{00000000-0005-0000-0000-000068520000}"/>
    <cellStyle name="Nota 2 2 2 5 4 4" xfId="20325" xr:uid="{00000000-0005-0000-0000-000069520000}"/>
    <cellStyle name="Nota 2 2 2 5 4 5" xfId="17213" xr:uid="{00000000-0005-0000-0000-00006A520000}"/>
    <cellStyle name="Nota 2 2 2 5 4 6" xfId="15448" xr:uid="{00000000-0005-0000-0000-00006B520000}"/>
    <cellStyle name="Nota 2 2 2 5 4 7" xfId="17335" xr:uid="{00000000-0005-0000-0000-00006C520000}"/>
    <cellStyle name="Nota 2 2 2 5 4 8" xfId="33383" xr:uid="{00000000-0005-0000-0000-00006D520000}"/>
    <cellStyle name="Nota 2 2 2 5 4 9" xfId="37058" xr:uid="{00000000-0005-0000-0000-00006E520000}"/>
    <cellStyle name="Nota 2 2 2 5 5" xfId="3167" xr:uid="{00000000-0005-0000-0000-00006F520000}"/>
    <cellStyle name="Nota 2 2 2 5 5 2" xfId="7299" xr:uid="{00000000-0005-0000-0000-000070520000}"/>
    <cellStyle name="Nota 2 2 2 5 5 2 2" xfId="16452" xr:uid="{00000000-0005-0000-0000-000071520000}"/>
    <cellStyle name="Nota 2 2 2 5 5 2 3" xfId="23433" xr:uid="{00000000-0005-0000-0000-000072520000}"/>
    <cellStyle name="Nota 2 2 2 5 5 2 4" xfId="30277" xr:uid="{00000000-0005-0000-0000-000073520000}"/>
    <cellStyle name="Nota 2 2 2 5 5 2 5" xfId="34238" xr:uid="{00000000-0005-0000-0000-000074520000}"/>
    <cellStyle name="Nota 2 2 2 5 5 2 6" xfId="37790" xr:uid="{00000000-0005-0000-0000-000075520000}"/>
    <cellStyle name="Nota 2 2 2 5 5 2 7" xfId="39753" xr:uid="{00000000-0005-0000-0000-000076520000}"/>
    <cellStyle name="Nota 2 2 2 5 5 3" xfId="12321" xr:uid="{00000000-0005-0000-0000-000077520000}"/>
    <cellStyle name="Nota 2 2 2 5 5 4" xfId="19324" xr:uid="{00000000-0005-0000-0000-000078520000}"/>
    <cellStyle name="Nota 2 2 2 5 5 5" xfId="17670" xr:uid="{00000000-0005-0000-0000-000079520000}"/>
    <cellStyle name="Nota 2 2 2 5 5 6" xfId="23345" xr:uid="{00000000-0005-0000-0000-00007A520000}"/>
    <cellStyle name="Nota 2 2 2 5 5 7" xfId="29757" xr:uid="{00000000-0005-0000-0000-00007B520000}"/>
    <cellStyle name="Nota 2 2 2 5 5 8" xfId="33733" xr:uid="{00000000-0005-0000-0000-00007C520000}"/>
    <cellStyle name="Nota 2 2 2 5 5 9" xfId="37295" xr:uid="{00000000-0005-0000-0000-00007D520000}"/>
    <cellStyle name="Nota 2 2 2 5 6" xfId="4330" xr:uid="{00000000-0005-0000-0000-00007E520000}"/>
    <cellStyle name="Nota 2 2 2 5 6 2" xfId="7300" xr:uid="{00000000-0005-0000-0000-00007F520000}"/>
    <cellStyle name="Nota 2 2 2 5 6 2 2" xfId="16453" xr:uid="{00000000-0005-0000-0000-000080520000}"/>
    <cellStyle name="Nota 2 2 2 5 6 2 3" xfId="23434" xr:uid="{00000000-0005-0000-0000-000081520000}"/>
    <cellStyle name="Nota 2 2 2 5 6 2 4" xfId="30278" xr:uid="{00000000-0005-0000-0000-000082520000}"/>
    <cellStyle name="Nota 2 2 2 5 6 2 5" xfId="34239" xr:uid="{00000000-0005-0000-0000-000083520000}"/>
    <cellStyle name="Nota 2 2 2 5 6 2 6" xfId="37791" xr:uid="{00000000-0005-0000-0000-000084520000}"/>
    <cellStyle name="Nota 2 2 2 5 6 2 7" xfId="39754" xr:uid="{00000000-0005-0000-0000-000085520000}"/>
    <cellStyle name="Nota 2 2 2 5 6 3" xfId="13484" xr:uid="{00000000-0005-0000-0000-000086520000}"/>
    <cellStyle name="Nota 2 2 2 5 6 4" xfId="20482" xr:uid="{00000000-0005-0000-0000-000087520000}"/>
    <cellStyle name="Nota 2 2 2 5 6 5" xfId="24738" xr:uid="{00000000-0005-0000-0000-000088520000}"/>
    <cellStyle name="Nota 2 2 2 5 6 6" xfId="9533" xr:uid="{00000000-0005-0000-0000-000089520000}"/>
    <cellStyle name="Nota 2 2 2 5 6 7" xfId="25591" xr:uid="{00000000-0005-0000-0000-00008A520000}"/>
    <cellStyle name="Nota 2 2 2 5 6 8" xfId="30948" xr:uid="{00000000-0005-0000-0000-00008B520000}"/>
    <cellStyle name="Nota 2 2 2 5 6 9" xfId="19478" xr:uid="{00000000-0005-0000-0000-00008C520000}"/>
    <cellStyle name="Nota 2 2 2 5 7" xfId="7295" xr:uid="{00000000-0005-0000-0000-00008D520000}"/>
    <cellStyle name="Nota 2 2 2 5 7 2" xfId="16448" xr:uid="{00000000-0005-0000-0000-00008E520000}"/>
    <cellStyle name="Nota 2 2 2 5 7 3" xfId="23429" xr:uid="{00000000-0005-0000-0000-00008F520000}"/>
    <cellStyle name="Nota 2 2 2 5 7 4" xfId="30273" xr:uid="{00000000-0005-0000-0000-000090520000}"/>
    <cellStyle name="Nota 2 2 2 5 7 5" xfId="34234" xr:uid="{00000000-0005-0000-0000-000091520000}"/>
    <cellStyle name="Nota 2 2 2 5 7 6" xfId="37786" xr:uid="{00000000-0005-0000-0000-000092520000}"/>
    <cellStyle name="Nota 2 2 2 5 7 7" xfId="39749" xr:uid="{00000000-0005-0000-0000-000093520000}"/>
    <cellStyle name="Nota 2 2 2 5 8" xfId="10843" xr:uid="{00000000-0005-0000-0000-000094520000}"/>
    <cellStyle name="Nota 2 2 2 5 9" xfId="9730" xr:uid="{00000000-0005-0000-0000-000095520000}"/>
    <cellStyle name="Nota 2 2 2 6" xfId="1640" xr:uid="{00000000-0005-0000-0000-000096520000}"/>
    <cellStyle name="Nota 2 2 2 6 10" xfId="29056" xr:uid="{00000000-0005-0000-0000-000097520000}"/>
    <cellStyle name="Nota 2 2 2 6 11" xfId="31002" xr:uid="{00000000-0005-0000-0000-000098520000}"/>
    <cellStyle name="Nota 2 2 2 6 12" xfId="9303" xr:uid="{00000000-0005-0000-0000-000099520000}"/>
    <cellStyle name="Nota 2 2 2 6 13" xfId="31062" xr:uid="{00000000-0005-0000-0000-00009A520000}"/>
    <cellStyle name="Nota 2 2 2 6 2" xfId="3513" xr:uid="{00000000-0005-0000-0000-00009B520000}"/>
    <cellStyle name="Nota 2 2 2 6 2 2" xfId="7302" xr:uid="{00000000-0005-0000-0000-00009C520000}"/>
    <cellStyle name="Nota 2 2 2 6 2 2 2" xfId="16455" xr:uid="{00000000-0005-0000-0000-00009D520000}"/>
    <cellStyle name="Nota 2 2 2 6 2 2 3" xfId="23436" xr:uid="{00000000-0005-0000-0000-00009E520000}"/>
    <cellStyle name="Nota 2 2 2 6 2 2 4" xfId="30280" xr:uid="{00000000-0005-0000-0000-00009F520000}"/>
    <cellStyle name="Nota 2 2 2 6 2 2 5" xfId="34241" xr:uid="{00000000-0005-0000-0000-0000A0520000}"/>
    <cellStyle name="Nota 2 2 2 6 2 2 6" xfId="37793" xr:uid="{00000000-0005-0000-0000-0000A1520000}"/>
    <cellStyle name="Nota 2 2 2 6 2 2 7" xfId="39756" xr:uid="{00000000-0005-0000-0000-0000A2520000}"/>
    <cellStyle name="Nota 2 2 2 6 2 3" xfId="12667" xr:uid="{00000000-0005-0000-0000-0000A3520000}"/>
    <cellStyle name="Nota 2 2 2 6 2 4" xfId="19668" xr:uid="{00000000-0005-0000-0000-0000A4520000}"/>
    <cellStyle name="Nota 2 2 2 6 2 5" xfId="21218" xr:uid="{00000000-0005-0000-0000-0000A5520000}"/>
    <cellStyle name="Nota 2 2 2 6 2 6" xfId="26523" xr:uid="{00000000-0005-0000-0000-0000A6520000}"/>
    <cellStyle name="Nota 2 2 2 6 2 7" xfId="29616" xr:uid="{00000000-0005-0000-0000-0000A7520000}"/>
    <cellStyle name="Nota 2 2 2 6 2 8" xfId="33603" xr:uid="{00000000-0005-0000-0000-0000A8520000}"/>
    <cellStyle name="Nota 2 2 2 6 2 9" xfId="37265" xr:uid="{00000000-0005-0000-0000-0000A9520000}"/>
    <cellStyle name="Nota 2 2 2 6 3" xfId="2905" xr:uid="{00000000-0005-0000-0000-0000AA520000}"/>
    <cellStyle name="Nota 2 2 2 6 3 2" xfId="7303" xr:uid="{00000000-0005-0000-0000-0000AB520000}"/>
    <cellStyle name="Nota 2 2 2 6 3 2 2" xfId="16456" xr:uid="{00000000-0005-0000-0000-0000AC520000}"/>
    <cellStyle name="Nota 2 2 2 6 3 2 3" xfId="23437" xr:uid="{00000000-0005-0000-0000-0000AD520000}"/>
    <cellStyle name="Nota 2 2 2 6 3 2 4" xfId="30281" xr:uid="{00000000-0005-0000-0000-0000AE520000}"/>
    <cellStyle name="Nota 2 2 2 6 3 2 5" xfId="34242" xr:uid="{00000000-0005-0000-0000-0000AF520000}"/>
    <cellStyle name="Nota 2 2 2 6 3 2 6" xfId="37794" xr:uid="{00000000-0005-0000-0000-0000B0520000}"/>
    <cellStyle name="Nota 2 2 2 6 3 2 7" xfId="39757" xr:uid="{00000000-0005-0000-0000-0000B1520000}"/>
    <cellStyle name="Nota 2 2 2 6 3 3" xfId="12059" xr:uid="{00000000-0005-0000-0000-0000B2520000}"/>
    <cellStyle name="Nota 2 2 2 6 3 4" xfId="19062" xr:uid="{00000000-0005-0000-0000-0000B3520000}"/>
    <cellStyle name="Nota 2 2 2 6 3 5" xfId="17740" xr:uid="{00000000-0005-0000-0000-0000B4520000}"/>
    <cellStyle name="Nota 2 2 2 6 3 6" xfId="24557" xr:uid="{00000000-0005-0000-0000-0000B5520000}"/>
    <cellStyle name="Nota 2 2 2 6 3 7" xfId="29006" xr:uid="{00000000-0005-0000-0000-0000B6520000}"/>
    <cellStyle name="Nota 2 2 2 6 3 8" xfId="31105" xr:uid="{00000000-0005-0000-0000-0000B7520000}"/>
    <cellStyle name="Nota 2 2 2 6 3 9" xfId="34993" xr:uid="{00000000-0005-0000-0000-0000B8520000}"/>
    <cellStyle name="Nota 2 2 2 6 4" xfId="3065" xr:uid="{00000000-0005-0000-0000-0000B9520000}"/>
    <cellStyle name="Nota 2 2 2 6 4 2" xfId="7304" xr:uid="{00000000-0005-0000-0000-0000BA520000}"/>
    <cellStyle name="Nota 2 2 2 6 4 2 2" xfId="16457" xr:uid="{00000000-0005-0000-0000-0000BB520000}"/>
    <cellStyle name="Nota 2 2 2 6 4 2 3" xfId="23438" xr:uid="{00000000-0005-0000-0000-0000BC520000}"/>
    <cellStyle name="Nota 2 2 2 6 4 2 4" xfId="30282" xr:uid="{00000000-0005-0000-0000-0000BD520000}"/>
    <cellStyle name="Nota 2 2 2 6 4 2 5" xfId="34243" xr:uid="{00000000-0005-0000-0000-0000BE520000}"/>
    <cellStyle name="Nota 2 2 2 6 4 2 6" xfId="37795" xr:uid="{00000000-0005-0000-0000-0000BF520000}"/>
    <cellStyle name="Nota 2 2 2 6 4 2 7" xfId="39758" xr:uid="{00000000-0005-0000-0000-0000C0520000}"/>
    <cellStyle name="Nota 2 2 2 6 4 3" xfId="12219" xr:uid="{00000000-0005-0000-0000-0000C1520000}"/>
    <cellStyle name="Nota 2 2 2 6 4 4" xfId="19222" xr:uid="{00000000-0005-0000-0000-0000C2520000}"/>
    <cellStyle name="Nota 2 2 2 6 4 5" xfId="28282" xr:uid="{00000000-0005-0000-0000-0000C3520000}"/>
    <cellStyle name="Nota 2 2 2 6 4 6" xfId="25143" xr:uid="{00000000-0005-0000-0000-0000C4520000}"/>
    <cellStyle name="Nota 2 2 2 6 4 7" xfId="10066" xr:uid="{00000000-0005-0000-0000-0000C5520000}"/>
    <cellStyle name="Nota 2 2 2 6 4 8" xfId="31573" xr:uid="{00000000-0005-0000-0000-0000C6520000}"/>
    <cellStyle name="Nota 2 2 2 6 4 9" xfId="35283" xr:uid="{00000000-0005-0000-0000-0000C7520000}"/>
    <cellStyle name="Nota 2 2 2 6 5" xfId="3771" xr:uid="{00000000-0005-0000-0000-0000C8520000}"/>
    <cellStyle name="Nota 2 2 2 6 5 2" xfId="7305" xr:uid="{00000000-0005-0000-0000-0000C9520000}"/>
    <cellStyle name="Nota 2 2 2 6 5 2 2" xfId="16458" xr:uid="{00000000-0005-0000-0000-0000CA520000}"/>
    <cellStyle name="Nota 2 2 2 6 5 2 3" xfId="23439" xr:uid="{00000000-0005-0000-0000-0000CB520000}"/>
    <cellStyle name="Nota 2 2 2 6 5 2 4" xfId="30283" xr:uid="{00000000-0005-0000-0000-0000CC520000}"/>
    <cellStyle name="Nota 2 2 2 6 5 2 5" xfId="34244" xr:uid="{00000000-0005-0000-0000-0000CD520000}"/>
    <cellStyle name="Nota 2 2 2 6 5 2 6" xfId="37796" xr:uid="{00000000-0005-0000-0000-0000CE520000}"/>
    <cellStyle name="Nota 2 2 2 6 5 2 7" xfId="39759" xr:uid="{00000000-0005-0000-0000-0000CF520000}"/>
    <cellStyle name="Nota 2 2 2 6 5 3" xfId="12925" xr:uid="{00000000-0005-0000-0000-0000D0520000}"/>
    <cellStyle name="Nota 2 2 2 6 5 4" xfId="19924" xr:uid="{00000000-0005-0000-0000-0000D1520000}"/>
    <cellStyle name="Nota 2 2 2 6 5 5" xfId="25291" xr:uid="{00000000-0005-0000-0000-0000D2520000}"/>
    <cellStyle name="Nota 2 2 2 6 5 6" xfId="26586" xr:uid="{00000000-0005-0000-0000-0000D3520000}"/>
    <cellStyle name="Nota 2 2 2 6 5 7" xfId="19380" xr:uid="{00000000-0005-0000-0000-0000D4520000}"/>
    <cellStyle name="Nota 2 2 2 6 5 8" xfId="31642" xr:uid="{00000000-0005-0000-0000-0000D5520000}"/>
    <cellStyle name="Nota 2 2 2 6 5 9" xfId="35322" xr:uid="{00000000-0005-0000-0000-0000D6520000}"/>
    <cellStyle name="Nota 2 2 2 6 6" xfId="7301" xr:uid="{00000000-0005-0000-0000-0000D7520000}"/>
    <cellStyle name="Nota 2 2 2 6 6 2" xfId="16454" xr:uid="{00000000-0005-0000-0000-0000D8520000}"/>
    <cellStyle name="Nota 2 2 2 6 6 3" xfId="23435" xr:uid="{00000000-0005-0000-0000-0000D9520000}"/>
    <cellStyle name="Nota 2 2 2 6 6 4" xfId="30279" xr:uid="{00000000-0005-0000-0000-0000DA520000}"/>
    <cellStyle name="Nota 2 2 2 6 6 5" xfId="34240" xr:uid="{00000000-0005-0000-0000-0000DB520000}"/>
    <cellStyle name="Nota 2 2 2 6 6 6" xfId="37792" xr:uid="{00000000-0005-0000-0000-0000DC520000}"/>
    <cellStyle name="Nota 2 2 2 6 6 7" xfId="39755" xr:uid="{00000000-0005-0000-0000-0000DD520000}"/>
    <cellStyle name="Nota 2 2 2 6 7" xfId="10794" xr:uid="{00000000-0005-0000-0000-0000DE520000}"/>
    <cellStyle name="Nota 2 2 2 6 8" xfId="9829" xr:uid="{00000000-0005-0000-0000-0000DF520000}"/>
    <cellStyle name="Nota 2 2 2 6 9" xfId="28682" xr:uid="{00000000-0005-0000-0000-0000E0520000}"/>
    <cellStyle name="Nota 2 2 2 7" xfId="2468" xr:uid="{00000000-0005-0000-0000-0000E1520000}"/>
    <cellStyle name="Nota 2 2 2 7 2" xfId="7306" xr:uid="{00000000-0005-0000-0000-0000E2520000}"/>
    <cellStyle name="Nota 2 2 2 7 2 2" xfId="16459" xr:uid="{00000000-0005-0000-0000-0000E3520000}"/>
    <cellStyle name="Nota 2 2 2 7 2 3" xfId="23440" xr:uid="{00000000-0005-0000-0000-0000E4520000}"/>
    <cellStyle name="Nota 2 2 2 7 2 4" xfId="30284" xr:uid="{00000000-0005-0000-0000-0000E5520000}"/>
    <cellStyle name="Nota 2 2 2 7 2 5" xfId="34245" xr:uid="{00000000-0005-0000-0000-0000E6520000}"/>
    <cellStyle name="Nota 2 2 2 7 2 6" xfId="37797" xr:uid="{00000000-0005-0000-0000-0000E7520000}"/>
    <cellStyle name="Nota 2 2 2 7 2 7" xfId="39760" xr:uid="{00000000-0005-0000-0000-0000E8520000}"/>
    <cellStyle name="Nota 2 2 2 7 3" xfId="11622" xr:uid="{00000000-0005-0000-0000-0000E9520000}"/>
    <cellStyle name="Nota 2 2 2 7 4" xfId="18625" xr:uid="{00000000-0005-0000-0000-0000EA520000}"/>
    <cellStyle name="Nota 2 2 2 7 5" xfId="17463" xr:uid="{00000000-0005-0000-0000-0000EB520000}"/>
    <cellStyle name="Nota 2 2 2 7 6" xfId="23008" xr:uid="{00000000-0005-0000-0000-0000EC520000}"/>
    <cellStyle name="Nota 2 2 2 7 7" xfId="30097" xr:uid="{00000000-0005-0000-0000-0000ED520000}"/>
    <cellStyle name="Nota 2 2 2 7 8" xfId="34074" xr:uid="{00000000-0005-0000-0000-0000EE520000}"/>
    <cellStyle name="Nota 2 2 2 7 9" xfId="37636" xr:uid="{00000000-0005-0000-0000-0000EF520000}"/>
    <cellStyle name="Nota 2 2 2 8" xfId="3044" xr:uid="{00000000-0005-0000-0000-0000F0520000}"/>
    <cellStyle name="Nota 2 2 2 8 2" xfId="7307" xr:uid="{00000000-0005-0000-0000-0000F1520000}"/>
    <cellStyle name="Nota 2 2 2 8 2 2" xfId="16460" xr:uid="{00000000-0005-0000-0000-0000F2520000}"/>
    <cellStyle name="Nota 2 2 2 8 2 3" xfId="23441" xr:uid="{00000000-0005-0000-0000-0000F3520000}"/>
    <cellStyle name="Nota 2 2 2 8 2 4" xfId="30285" xr:uid="{00000000-0005-0000-0000-0000F4520000}"/>
    <cellStyle name="Nota 2 2 2 8 2 5" xfId="34246" xr:uid="{00000000-0005-0000-0000-0000F5520000}"/>
    <cellStyle name="Nota 2 2 2 8 2 6" xfId="37798" xr:uid="{00000000-0005-0000-0000-0000F6520000}"/>
    <cellStyle name="Nota 2 2 2 8 2 7" xfId="39761" xr:uid="{00000000-0005-0000-0000-0000F7520000}"/>
    <cellStyle name="Nota 2 2 2 8 3" xfId="12198" xr:uid="{00000000-0005-0000-0000-0000F8520000}"/>
    <cellStyle name="Nota 2 2 2 8 4" xfId="19201" xr:uid="{00000000-0005-0000-0000-0000F9520000}"/>
    <cellStyle name="Nota 2 2 2 8 5" xfId="28286" xr:uid="{00000000-0005-0000-0000-0000FA520000}"/>
    <cellStyle name="Nota 2 2 2 8 6" xfId="26416" xr:uid="{00000000-0005-0000-0000-0000FB520000}"/>
    <cellStyle name="Nota 2 2 2 8 7" xfId="15528" xr:uid="{00000000-0005-0000-0000-0000FC520000}"/>
    <cellStyle name="Nota 2 2 2 8 8" xfId="9456" xr:uid="{00000000-0005-0000-0000-0000FD520000}"/>
    <cellStyle name="Nota 2 2 2 8 9" xfId="31194" xr:uid="{00000000-0005-0000-0000-0000FE520000}"/>
    <cellStyle name="Nota 2 2 2 9" xfId="3788" xr:uid="{00000000-0005-0000-0000-0000FF520000}"/>
    <cellStyle name="Nota 2 2 2 9 2" xfId="7308" xr:uid="{00000000-0005-0000-0000-000000530000}"/>
    <cellStyle name="Nota 2 2 2 9 2 2" xfId="16461" xr:uid="{00000000-0005-0000-0000-000001530000}"/>
    <cellStyle name="Nota 2 2 2 9 2 3" xfId="23442" xr:uid="{00000000-0005-0000-0000-000002530000}"/>
    <cellStyle name="Nota 2 2 2 9 2 4" xfId="30286" xr:uid="{00000000-0005-0000-0000-000003530000}"/>
    <cellStyle name="Nota 2 2 2 9 2 5" xfId="34247" xr:uid="{00000000-0005-0000-0000-000004530000}"/>
    <cellStyle name="Nota 2 2 2 9 2 6" xfId="37799" xr:uid="{00000000-0005-0000-0000-000005530000}"/>
    <cellStyle name="Nota 2 2 2 9 2 7" xfId="39762" xr:uid="{00000000-0005-0000-0000-000006530000}"/>
    <cellStyle name="Nota 2 2 2 9 3" xfId="12942" xr:uid="{00000000-0005-0000-0000-000007530000}"/>
    <cellStyle name="Nota 2 2 2 9 4" xfId="19941" xr:uid="{00000000-0005-0000-0000-000008530000}"/>
    <cellStyle name="Nota 2 2 2 9 5" xfId="27936" xr:uid="{00000000-0005-0000-0000-000009530000}"/>
    <cellStyle name="Nota 2 2 2 9 6" xfId="24164" xr:uid="{00000000-0005-0000-0000-00000A530000}"/>
    <cellStyle name="Nota 2 2 2 9 7" xfId="9457" xr:uid="{00000000-0005-0000-0000-00000B530000}"/>
    <cellStyle name="Nota 2 2 2 9 8" xfId="10078" xr:uid="{00000000-0005-0000-0000-00000C530000}"/>
    <cellStyle name="Nota 2 2 2 9 9" xfId="34847" xr:uid="{00000000-0005-0000-0000-00000D530000}"/>
    <cellStyle name="Nota 2 2 20" xfId="38444" xr:uid="{00000000-0005-0000-0000-00000E530000}"/>
    <cellStyle name="Nota 2 2 3" xfId="2244" xr:uid="{00000000-0005-0000-0000-00000F530000}"/>
    <cellStyle name="Nota 2 2 3 10" xfId="22910" xr:uid="{00000000-0005-0000-0000-000010530000}"/>
    <cellStyle name="Nota 2 2 3 11" xfId="25065" xr:uid="{00000000-0005-0000-0000-000011530000}"/>
    <cellStyle name="Nota 2 2 3 12" xfId="25681" xr:uid="{00000000-0005-0000-0000-000012530000}"/>
    <cellStyle name="Nota 2 2 3 13" xfId="31462" xr:uid="{00000000-0005-0000-0000-000013530000}"/>
    <cellStyle name="Nota 2 2 3 14" xfId="35172" xr:uid="{00000000-0005-0000-0000-000014530000}"/>
    <cellStyle name="Nota 2 2 3 2" xfId="2644" xr:uid="{00000000-0005-0000-0000-000015530000}"/>
    <cellStyle name="Nota 2 2 3 2 2" xfId="7310" xr:uid="{00000000-0005-0000-0000-000016530000}"/>
    <cellStyle name="Nota 2 2 3 2 2 2" xfId="16463" xr:uid="{00000000-0005-0000-0000-000017530000}"/>
    <cellStyle name="Nota 2 2 3 2 2 3" xfId="23444" xr:uid="{00000000-0005-0000-0000-000018530000}"/>
    <cellStyle name="Nota 2 2 3 2 2 4" xfId="30288" xr:uid="{00000000-0005-0000-0000-000019530000}"/>
    <cellStyle name="Nota 2 2 3 2 2 5" xfId="34249" xr:uid="{00000000-0005-0000-0000-00001A530000}"/>
    <cellStyle name="Nota 2 2 3 2 2 6" xfId="37801" xr:uid="{00000000-0005-0000-0000-00001B530000}"/>
    <cellStyle name="Nota 2 2 3 2 2 7" xfId="39764" xr:uid="{00000000-0005-0000-0000-00001C530000}"/>
    <cellStyle name="Nota 2 2 3 2 3" xfId="11798" xr:uid="{00000000-0005-0000-0000-00001D530000}"/>
    <cellStyle name="Nota 2 2 3 2 4" xfId="18801" xr:uid="{00000000-0005-0000-0000-00001E530000}"/>
    <cellStyle name="Nota 2 2 3 2 5" xfId="18034" xr:uid="{00000000-0005-0000-0000-00001F530000}"/>
    <cellStyle name="Nota 2 2 3 2 6" xfId="26285" xr:uid="{00000000-0005-0000-0000-000020530000}"/>
    <cellStyle name="Nota 2 2 3 2 7" xfId="22640" xr:uid="{00000000-0005-0000-0000-000021530000}"/>
    <cellStyle name="Nota 2 2 3 2 8" xfId="29643" xr:uid="{00000000-0005-0000-0000-000022530000}"/>
    <cellStyle name="Nota 2 2 3 2 9" xfId="33629" xr:uid="{00000000-0005-0000-0000-000023530000}"/>
    <cellStyle name="Nota 2 2 3 3" xfId="3926" xr:uid="{00000000-0005-0000-0000-000024530000}"/>
    <cellStyle name="Nota 2 2 3 3 2" xfId="7311" xr:uid="{00000000-0005-0000-0000-000025530000}"/>
    <cellStyle name="Nota 2 2 3 3 2 2" xfId="16464" xr:uid="{00000000-0005-0000-0000-000026530000}"/>
    <cellStyle name="Nota 2 2 3 3 2 3" xfId="23445" xr:uid="{00000000-0005-0000-0000-000027530000}"/>
    <cellStyle name="Nota 2 2 3 3 2 4" xfId="30289" xr:uid="{00000000-0005-0000-0000-000028530000}"/>
    <cellStyle name="Nota 2 2 3 3 2 5" xfId="34250" xr:uid="{00000000-0005-0000-0000-000029530000}"/>
    <cellStyle name="Nota 2 2 3 3 2 6" xfId="37802" xr:uid="{00000000-0005-0000-0000-00002A530000}"/>
    <cellStyle name="Nota 2 2 3 3 2 7" xfId="39765" xr:uid="{00000000-0005-0000-0000-00002B530000}"/>
    <cellStyle name="Nota 2 2 3 3 3" xfId="13080" xr:uid="{00000000-0005-0000-0000-00002C530000}"/>
    <cellStyle name="Nota 2 2 3 3 4" xfId="20078" xr:uid="{00000000-0005-0000-0000-00002D530000}"/>
    <cellStyle name="Nota 2 2 3 3 5" xfId="27867" xr:uid="{00000000-0005-0000-0000-00002E530000}"/>
    <cellStyle name="Nota 2 2 3 3 6" xfId="25357" xr:uid="{00000000-0005-0000-0000-00002F530000}"/>
    <cellStyle name="Nota 2 2 3 3 7" xfId="10279" xr:uid="{00000000-0005-0000-0000-000030530000}"/>
    <cellStyle name="Nota 2 2 3 3 8" xfId="33463" xr:uid="{00000000-0005-0000-0000-000031530000}"/>
    <cellStyle name="Nota 2 2 3 3 9" xfId="37137" xr:uid="{00000000-0005-0000-0000-000032530000}"/>
    <cellStyle name="Nota 2 2 3 4" xfId="4364" xr:uid="{00000000-0005-0000-0000-000033530000}"/>
    <cellStyle name="Nota 2 2 3 4 2" xfId="7312" xr:uid="{00000000-0005-0000-0000-000034530000}"/>
    <cellStyle name="Nota 2 2 3 4 2 2" xfId="16465" xr:uid="{00000000-0005-0000-0000-000035530000}"/>
    <cellStyle name="Nota 2 2 3 4 2 3" xfId="23446" xr:uid="{00000000-0005-0000-0000-000036530000}"/>
    <cellStyle name="Nota 2 2 3 4 2 4" xfId="30290" xr:uid="{00000000-0005-0000-0000-000037530000}"/>
    <cellStyle name="Nota 2 2 3 4 2 5" xfId="34251" xr:uid="{00000000-0005-0000-0000-000038530000}"/>
    <cellStyle name="Nota 2 2 3 4 2 6" xfId="37803" xr:uid="{00000000-0005-0000-0000-000039530000}"/>
    <cellStyle name="Nota 2 2 3 4 2 7" xfId="39766" xr:uid="{00000000-0005-0000-0000-00003A530000}"/>
    <cellStyle name="Nota 2 2 3 4 3" xfId="13518" xr:uid="{00000000-0005-0000-0000-00003B530000}"/>
    <cellStyle name="Nota 2 2 3 4 4" xfId="20516" xr:uid="{00000000-0005-0000-0000-00003C530000}"/>
    <cellStyle name="Nota 2 2 3 4 5" xfId="27653" xr:uid="{00000000-0005-0000-0000-00003D530000}"/>
    <cellStyle name="Nota 2 2 3 4 6" xfId="17340" xr:uid="{00000000-0005-0000-0000-00003E530000}"/>
    <cellStyle name="Nota 2 2 3 4 7" xfId="24121" xr:uid="{00000000-0005-0000-0000-00003F530000}"/>
    <cellStyle name="Nota 2 2 3 4 8" xfId="18262" xr:uid="{00000000-0005-0000-0000-000040530000}"/>
    <cellStyle name="Nota 2 2 3 4 9" xfId="31253" xr:uid="{00000000-0005-0000-0000-000041530000}"/>
    <cellStyle name="Nota 2 2 3 5" xfId="4618" xr:uid="{00000000-0005-0000-0000-000042530000}"/>
    <cellStyle name="Nota 2 2 3 5 2" xfId="7313" xr:uid="{00000000-0005-0000-0000-000043530000}"/>
    <cellStyle name="Nota 2 2 3 5 2 2" xfId="16466" xr:uid="{00000000-0005-0000-0000-000044530000}"/>
    <cellStyle name="Nota 2 2 3 5 2 3" xfId="23447" xr:uid="{00000000-0005-0000-0000-000045530000}"/>
    <cellStyle name="Nota 2 2 3 5 2 4" xfId="30291" xr:uid="{00000000-0005-0000-0000-000046530000}"/>
    <cellStyle name="Nota 2 2 3 5 2 5" xfId="34252" xr:uid="{00000000-0005-0000-0000-000047530000}"/>
    <cellStyle name="Nota 2 2 3 5 2 6" xfId="37804" xr:uid="{00000000-0005-0000-0000-000048530000}"/>
    <cellStyle name="Nota 2 2 3 5 2 7" xfId="39767" xr:uid="{00000000-0005-0000-0000-000049530000}"/>
    <cellStyle name="Nota 2 2 3 5 3" xfId="13772" xr:uid="{00000000-0005-0000-0000-00004A530000}"/>
    <cellStyle name="Nota 2 2 3 5 4" xfId="20770" xr:uid="{00000000-0005-0000-0000-00004B530000}"/>
    <cellStyle name="Nota 2 2 3 5 5" xfId="22767" xr:uid="{00000000-0005-0000-0000-00004C530000}"/>
    <cellStyle name="Nota 2 2 3 5 6" xfId="29440" xr:uid="{00000000-0005-0000-0000-00004D530000}"/>
    <cellStyle name="Nota 2 2 3 5 7" xfId="21284" xr:uid="{00000000-0005-0000-0000-00004E530000}"/>
    <cellStyle name="Nota 2 2 3 5 8" xfId="25145" xr:uid="{00000000-0005-0000-0000-00004F530000}"/>
    <cellStyle name="Nota 2 2 3 5 9" xfId="34889" xr:uid="{00000000-0005-0000-0000-000050530000}"/>
    <cellStyle name="Nota 2 2 3 6" xfId="4864" xr:uid="{00000000-0005-0000-0000-000051530000}"/>
    <cellStyle name="Nota 2 2 3 6 2" xfId="7314" xr:uid="{00000000-0005-0000-0000-000052530000}"/>
    <cellStyle name="Nota 2 2 3 6 2 2" xfId="16467" xr:uid="{00000000-0005-0000-0000-000053530000}"/>
    <cellStyle name="Nota 2 2 3 6 2 3" xfId="23448" xr:uid="{00000000-0005-0000-0000-000054530000}"/>
    <cellStyle name="Nota 2 2 3 6 2 4" xfId="30292" xr:uid="{00000000-0005-0000-0000-000055530000}"/>
    <cellStyle name="Nota 2 2 3 6 2 5" xfId="34253" xr:uid="{00000000-0005-0000-0000-000056530000}"/>
    <cellStyle name="Nota 2 2 3 6 2 6" xfId="37805" xr:uid="{00000000-0005-0000-0000-000057530000}"/>
    <cellStyle name="Nota 2 2 3 6 2 7" xfId="39768" xr:uid="{00000000-0005-0000-0000-000058530000}"/>
    <cellStyle name="Nota 2 2 3 6 3" xfId="14018" xr:uid="{00000000-0005-0000-0000-000059530000}"/>
    <cellStyle name="Nota 2 2 3 6 4" xfId="21016" xr:uid="{00000000-0005-0000-0000-00005A530000}"/>
    <cellStyle name="Nota 2 2 3 6 5" xfId="27406" xr:uid="{00000000-0005-0000-0000-00005B530000}"/>
    <cellStyle name="Nota 2 2 3 6 6" xfId="28870" xr:uid="{00000000-0005-0000-0000-00005C530000}"/>
    <cellStyle name="Nota 2 2 3 6 7" xfId="29395" xr:uid="{00000000-0005-0000-0000-00005D530000}"/>
    <cellStyle name="Nota 2 2 3 6 8" xfId="35588" xr:uid="{00000000-0005-0000-0000-00005E530000}"/>
    <cellStyle name="Nota 2 2 3 6 9" xfId="38499" xr:uid="{00000000-0005-0000-0000-00005F530000}"/>
    <cellStyle name="Nota 2 2 3 7" xfId="7309" xr:uid="{00000000-0005-0000-0000-000060530000}"/>
    <cellStyle name="Nota 2 2 3 7 2" xfId="16462" xr:uid="{00000000-0005-0000-0000-000061530000}"/>
    <cellStyle name="Nota 2 2 3 7 3" xfId="23443" xr:uid="{00000000-0005-0000-0000-000062530000}"/>
    <cellStyle name="Nota 2 2 3 7 4" xfId="30287" xr:uid="{00000000-0005-0000-0000-000063530000}"/>
    <cellStyle name="Nota 2 2 3 7 5" xfId="34248" xr:uid="{00000000-0005-0000-0000-000064530000}"/>
    <cellStyle name="Nota 2 2 3 7 6" xfId="37800" xr:uid="{00000000-0005-0000-0000-000065530000}"/>
    <cellStyle name="Nota 2 2 3 7 7" xfId="39763" xr:uid="{00000000-0005-0000-0000-000066530000}"/>
    <cellStyle name="Nota 2 2 3 8" xfId="11398" xr:uid="{00000000-0005-0000-0000-000067530000}"/>
    <cellStyle name="Nota 2 2 3 9" xfId="18401" xr:uid="{00000000-0005-0000-0000-000068530000}"/>
    <cellStyle name="Nota 2 2 4" xfId="2096" xr:uid="{00000000-0005-0000-0000-000069530000}"/>
    <cellStyle name="Nota 2 2 4 10" xfId="24588" xr:uid="{00000000-0005-0000-0000-00006A530000}"/>
    <cellStyle name="Nota 2 2 4 11" xfId="28753" xr:uid="{00000000-0005-0000-0000-00006B530000}"/>
    <cellStyle name="Nota 2 2 4 12" xfId="25433" xr:uid="{00000000-0005-0000-0000-00006C530000}"/>
    <cellStyle name="Nota 2 2 4 13" xfId="34783" xr:uid="{00000000-0005-0000-0000-00006D530000}"/>
    <cellStyle name="Nota 2 2 4 14" xfId="38335" xr:uid="{00000000-0005-0000-0000-00006E530000}"/>
    <cellStyle name="Nota 2 2 4 2" xfId="2596" xr:uid="{00000000-0005-0000-0000-00006F530000}"/>
    <cellStyle name="Nota 2 2 4 2 2" xfId="7316" xr:uid="{00000000-0005-0000-0000-000070530000}"/>
    <cellStyle name="Nota 2 2 4 2 2 2" xfId="16469" xr:uid="{00000000-0005-0000-0000-000071530000}"/>
    <cellStyle name="Nota 2 2 4 2 2 3" xfId="23450" xr:uid="{00000000-0005-0000-0000-000072530000}"/>
    <cellStyle name="Nota 2 2 4 2 2 4" xfId="30294" xr:uid="{00000000-0005-0000-0000-000073530000}"/>
    <cellStyle name="Nota 2 2 4 2 2 5" xfId="34255" xr:uid="{00000000-0005-0000-0000-000074530000}"/>
    <cellStyle name="Nota 2 2 4 2 2 6" xfId="37807" xr:uid="{00000000-0005-0000-0000-000075530000}"/>
    <cellStyle name="Nota 2 2 4 2 2 7" xfId="39770" xr:uid="{00000000-0005-0000-0000-000076530000}"/>
    <cellStyle name="Nota 2 2 4 2 3" xfId="11750" xr:uid="{00000000-0005-0000-0000-000077530000}"/>
    <cellStyle name="Nota 2 2 4 2 4" xfId="18753" xr:uid="{00000000-0005-0000-0000-000078530000}"/>
    <cellStyle name="Nota 2 2 4 2 5" xfId="9310" xr:uid="{00000000-0005-0000-0000-000079530000}"/>
    <cellStyle name="Nota 2 2 4 2 6" xfId="21346" xr:uid="{00000000-0005-0000-0000-00007A530000}"/>
    <cellStyle name="Nota 2 2 4 2 7" xfId="30019" xr:uid="{00000000-0005-0000-0000-00007B530000}"/>
    <cellStyle name="Nota 2 2 4 2 8" xfId="34004" xr:uid="{00000000-0005-0000-0000-00007C530000}"/>
    <cellStyle name="Nota 2 2 4 2 9" xfId="37566" xr:uid="{00000000-0005-0000-0000-00007D530000}"/>
    <cellStyle name="Nota 2 2 4 3" xfId="3843" xr:uid="{00000000-0005-0000-0000-00007E530000}"/>
    <cellStyle name="Nota 2 2 4 3 2" xfId="7317" xr:uid="{00000000-0005-0000-0000-00007F530000}"/>
    <cellStyle name="Nota 2 2 4 3 2 2" xfId="16470" xr:uid="{00000000-0005-0000-0000-000080530000}"/>
    <cellStyle name="Nota 2 2 4 3 2 3" xfId="23451" xr:uid="{00000000-0005-0000-0000-000081530000}"/>
    <cellStyle name="Nota 2 2 4 3 2 4" xfId="30295" xr:uid="{00000000-0005-0000-0000-000082530000}"/>
    <cellStyle name="Nota 2 2 4 3 2 5" xfId="34256" xr:uid="{00000000-0005-0000-0000-000083530000}"/>
    <cellStyle name="Nota 2 2 4 3 2 6" xfId="37808" xr:uid="{00000000-0005-0000-0000-000084530000}"/>
    <cellStyle name="Nota 2 2 4 3 2 7" xfId="39771" xr:uid="{00000000-0005-0000-0000-000085530000}"/>
    <cellStyle name="Nota 2 2 4 3 3" xfId="12997" xr:uid="{00000000-0005-0000-0000-000086530000}"/>
    <cellStyle name="Nota 2 2 4 3 4" xfId="19996" xr:uid="{00000000-0005-0000-0000-000087530000}"/>
    <cellStyle name="Nota 2 2 4 3 5" xfId="18200" xr:uid="{00000000-0005-0000-0000-000088530000}"/>
    <cellStyle name="Nota 2 2 4 3 6" xfId="26616" xr:uid="{00000000-0005-0000-0000-000089530000}"/>
    <cellStyle name="Nota 2 2 4 3 7" xfId="25621" xr:uid="{00000000-0005-0000-0000-00008A530000}"/>
    <cellStyle name="Nota 2 2 4 3 8" xfId="31656" xr:uid="{00000000-0005-0000-0000-00008B530000}"/>
    <cellStyle name="Nota 2 2 4 3 9" xfId="35335" xr:uid="{00000000-0005-0000-0000-00008C530000}"/>
    <cellStyle name="Nota 2 2 4 4" xfId="4307" xr:uid="{00000000-0005-0000-0000-00008D530000}"/>
    <cellStyle name="Nota 2 2 4 4 2" xfId="7318" xr:uid="{00000000-0005-0000-0000-00008E530000}"/>
    <cellStyle name="Nota 2 2 4 4 2 2" xfId="16471" xr:uid="{00000000-0005-0000-0000-00008F530000}"/>
    <cellStyle name="Nota 2 2 4 4 2 3" xfId="23452" xr:uid="{00000000-0005-0000-0000-000090530000}"/>
    <cellStyle name="Nota 2 2 4 4 2 4" xfId="30296" xr:uid="{00000000-0005-0000-0000-000091530000}"/>
    <cellStyle name="Nota 2 2 4 4 2 5" xfId="34257" xr:uid="{00000000-0005-0000-0000-000092530000}"/>
    <cellStyle name="Nota 2 2 4 4 2 6" xfId="37809" xr:uid="{00000000-0005-0000-0000-000093530000}"/>
    <cellStyle name="Nota 2 2 4 4 2 7" xfId="39772" xr:uid="{00000000-0005-0000-0000-000094530000}"/>
    <cellStyle name="Nota 2 2 4 4 3" xfId="13461" xr:uid="{00000000-0005-0000-0000-000095530000}"/>
    <cellStyle name="Nota 2 2 4 4 4" xfId="20459" xr:uid="{00000000-0005-0000-0000-000096530000}"/>
    <cellStyle name="Nota 2 2 4 4 5" xfId="22478" xr:uid="{00000000-0005-0000-0000-000097530000}"/>
    <cellStyle name="Nota 2 2 4 4 6" xfId="29224" xr:uid="{00000000-0005-0000-0000-000098530000}"/>
    <cellStyle name="Nota 2 2 4 4 7" xfId="28943" xr:uid="{00000000-0005-0000-0000-000099530000}"/>
    <cellStyle name="Nota 2 2 4 4 8" xfId="33341" xr:uid="{00000000-0005-0000-0000-00009A530000}"/>
    <cellStyle name="Nota 2 2 4 4 9" xfId="37016" xr:uid="{00000000-0005-0000-0000-00009B530000}"/>
    <cellStyle name="Nota 2 2 4 5" xfId="4578" xr:uid="{00000000-0005-0000-0000-00009C530000}"/>
    <cellStyle name="Nota 2 2 4 5 2" xfId="7319" xr:uid="{00000000-0005-0000-0000-00009D530000}"/>
    <cellStyle name="Nota 2 2 4 5 2 2" xfId="16472" xr:uid="{00000000-0005-0000-0000-00009E530000}"/>
    <cellStyle name="Nota 2 2 4 5 2 3" xfId="23453" xr:uid="{00000000-0005-0000-0000-00009F530000}"/>
    <cellStyle name="Nota 2 2 4 5 2 4" xfId="30297" xr:uid="{00000000-0005-0000-0000-0000A0530000}"/>
    <cellStyle name="Nota 2 2 4 5 2 5" xfId="34258" xr:uid="{00000000-0005-0000-0000-0000A1530000}"/>
    <cellStyle name="Nota 2 2 4 5 2 6" xfId="37810" xr:uid="{00000000-0005-0000-0000-0000A2530000}"/>
    <cellStyle name="Nota 2 2 4 5 2 7" xfId="39773" xr:uid="{00000000-0005-0000-0000-0000A3530000}"/>
    <cellStyle name="Nota 2 2 4 5 3" xfId="13732" xr:uid="{00000000-0005-0000-0000-0000A4530000}"/>
    <cellStyle name="Nota 2 2 4 5 4" xfId="20730" xr:uid="{00000000-0005-0000-0000-0000A5530000}"/>
    <cellStyle name="Nota 2 2 4 5 5" xfId="27548" xr:uid="{00000000-0005-0000-0000-0000A6530000}"/>
    <cellStyle name="Nota 2 2 4 5 6" xfId="29240" xr:uid="{00000000-0005-0000-0000-0000A7530000}"/>
    <cellStyle name="Nota 2 2 4 5 7" xfId="26837" xr:uid="{00000000-0005-0000-0000-0000A8530000}"/>
    <cellStyle name="Nota 2 2 4 5 8" xfId="17379" xr:uid="{00000000-0005-0000-0000-0000A9530000}"/>
    <cellStyle name="Nota 2 2 4 5 9" xfId="17839" xr:uid="{00000000-0005-0000-0000-0000AA530000}"/>
    <cellStyle name="Nota 2 2 4 6" xfId="4828" xr:uid="{00000000-0005-0000-0000-0000AB530000}"/>
    <cellStyle name="Nota 2 2 4 6 2" xfId="7320" xr:uid="{00000000-0005-0000-0000-0000AC530000}"/>
    <cellStyle name="Nota 2 2 4 6 2 2" xfId="16473" xr:uid="{00000000-0005-0000-0000-0000AD530000}"/>
    <cellStyle name="Nota 2 2 4 6 2 3" xfId="23454" xr:uid="{00000000-0005-0000-0000-0000AE530000}"/>
    <cellStyle name="Nota 2 2 4 6 2 4" xfId="30298" xr:uid="{00000000-0005-0000-0000-0000AF530000}"/>
    <cellStyle name="Nota 2 2 4 6 2 5" xfId="34259" xr:uid="{00000000-0005-0000-0000-0000B0530000}"/>
    <cellStyle name="Nota 2 2 4 6 2 6" xfId="37811" xr:uid="{00000000-0005-0000-0000-0000B1530000}"/>
    <cellStyle name="Nota 2 2 4 6 2 7" xfId="39774" xr:uid="{00000000-0005-0000-0000-0000B2530000}"/>
    <cellStyle name="Nota 2 2 4 6 3" xfId="13982" xr:uid="{00000000-0005-0000-0000-0000B3530000}"/>
    <cellStyle name="Nota 2 2 4 6 4" xfId="20980" xr:uid="{00000000-0005-0000-0000-0000B4530000}"/>
    <cellStyle name="Nota 2 2 4 6 5" xfId="27421" xr:uid="{00000000-0005-0000-0000-0000B5530000}"/>
    <cellStyle name="Nota 2 2 4 6 6" xfId="28869" xr:uid="{00000000-0005-0000-0000-0000B6530000}"/>
    <cellStyle name="Nota 2 2 4 6 7" xfId="17059" xr:uid="{00000000-0005-0000-0000-0000B7530000}"/>
    <cellStyle name="Nota 2 2 4 6 8" xfId="31796" xr:uid="{00000000-0005-0000-0000-0000B8530000}"/>
    <cellStyle name="Nota 2 2 4 6 9" xfId="35475" xr:uid="{00000000-0005-0000-0000-0000B9530000}"/>
    <cellStyle name="Nota 2 2 4 7" xfId="7315" xr:uid="{00000000-0005-0000-0000-0000BA530000}"/>
    <cellStyle name="Nota 2 2 4 7 2" xfId="16468" xr:uid="{00000000-0005-0000-0000-0000BB530000}"/>
    <cellStyle name="Nota 2 2 4 7 3" xfId="23449" xr:uid="{00000000-0005-0000-0000-0000BC530000}"/>
    <cellStyle name="Nota 2 2 4 7 4" xfId="30293" xr:uid="{00000000-0005-0000-0000-0000BD530000}"/>
    <cellStyle name="Nota 2 2 4 7 5" xfId="34254" xr:uid="{00000000-0005-0000-0000-0000BE530000}"/>
    <cellStyle name="Nota 2 2 4 7 6" xfId="37806" xr:uid="{00000000-0005-0000-0000-0000BF530000}"/>
    <cellStyle name="Nota 2 2 4 7 7" xfId="39769" xr:uid="{00000000-0005-0000-0000-0000C0530000}"/>
    <cellStyle name="Nota 2 2 4 8" xfId="11250" xr:uid="{00000000-0005-0000-0000-0000C1530000}"/>
    <cellStyle name="Nota 2 2 4 9" xfId="9184" xr:uid="{00000000-0005-0000-0000-0000C2530000}"/>
    <cellStyle name="Nota 2 2 5" xfId="2338" xr:uid="{00000000-0005-0000-0000-0000C3530000}"/>
    <cellStyle name="Nota 2 2 5 10" xfId="23157" xr:uid="{00000000-0005-0000-0000-0000C4530000}"/>
    <cellStyle name="Nota 2 2 5 11" xfId="9169" xr:uid="{00000000-0005-0000-0000-0000C5530000}"/>
    <cellStyle name="Nota 2 2 5 12" xfId="23130" xr:uid="{00000000-0005-0000-0000-0000C6530000}"/>
    <cellStyle name="Nota 2 2 5 13" xfId="9976" xr:uid="{00000000-0005-0000-0000-0000C7530000}"/>
    <cellStyle name="Nota 2 2 5 14" xfId="30218" xr:uid="{00000000-0005-0000-0000-0000C8530000}"/>
    <cellStyle name="Nota 2 2 5 2" xfId="2738" xr:uid="{00000000-0005-0000-0000-0000C9530000}"/>
    <cellStyle name="Nota 2 2 5 2 2" xfId="7322" xr:uid="{00000000-0005-0000-0000-0000CA530000}"/>
    <cellStyle name="Nota 2 2 5 2 2 2" xfId="16475" xr:uid="{00000000-0005-0000-0000-0000CB530000}"/>
    <cellStyle name="Nota 2 2 5 2 2 3" xfId="23456" xr:uid="{00000000-0005-0000-0000-0000CC530000}"/>
    <cellStyle name="Nota 2 2 5 2 2 4" xfId="30300" xr:uid="{00000000-0005-0000-0000-0000CD530000}"/>
    <cellStyle name="Nota 2 2 5 2 2 5" xfId="34261" xr:uid="{00000000-0005-0000-0000-0000CE530000}"/>
    <cellStyle name="Nota 2 2 5 2 2 6" xfId="37813" xr:uid="{00000000-0005-0000-0000-0000CF530000}"/>
    <cellStyle name="Nota 2 2 5 2 2 7" xfId="39776" xr:uid="{00000000-0005-0000-0000-0000D0530000}"/>
    <cellStyle name="Nota 2 2 5 2 3" xfId="11892" xr:uid="{00000000-0005-0000-0000-0000D1530000}"/>
    <cellStyle name="Nota 2 2 5 2 4" xfId="18895" xr:uid="{00000000-0005-0000-0000-0000D2530000}"/>
    <cellStyle name="Nota 2 2 5 2 5" xfId="28413" xr:uid="{00000000-0005-0000-0000-0000D3530000}"/>
    <cellStyle name="Nota 2 2 5 2 6" xfId="26328" xr:uid="{00000000-0005-0000-0000-0000D4530000}"/>
    <cellStyle name="Nota 2 2 5 2 7" xfId="29964" xr:uid="{00000000-0005-0000-0000-0000D5530000}"/>
    <cellStyle name="Nota 2 2 5 2 8" xfId="33941" xr:uid="{00000000-0005-0000-0000-0000D6530000}"/>
    <cellStyle name="Nota 2 2 5 2 9" xfId="37503" xr:uid="{00000000-0005-0000-0000-0000D7530000}"/>
    <cellStyle name="Nota 2 2 5 3" xfId="4020" xr:uid="{00000000-0005-0000-0000-0000D8530000}"/>
    <cellStyle name="Nota 2 2 5 3 2" xfId="7323" xr:uid="{00000000-0005-0000-0000-0000D9530000}"/>
    <cellStyle name="Nota 2 2 5 3 2 2" xfId="16476" xr:uid="{00000000-0005-0000-0000-0000DA530000}"/>
    <cellStyle name="Nota 2 2 5 3 2 3" xfId="23457" xr:uid="{00000000-0005-0000-0000-0000DB530000}"/>
    <cellStyle name="Nota 2 2 5 3 2 4" xfId="30301" xr:uid="{00000000-0005-0000-0000-0000DC530000}"/>
    <cellStyle name="Nota 2 2 5 3 2 5" xfId="34262" xr:uid="{00000000-0005-0000-0000-0000DD530000}"/>
    <cellStyle name="Nota 2 2 5 3 2 6" xfId="37814" xr:uid="{00000000-0005-0000-0000-0000DE530000}"/>
    <cellStyle name="Nota 2 2 5 3 2 7" xfId="39777" xr:uid="{00000000-0005-0000-0000-0000DF530000}"/>
    <cellStyle name="Nota 2 2 5 3 3" xfId="13174" xr:uid="{00000000-0005-0000-0000-0000E0530000}"/>
    <cellStyle name="Nota 2 2 5 3 4" xfId="20172" xr:uid="{00000000-0005-0000-0000-0000E1530000}"/>
    <cellStyle name="Nota 2 2 5 3 5" xfId="27820" xr:uid="{00000000-0005-0000-0000-0000E2530000}"/>
    <cellStyle name="Nota 2 2 5 3 6" xfId="17125" xr:uid="{00000000-0005-0000-0000-0000E3530000}"/>
    <cellStyle name="Nota 2 2 5 3 7" xfId="25098" xr:uid="{00000000-0005-0000-0000-0000E4530000}"/>
    <cellStyle name="Nota 2 2 5 3 8" xfId="31682" xr:uid="{00000000-0005-0000-0000-0000E5530000}"/>
    <cellStyle name="Nota 2 2 5 3 9" xfId="35362" xr:uid="{00000000-0005-0000-0000-0000E6530000}"/>
    <cellStyle name="Nota 2 2 5 4" xfId="4458" xr:uid="{00000000-0005-0000-0000-0000E7530000}"/>
    <cellStyle name="Nota 2 2 5 4 2" xfId="7324" xr:uid="{00000000-0005-0000-0000-0000E8530000}"/>
    <cellStyle name="Nota 2 2 5 4 2 2" xfId="16477" xr:uid="{00000000-0005-0000-0000-0000E9530000}"/>
    <cellStyle name="Nota 2 2 5 4 2 3" xfId="23458" xr:uid="{00000000-0005-0000-0000-0000EA530000}"/>
    <cellStyle name="Nota 2 2 5 4 2 4" xfId="30302" xr:uid="{00000000-0005-0000-0000-0000EB530000}"/>
    <cellStyle name="Nota 2 2 5 4 2 5" xfId="34263" xr:uid="{00000000-0005-0000-0000-0000EC530000}"/>
    <cellStyle name="Nota 2 2 5 4 2 6" xfId="37815" xr:uid="{00000000-0005-0000-0000-0000ED530000}"/>
    <cellStyle name="Nota 2 2 5 4 2 7" xfId="39778" xr:uid="{00000000-0005-0000-0000-0000EE530000}"/>
    <cellStyle name="Nota 2 2 5 4 3" xfId="13612" xr:uid="{00000000-0005-0000-0000-0000EF530000}"/>
    <cellStyle name="Nota 2 2 5 4 4" xfId="20610" xr:uid="{00000000-0005-0000-0000-0000F0530000}"/>
    <cellStyle name="Nota 2 2 5 4 5" xfId="27606" xr:uid="{00000000-0005-0000-0000-0000F1530000}"/>
    <cellStyle name="Nota 2 2 5 4 6" xfId="26697" xr:uid="{00000000-0005-0000-0000-0000F2530000}"/>
    <cellStyle name="Nota 2 2 5 4 7" xfId="25851" xr:uid="{00000000-0005-0000-0000-0000F3530000}"/>
    <cellStyle name="Nota 2 2 5 4 8" xfId="32284" xr:uid="{00000000-0005-0000-0000-0000F4530000}"/>
    <cellStyle name="Nota 2 2 5 4 9" xfId="35959" xr:uid="{00000000-0005-0000-0000-0000F5530000}"/>
    <cellStyle name="Nota 2 2 5 5" xfId="4712" xr:uid="{00000000-0005-0000-0000-0000F6530000}"/>
    <cellStyle name="Nota 2 2 5 5 2" xfId="7325" xr:uid="{00000000-0005-0000-0000-0000F7530000}"/>
    <cellStyle name="Nota 2 2 5 5 2 2" xfId="16478" xr:uid="{00000000-0005-0000-0000-0000F8530000}"/>
    <cellStyle name="Nota 2 2 5 5 2 3" xfId="23459" xr:uid="{00000000-0005-0000-0000-0000F9530000}"/>
    <cellStyle name="Nota 2 2 5 5 2 4" xfId="30303" xr:uid="{00000000-0005-0000-0000-0000FA530000}"/>
    <cellStyle name="Nota 2 2 5 5 2 5" xfId="34264" xr:uid="{00000000-0005-0000-0000-0000FB530000}"/>
    <cellStyle name="Nota 2 2 5 5 2 6" xfId="37816" xr:uid="{00000000-0005-0000-0000-0000FC530000}"/>
    <cellStyle name="Nota 2 2 5 5 2 7" xfId="39779" xr:uid="{00000000-0005-0000-0000-0000FD530000}"/>
    <cellStyle name="Nota 2 2 5 5 3" xfId="13866" xr:uid="{00000000-0005-0000-0000-0000FE530000}"/>
    <cellStyle name="Nota 2 2 5 5 4" xfId="20864" xr:uid="{00000000-0005-0000-0000-0000FF530000}"/>
    <cellStyle name="Nota 2 2 5 5 5" xfId="27481" xr:uid="{00000000-0005-0000-0000-000000540000}"/>
    <cellStyle name="Nota 2 2 5 5 6" xfId="17691" xr:uid="{00000000-0005-0000-0000-000001540000}"/>
    <cellStyle name="Nota 2 2 5 5 7" xfId="25871" xr:uid="{00000000-0005-0000-0000-000002540000}"/>
    <cellStyle name="Nota 2 2 5 5 8" xfId="32168" xr:uid="{00000000-0005-0000-0000-000003540000}"/>
    <cellStyle name="Nota 2 2 5 5 9" xfId="35843" xr:uid="{00000000-0005-0000-0000-000004540000}"/>
    <cellStyle name="Nota 2 2 5 6" xfId="4958" xr:uid="{00000000-0005-0000-0000-000005540000}"/>
    <cellStyle name="Nota 2 2 5 6 2" xfId="7326" xr:uid="{00000000-0005-0000-0000-000006540000}"/>
    <cellStyle name="Nota 2 2 5 6 2 2" xfId="16479" xr:uid="{00000000-0005-0000-0000-000007540000}"/>
    <cellStyle name="Nota 2 2 5 6 2 3" xfId="23460" xr:uid="{00000000-0005-0000-0000-000008540000}"/>
    <cellStyle name="Nota 2 2 5 6 2 4" xfId="30304" xr:uid="{00000000-0005-0000-0000-000009540000}"/>
    <cellStyle name="Nota 2 2 5 6 2 5" xfId="34265" xr:uid="{00000000-0005-0000-0000-00000A540000}"/>
    <cellStyle name="Nota 2 2 5 6 2 6" xfId="37817" xr:uid="{00000000-0005-0000-0000-00000B540000}"/>
    <cellStyle name="Nota 2 2 5 6 2 7" xfId="39780" xr:uid="{00000000-0005-0000-0000-00000C540000}"/>
    <cellStyle name="Nota 2 2 5 6 3" xfId="14112" xr:uid="{00000000-0005-0000-0000-00000D540000}"/>
    <cellStyle name="Nota 2 2 5 6 4" xfId="21110" xr:uid="{00000000-0005-0000-0000-00000E540000}"/>
    <cellStyle name="Nota 2 2 5 6 5" xfId="22789" xr:uid="{00000000-0005-0000-0000-00000F540000}"/>
    <cellStyle name="Nota 2 2 5 6 6" xfId="9361" xr:uid="{00000000-0005-0000-0000-000010540000}"/>
    <cellStyle name="Nota 2 2 5 6 7" xfId="32004" xr:uid="{00000000-0005-0000-0000-000011540000}"/>
    <cellStyle name="Nota 2 2 5 6 8" xfId="35682" xr:uid="{00000000-0005-0000-0000-000012540000}"/>
    <cellStyle name="Nota 2 2 5 6 9" xfId="38593" xr:uid="{00000000-0005-0000-0000-000013540000}"/>
    <cellStyle name="Nota 2 2 5 7" xfId="7321" xr:uid="{00000000-0005-0000-0000-000014540000}"/>
    <cellStyle name="Nota 2 2 5 7 2" xfId="16474" xr:uid="{00000000-0005-0000-0000-000015540000}"/>
    <cellStyle name="Nota 2 2 5 7 3" xfId="23455" xr:uid="{00000000-0005-0000-0000-000016540000}"/>
    <cellStyle name="Nota 2 2 5 7 4" xfId="30299" xr:uid="{00000000-0005-0000-0000-000017540000}"/>
    <cellStyle name="Nota 2 2 5 7 5" xfId="34260" xr:uid="{00000000-0005-0000-0000-000018540000}"/>
    <cellStyle name="Nota 2 2 5 7 6" xfId="37812" xr:uid="{00000000-0005-0000-0000-000019540000}"/>
    <cellStyle name="Nota 2 2 5 7 7" xfId="39775" xr:uid="{00000000-0005-0000-0000-00001A540000}"/>
    <cellStyle name="Nota 2 2 5 8" xfId="11492" xr:uid="{00000000-0005-0000-0000-00001B540000}"/>
    <cellStyle name="Nota 2 2 5 9" xfId="18495" xr:uid="{00000000-0005-0000-0000-00001C540000}"/>
    <cellStyle name="Nota 2 2 6" xfId="1755" xr:uid="{00000000-0005-0000-0000-00001D540000}"/>
    <cellStyle name="Nota 2 2 6 10" xfId="24380" xr:uid="{00000000-0005-0000-0000-00001E540000}"/>
    <cellStyle name="Nota 2 2 6 11" xfId="17850" xr:uid="{00000000-0005-0000-0000-00001F540000}"/>
    <cellStyle name="Nota 2 2 6 12" xfId="25727" xr:uid="{00000000-0005-0000-0000-000020540000}"/>
    <cellStyle name="Nota 2 2 6 13" xfId="34880" xr:uid="{00000000-0005-0000-0000-000021540000}"/>
    <cellStyle name="Nota 2 2 6 14" xfId="38364" xr:uid="{00000000-0005-0000-0000-000022540000}"/>
    <cellStyle name="Nota 2 2 6 2" xfId="2526" xr:uid="{00000000-0005-0000-0000-000023540000}"/>
    <cellStyle name="Nota 2 2 6 2 2" xfId="7328" xr:uid="{00000000-0005-0000-0000-000024540000}"/>
    <cellStyle name="Nota 2 2 6 2 2 2" xfId="16481" xr:uid="{00000000-0005-0000-0000-000025540000}"/>
    <cellStyle name="Nota 2 2 6 2 2 3" xfId="23462" xr:uid="{00000000-0005-0000-0000-000026540000}"/>
    <cellStyle name="Nota 2 2 6 2 2 4" xfId="30306" xr:uid="{00000000-0005-0000-0000-000027540000}"/>
    <cellStyle name="Nota 2 2 6 2 2 5" xfId="34267" xr:uid="{00000000-0005-0000-0000-000028540000}"/>
    <cellStyle name="Nota 2 2 6 2 2 6" xfId="37819" xr:uid="{00000000-0005-0000-0000-000029540000}"/>
    <cellStyle name="Nota 2 2 6 2 2 7" xfId="39782" xr:uid="{00000000-0005-0000-0000-00002A540000}"/>
    <cellStyle name="Nota 2 2 6 2 3" xfId="11680" xr:uid="{00000000-0005-0000-0000-00002B540000}"/>
    <cellStyle name="Nota 2 2 6 2 4" xfId="18683" xr:uid="{00000000-0005-0000-0000-00002C540000}"/>
    <cellStyle name="Nota 2 2 6 2 5" xfId="25338" xr:uid="{00000000-0005-0000-0000-00002D540000}"/>
    <cellStyle name="Nota 2 2 6 2 6" xfId="21390" xr:uid="{00000000-0005-0000-0000-00002E540000}"/>
    <cellStyle name="Nota 2 2 6 2 7" xfId="30069" xr:uid="{00000000-0005-0000-0000-00002F540000}"/>
    <cellStyle name="Nota 2 2 6 2 8" xfId="17598" xr:uid="{00000000-0005-0000-0000-000030540000}"/>
    <cellStyle name="Nota 2 2 6 2 9" xfId="34970" xr:uid="{00000000-0005-0000-0000-000031540000}"/>
    <cellStyle name="Nota 2 2 6 3" xfId="3686" xr:uid="{00000000-0005-0000-0000-000032540000}"/>
    <cellStyle name="Nota 2 2 6 3 2" xfId="7329" xr:uid="{00000000-0005-0000-0000-000033540000}"/>
    <cellStyle name="Nota 2 2 6 3 2 2" xfId="16482" xr:uid="{00000000-0005-0000-0000-000034540000}"/>
    <cellStyle name="Nota 2 2 6 3 2 3" xfId="23463" xr:uid="{00000000-0005-0000-0000-000035540000}"/>
    <cellStyle name="Nota 2 2 6 3 2 4" xfId="30307" xr:uid="{00000000-0005-0000-0000-000036540000}"/>
    <cellStyle name="Nota 2 2 6 3 2 5" xfId="34268" xr:uid="{00000000-0005-0000-0000-000037540000}"/>
    <cellStyle name="Nota 2 2 6 3 2 6" xfId="37820" xr:uid="{00000000-0005-0000-0000-000038540000}"/>
    <cellStyle name="Nota 2 2 6 3 2 7" xfId="39783" xr:uid="{00000000-0005-0000-0000-000039540000}"/>
    <cellStyle name="Nota 2 2 6 3 3" xfId="12840" xr:uid="{00000000-0005-0000-0000-00003A540000}"/>
    <cellStyle name="Nota 2 2 6 3 4" xfId="19839" xr:uid="{00000000-0005-0000-0000-00003B540000}"/>
    <cellStyle name="Nota 2 2 6 3 5" xfId="23291" xr:uid="{00000000-0005-0000-0000-00003C540000}"/>
    <cellStyle name="Nota 2 2 6 3 6" xfId="29423" xr:uid="{00000000-0005-0000-0000-00003D540000}"/>
    <cellStyle name="Nota 2 2 6 3 7" xfId="17089" xr:uid="{00000000-0005-0000-0000-00003E540000}"/>
    <cellStyle name="Nota 2 2 6 3 8" xfId="31130" xr:uid="{00000000-0005-0000-0000-00003F540000}"/>
    <cellStyle name="Nota 2 2 6 3 9" xfId="35013" xr:uid="{00000000-0005-0000-0000-000040540000}"/>
    <cellStyle name="Nota 2 2 6 4" xfId="4198" xr:uid="{00000000-0005-0000-0000-000041540000}"/>
    <cellStyle name="Nota 2 2 6 4 2" xfId="7330" xr:uid="{00000000-0005-0000-0000-000042540000}"/>
    <cellStyle name="Nota 2 2 6 4 2 2" xfId="16483" xr:uid="{00000000-0005-0000-0000-000043540000}"/>
    <cellStyle name="Nota 2 2 6 4 2 3" xfId="23464" xr:uid="{00000000-0005-0000-0000-000044540000}"/>
    <cellStyle name="Nota 2 2 6 4 2 4" xfId="30308" xr:uid="{00000000-0005-0000-0000-000045540000}"/>
    <cellStyle name="Nota 2 2 6 4 2 5" xfId="34269" xr:uid="{00000000-0005-0000-0000-000046540000}"/>
    <cellStyle name="Nota 2 2 6 4 2 6" xfId="37821" xr:uid="{00000000-0005-0000-0000-000047540000}"/>
    <cellStyle name="Nota 2 2 6 4 2 7" xfId="39784" xr:uid="{00000000-0005-0000-0000-000048540000}"/>
    <cellStyle name="Nota 2 2 6 4 3" xfId="13352" xr:uid="{00000000-0005-0000-0000-000049540000}"/>
    <cellStyle name="Nota 2 2 6 4 4" xfId="20350" xr:uid="{00000000-0005-0000-0000-00004A540000}"/>
    <cellStyle name="Nota 2 2 6 4 5" xfId="24737" xr:uid="{00000000-0005-0000-0000-00004B540000}"/>
    <cellStyle name="Nota 2 2 6 4 6" xfId="25201" xr:uid="{00000000-0005-0000-0000-00004C540000}"/>
    <cellStyle name="Nota 2 2 6 4 7" xfId="28466" xr:uid="{00000000-0005-0000-0000-00004D540000}"/>
    <cellStyle name="Nota 2 2 6 4 8" xfId="23316" xr:uid="{00000000-0005-0000-0000-00004E540000}"/>
    <cellStyle name="Nota 2 2 6 4 9" xfId="30851" xr:uid="{00000000-0005-0000-0000-00004F540000}"/>
    <cellStyle name="Nota 2 2 6 5" xfId="3115" xr:uid="{00000000-0005-0000-0000-000050540000}"/>
    <cellStyle name="Nota 2 2 6 5 2" xfId="7331" xr:uid="{00000000-0005-0000-0000-000051540000}"/>
    <cellStyle name="Nota 2 2 6 5 2 2" xfId="16484" xr:uid="{00000000-0005-0000-0000-000052540000}"/>
    <cellStyle name="Nota 2 2 6 5 2 3" xfId="23465" xr:uid="{00000000-0005-0000-0000-000053540000}"/>
    <cellStyle name="Nota 2 2 6 5 2 4" xfId="30309" xr:uid="{00000000-0005-0000-0000-000054540000}"/>
    <cellStyle name="Nota 2 2 6 5 2 5" xfId="34270" xr:uid="{00000000-0005-0000-0000-000055540000}"/>
    <cellStyle name="Nota 2 2 6 5 2 6" xfId="37822" xr:uid="{00000000-0005-0000-0000-000056540000}"/>
    <cellStyle name="Nota 2 2 6 5 2 7" xfId="39785" xr:uid="{00000000-0005-0000-0000-000057540000}"/>
    <cellStyle name="Nota 2 2 6 5 3" xfId="12269" xr:uid="{00000000-0005-0000-0000-000058540000}"/>
    <cellStyle name="Nota 2 2 6 5 4" xfId="19272" xr:uid="{00000000-0005-0000-0000-000059540000}"/>
    <cellStyle name="Nota 2 2 6 5 5" xfId="28266" xr:uid="{00000000-0005-0000-0000-00005A540000}"/>
    <cellStyle name="Nota 2 2 6 5 6" xfId="24540" xr:uid="{00000000-0005-0000-0000-00005B540000}"/>
    <cellStyle name="Nota 2 2 6 5 7" xfId="28059" xr:uid="{00000000-0005-0000-0000-00005C540000}"/>
    <cellStyle name="Nota 2 2 6 5 8" xfId="24140" xr:uid="{00000000-0005-0000-0000-00005D540000}"/>
    <cellStyle name="Nota 2 2 6 5 9" xfId="31806" xr:uid="{00000000-0005-0000-0000-00005E540000}"/>
    <cellStyle name="Nota 2 2 6 6" xfId="2973" xr:uid="{00000000-0005-0000-0000-00005F540000}"/>
    <cellStyle name="Nota 2 2 6 6 2" xfId="7332" xr:uid="{00000000-0005-0000-0000-000060540000}"/>
    <cellStyle name="Nota 2 2 6 6 2 2" xfId="16485" xr:uid="{00000000-0005-0000-0000-000061540000}"/>
    <cellStyle name="Nota 2 2 6 6 2 3" xfId="23466" xr:uid="{00000000-0005-0000-0000-000062540000}"/>
    <cellStyle name="Nota 2 2 6 6 2 4" xfId="30310" xr:uid="{00000000-0005-0000-0000-000063540000}"/>
    <cellStyle name="Nota 2 2 6 6 2 5" xfId="34271" xr:uid="{00000000-0005-0000-0000-000064540000}"/>
    <cellStyle name="Nota 2 2 6 6 2 6" xfId="37823" xr:uid="{00000000-0005-0000-0000-000065540000}"/>
    <cellStyle name="Nota 2 2 6 6 2 7" xfId="39786" xr:uid="{00000000-0005-0000-0000-000066540000}"/>
    <cellStyle name="Nota 2 2 6 6 3" xfId="12127" xr:uid="{00000000-0005-0000-0000-000067540000}"/>
    <cellStyle name="Nota 2 2 6 6 4" xfId="19130" xr:uid="{00000000-0005-0000-0000-000068540000}"/>
    <cellStyle name="Nota 2 2 6 6 5" xfId="25153" xr:uid="{00000000-0005-0000-0000-000069540000}"/>
    <cellStyle name="Nota 2 2 6 6 6" xfId="28770" xr:uid="{00000000-0005-0000-0000-00006A540000}"/>
    <cellStyle name="Nota 2 2 6 6 7" xfId="25089" xr:uid="{00000000-0005-0000-0000-00006B540000}"/>
    <cellStyle name="Nota 2 2 6 6 8" xfId="31558" xr:uid="{00000000-0005-0000-0000-00006C540000}"/>
    <cellStyle name="Nota 2 2 6 6 9" xfId="35268" xr:uid="{00000000-0005-0000-0000-00006D540000}"/>
    <cellStyle name="Nota 2 2 6 7" xfId="7327" xr:uid="{00000000-0005-0000-0000-00006E540000}"/>
    <cellStyle name="Nota 2 2 6 7 2" xfId="16480" xr:uid="{00000000-0005-0000-0000-00006F540000}"/>
    <cellStyle name="Nota 2 2 6 7 3" xfId="23461" xr:uid="{00000000-0005-0000-0000-000070540000}"/>
    <cellStyle name="Nota 2 2 6 7 4" xfId="30305" xr:uid="{00000000-0005-0000-0000-000071540000}"/>
    <cellStyle name="Nota 2 2 6 7 5" xfId="34266" xr:uid="{00000000-0005-0000-0000-000072540000}"/>
    <cellStyle name="Nota 2 2 6 7 6" xfId="37818" xr:uid="{00000000-0005-0000-0000-000073540000}"/>
    <cellStyle name="Nota 2 2 6 7 7" xfId="39781" xr:uid="{00000000-0005-0000-0000-000074540000}"/>
    <cellStyle name="Nota 2 2 6 8" xfId="10909" xr:uid="{00000000-0005-0000-0000-000075540000}"/>
    <cellStyle name="Nota 2 2 6 9" xfId="9631" xr:uid="{00000000-0005-0000-0000-000076540000}"/>
    <cellStyle name="Nota 2 2 7" xfId="1639" xr:uid="{00000000-0005-0000-0000-000077540000}"/>
    <cellStyle name="Nota 2 2 7 10" xfId="17993" xr:uid="{00000000-0005-0000-0000-000078540000}"/>
    <cellStyle name="Nota 2 2 7 11" xfId="23253" xr:uid="{00000000-0005-0000-0000-000079540000}"/>
    <cellStyle name="Nota 2 2 7 12" xfId="34925" xr:uid="{00000000-0005-0000-0000-00007A540000}"/>
    <cellStyle name="Nota 2 2 7 13" xfId="38388" xr:uid="{00000000-0005-0000-0000-00007B540000}"/>
    <cellStyle name="Nota 2 2 7 2" xfId="3512" xr:uid="{00000000-0005-0000-0000-00007C540000}"/>
    <cellStyle name="Nota 2 2 7 2 2" xfId="7334" xr:uid="{00000000-0005-0000-0000-00007D540000}"/>
    <cellStyle name="Nota 2 2 7 2 2 2" xfId="16487" xr:uid="{00000000-0005-0000-0000-00007E540000}"/>
    <cellStyle name="Nota 2 2 7 2 2 3" xfId="23468" xr:uid="{00000000-0005-0000-0000-00007F540000}"/>
    <cellStyle name="Nota 2 2 7 2 2 4" xfId="30312" xr:uid="{00000000-0005-0000-0000-000080540000}"/>
    <cellStyle name="Nota 2 2 7 2 2 5" xfId="34273" xr:uid="{00000000-0005-0000-0000-000081540000}"/>
    <cellStyle name="Nota 2 2 7 2 2 6" xfId="37825" xr:uid="{00000000-0005-0000-0000-000082540000}"/>
    <cellStyle name="Nota 2 2 7 2 2 7" xfId="39788" xr:uid="{00000000-0005-0000-0000-000083540000}"/>
    <cellStyle name="Nota 2 2 7 2 3" xfId="12666" xr:uid="{00000000-0005-0000-0000-000084540000}"/>
    <cellStyle name="Nota 2 2 7 2 4" xfId="19667" xr:uid="{00000000-0005-0000-0000-000085540000}"/>
    <cellStyle name="Nota 2 2 7 2 5" xfId="28073" xr:uid="{00000000-0005-0000-0000-000086540000}"/>
    <cellStyle name="Nota 2 2 7 2 6" xfId="21216" xr:uid="{00000000-0005-0000-0000-000087540000}"/>
    <cellStyle name="Nota 2 2 7 2 7" xfId="28447" xr:uid="{00000000-0005-0000-0000-000088540000}"/>
    <cellStyle name="Nota 2 2 7 2 8" xfId="31135" xr:uid="{00000000-0005-0000-0000-000089540000}"/>
    <cellStyle name="Nota 2 2 7 2 9" xfId="35010" xr:uid="{00000000-0005-0000-0000-00008A540000}"/>
    <cellStyle name="Nota 2 2 7 3" xfId="2906" xr:uid="{00000000-0005-0000-0000-00008B540000}"/>
    <cellStyle name="Nota 2 2 7 3 2" xfId="7335" xr:uid="{00000000-0005-0000-0000-00008C540000}"/>
    <cellStyle name="Nota 2 2 7 3 2 2" xfId="16488" xr:uid="{00000000-0005-0000-0000-00008D540000}"/>
    <cellStyle name="Nota 2 2 7 3 2 3" xfId="23469" xr:uid="{00000000-0005-0000-0000-00008E540000}"/>
    <cellStyle name="Nota 2 2 7 3 2 4" xfId="30313" xr:uid="{00000000-0005-0000-0000-00008F540000}"/>
    <cellStyle name="Nota 2 2 7 3 2 5" xfId="34274" xr:uid="{00000000-0005-0000-0000-000090540000}"/>
    <cellStyle name="Nota 2 2 7 3 2 6" xfId="37826" xr:uid="{00000000-0005-0000-0000-000091540000}"/>
    <cellStyle name="Nota 2 2 7 3 2 7" xfId="39789" xr:uid="{00000000-0005-0000-0000-000092540000}"/>
    <cellStyle name="Nota 2 2 7 3 3" xfId="12060" xr:uid="{00000000-0005-0000-0000-000093540000}"/>
    <cellStyle name="Nota 2 2 7 3 4" xfId="19063" xr:uid="{00000000-0005-0000-0000-000094540000}"/>
    <cellStyle name="Nota 2 2 7 3 5" xfId="28336" xr:uid="{00000000-0005-0000-0000-000095540000}"/>
    <cellStyle name="Nota 2 2 7 3 6" xfId="22918" xr:uid="{00000000-0005-0000-0000-000096540000}"/>
    <cellStyle name="Nota 2 2 7 3 7" xfId="29881" xr:uid="{00000000-0005-0000-0000-000097540000}"/>
    <cellStyle name="Nota 2 2 7 3 8" xfId="33858" xr:uid="{00000000-0005-0000-0000-000098540000}"/>
    <cellStyle name="Nota 2 2 7 3 9" xfId="37420" xr:uid="{00000000-0005-0000-0000-000099540000}"/>
    <cellStyle name="Nota 2 2 7 4" xfId="3862" xr:uid="{00000000-0005-0000-0000-00009A540000}"/>
    <cellStyle name="Nota 2 2 7 4 2" xfId="7336" xr:uid="{00000000-0005-0000-0000-00009B540000}"/>
    <cellStyle name="Nota 2 2 7 4 2 2" xfId="16489" xr:uid="{00000000-0005-0000-0000-00009C540000}"/>
    <cellStyle name="Nota 2 2 7 4 2 3" xfId="23470" xr:uid="{00000000-0005-0000-0000-00009D540000}"/>
    <cellStyle name="Nota 2 2 7 4 2 4" xfId="30314" xr:uid="{00000000-0005-0000-0000-00009E540000}"/>
    <cellStyle name="Nota 2 2 7 4 2 5" xfId="34275" xr:uid="{00000000-0005-0000-0000-00009F540000}"/>
    <cellStyle name="Nota 2 2 7 4 2 6" xfId="37827" xr:uid="{00000000-0005-0000-0000-0000A0540000}"/>
    <cellStyle name="Nota 2 2 7 4 2 7" xfId="39790" xr:uid="{00000000-0005-0000-0000-0000A1540000}"/>
    <cellStyle name="Nota 2 2 7 4 3" xfId="13016" xr:uid="{00000000-0005-0000-0000-0000A2540000}"/>
    <cellStyle name="Nota 2 2 7 4 4" xfId="20015" xr:uid="{00000000-0005-0000-0000-0000A3540000}"/>
    <cellStyle name="Nota 2 2 7 4 5" xfId="27899" xr:uid="{00000000-0005-0000-0000-0000A4540000}"/>
    <cellStyle name="Nota 2 2 7 4 6" xfId="28822" xr:uid="{00000000-0005-0000-0000-0000A5540000}"/>
    <cellStyle name="Nota 2 2 7 4 7" xfId="24832" xr:uid="{00000000-0005-0000-0000-0000A6540000}"/>
    <cellStyle name="Nota 2 2 7 4 8" xfId="31149" xr:uid="{00000000-0005-0000-0000-0000A7540000}"/>
    <cellStyle name="Nota 2 2 7 4 9" xfId="35025" xr:uid="{00000000-0005-0000-0000-0000A8540000}"/>
    <cellStyle name="Nota 2 2 7 5" xfId="2981" xr:uid="{00000000-0005-0000-0000-0000A9540000}"/>
    <cellStyle name="Nota 2 2 7 5 2" xfId="7337" xr:uid="{00000000-0005-0000-0000-0000AA540000}"/>
    <cellStyle name="Nota 2 2 7 5 2 2" xfId="16490" xr:uid="{00000000-0005-0000-0000-0000AB540000}"/>
    <cellStyle name="Nota 2 2 7 5 2 3" xfId="23471" xr:uid="{00000000-0005-0000-0000-0000AC540000}"/>
    <cellStyle name="Nota 2 2 7 5 2 4" xfId="30315" xr:uid="{00000000-0005-0000-0000-0000AD540000}"/>
    <cellStyle name="Nota 2 2 7 5 2 5" xfId="34276" xr:uid="{00000000-0005-0000-0000-0000AE540000}"/>
    <cellStyle name="Nota 2 2 7 5 2 6" xfId="37828" xr:uid="{00000000-0005-0000-0000-0000AF540000}"/>
    <cellStyle name="Nota 2 2 7 5 2 7" xfId="39791" xr:uid="{00000000-0005-0000-0000-0000B0540000}"/>
    <cellStyle name="Nota 2 2 7 5 3" xfId="12135" xr:uid="{00000000-0005-0000-0000-0000B1540000}"/>
    <cellStyle name="Nota 2 2 7 5 4" xfId="19138" xr:uid="{00000000-0005-0000-0000-0000B2540000}"/>
    <cellStyle name="Nota 2 2 7 5 5" xfId="18329" xr:uid="{00000000-0005-0000-0000-0000B3540000}"/>
    <cellStyle name="Nota 2 2 7 5 6" xfId="23270" xr:uid="{00000000-0005-0000-0000-0000B4540000}"/>
    <cellStyle name="Nota 2 2 7 5 7" xfId="29841" xr:uid="{00000000-0005-0000-0000-0000B5540000}"/>
    <cellStyle name="Nota 2 2 7 5 8" xfId="33820" xr:uid="{00000000-0005-0000-0000-0000B6540000}"/>
    <cellStyle name="Nota 2 2 7 5 9" xfId="37382" xr:uid="{00000000-0005-0000-0000-0000B7540000}"/>
    <cellStyle name="Nota 2 2 7 6" xfId="7333" xr:uid="{00000000-0005-0000-0000-0000B8540000}"/>
    <cellStyle name="Nota 2 2 7 6 2" xfId="16486" xr:uid="{00000000-0005-0000-0000-0000B9540000}"/>
    <cellStyle name="Nota 2 2 7 6 3" xfId="23467" xr:uid="{00000000-0005-0000-0000-0000BA540000}"/>
    <cellStyle name="Nota 2 2 7 6 4" xfId="30311" xr:uid="{00000000-0005-0000-0000-0000BB540000}"/>
    <cellStyle name="Nota 2 2 7 6 5" xfId="34272" xr:uid="{00000000-0005-0000-0000-0000BC540000}"/>
    <cellStyle name="Nota 2 2 7 6 6" xfId="37824" xr:uid="{00000000-0005-0000-0000-0000BD540000}"/>
    <cellStyle name="Nota 2 2 7 6 7" xfId="39787" xr:uid="{00000000-0005-0000-0000-0000BE540000}"/>
    <cellStyle name="Nota 2 2 7 7" xfId="10793" xr:uid="{00000000-0005-0000-0000-0000BF540000}"/>
    <cellStyle name="Nota 2 2 7 8" xfId="9839" xr:uid="{00000000-0005-0000-0000-0000C0540000}"/>
    <cellStyle name="Nota 2 2 7 9" xfId="28681" xr:uid="{00000000-0005-0000-0000-0000C1540000}"/>
    <cellStyle name="Nota 2 2 8" xfId="2467" xr:uid="{00000000-0005-0000-0000-0000C2540000}"/>
    <cellStyle name="Nota 2 2 8 2" xfId="7338" xr:uid="{00000000-0005-0000-0000-0000C3540000}"/>
    <cellStyle name="Nota 2 2 8 2 2" xfId="16491" xr:uid="{00000000-0005-0000-0000-0000C4540000}"/>
    <cellStyle name="Nota 2 2 8 2 3" xfId="23472" xr:uid="{00000000-0005-0000-0000-0000C5540000}"/>
    <cellStyle name="Nota 2 2 8 2 4" xfId="30316" xr:uid="{00000000-0005-0000-0000-0000C6540000}"/>
    <cellStyle name="Nota 2 2 8 2 5" xfId="34277" xr:uid="{00000000-0005-0000-0000-0000C7540000}"/>
    <cellStyle name="Nota 2 2 8 2 6" xfId="37829" xr:uid="{00000000-0005-0000-0000-0000C8540000}"/>
    <cellStyle name="Nota 2 2 8 2 7" xfId="39792" xr:uid="{00000000-0005-0000-0000-0000C9540000}"/>
    <cellStyle name="Nota 2 2 8 3" xfId="11621" xr:uid="{00000000-0005-0000-0000-0000CA540000}"/>
    <cellStyle name="Nota 2 2 8 4" xfId="18624" xr:uid="{00000000-0005-0000-0000-0000CB540000}"/>
    <cellStyle name="Nota 2 2 8 5" xfId="17601" xr:uid="{00000000-0005-0000-0000-0000CC540000}"/>
    <cellStyle name="Nota 2 2 8 6" xfId="22582" xr:uid="{00000000-0005-0000-0000-0000CD540000}"/>
    <cellStyle name="Nota 2 2 8 7" xfId="30082" xr:uid="{00000000-0005-0000-0000-0000CE540000}"/>
    <cellStyle name="Nota 2 2 8 8" xfId="34067" xr:uid="{00000000-0005-0000-0000-0000CF540000}"/>
    <cellStyle name="Nota 2 2 8 9" xfId="37629" xr:uid="{00000000-0005-0000-0000-0000D0540000}"/>
    <cellStyle name="Nota 2 2 9" xfId="3043" xr:uid="{00000000-0005-0000-0000-0000D1540000}"/>
    <cellStyle name="Nota 2 2 9 2" xfId="7339" xr:uid="{00000000-0005-0000-0000-0000D2540000}"/>
    <cellStyle name="Nota 2 2 9 2 2" xfId="16492" xr:uid="{00000000-0005-0000-0000-0000D3540000}"/>
    <cellStyle name="Nota 2 2 9 2 3" xfId="23473" xr:uid="{00000000-0005-0000-0000-0000D4540000}"/>
    <cellStyle name="Nota 2 2 9 2 4" xfId="30317" xr:uid="{00000000-0005-0000-0000-0000D5540000}"/>
    <cellStyle name="Nota 2 2 9 2 5" xfId="34278" xr:uid="{00000000-0005-0000-0000-0000D6540000}"/>
    <cellStyle name="Nota 2 2 9 2 6" xfId="37830" xr:uid="{00000000-0005-0000-0000-0000D7540000}"/>
    <cellStyle name="Nota 2 2 9 2 7" xfId="39793" xr:uid="{00000000-0005-0000-0000-0000D8540000}"/>
    <cellStyle name="Nota 2 2 9 3" xfId="12197" xr:uid="{00000000-0005-0000-0000-0000D9540000}"/>
    <cellStyle name="Nota 2 2 9 4" xfId="19200" xr:uid="{00000000-0005-0000-0000-0000DA540000}"/>
    <cellStyle name="Nota 2 2 9 5" xfId="24699" xr:uid="{00000000-0005-0000-0000-0000DB540000}"/>
    <cellStyle name="Nota 2 2 9 6" xfId="29139" xr:uid="{00000000-0005-0000-0000-0000DC540000}"/>
    <cellStyle name="Nota 2 2 9 7" xfId="29813" xr:uid="{00000000-0005-0000-0000-0000DD540000}"/>
    <cellStyle name="Nota 2 2 9 8" xfId="33790" xr:uid="{00000000-0005-0000-0000-0000DE540000}"/>
    <cellStyle name="Nota 2 2 9 9" xfId="37352" xr:uid="{00000000-0005-0000-0000-0000DF540000}"/>
    <cellStyle name="Nota 2 3" xfId="737" xr:uid="{00000000-0005-0000-0000-0000E0540000}"/>
    <cellStyle name="Nota 2 3 2" xfId="738" xr:uid="{00000000-0005-0000-0000-0000E1540000}"/>
    <cellStyle name="Nota 2 3 2 2" xfId="2032" xr:uid="{00000000-0005-0000-0000-0000E2540000}"/>
    <cellStyle name="Nota 2 3 2 2 2" xfId="7342" xr:uid="{00000000-0005-0000-0000-0000E3540000}"/>
    <cellStyle name="Nota 2 3 2 2 3" xfId="11186" xr:uid="{00000000-0005-0000-0000-0000E4540000}"/>
    <cellStyle name="Nota 2 3 2 3" xfId="3515" xr:uid="{00000000-0005-0000-0000-0000E5540000}"/>
    <cellStyle name="Nota 2 3 2 3 2" xfId="7343" xr:uid="{00000000-0005-0000-0000-0000E6540000}"/>
    <cellStyle name="Nota 2 3 2 3 3" xfId="12669" xr:uid="{00000000-0005-0000-0000-0000E7540000}"/>
    <cellStyle name="Nota 2 3 2 4" xfId="1479" xr:uid="{00000000-0005-0000-0000-0000E8540000}"/>
    <cellStyle name="Nota 2 3 2 4 2" xfId="7344" xr:uid="{00000000-0005-0000-0000-0000E9540000}"/>
    <cellStyle name="Nota 2 3 2 4 3" xfId="10633" xr:uid="{00000000-0005-0000-0000-0000EA540000}"/>
    <cellStyle name="Nota 2 3 2 5" xfId="7341" xr:uid="{00000000-0005-0000-0000-0000EB540000}"/>
    <cellStyle name="Nota 2 3 2 6" xfId="9895" xr:uid="{00000000-0005-0000-0000-0000EC540000}"/>
    <cellStyle name="Nota 2 3 3" xfId="2031" xr:uid="{00000000-0005-0000-0000-0000ED540000}"/>
    <cellStyle name="Nota 2 3 3 2" xfId="7345" xr:uid="{00000000-0005-0000-0000-0000EE540000}"/>
    <cellStyle name="Nota 2 3 3 3" xfId="11185" xr:uid="{00000000-0005-0000-0000-0000EF540000}"/>
    <cellStyle name="Nota 2 3 4" xfId="3514" xr:uid="{00000000-0005-0000-0000-0000F0540000}"/>
    <cellStyle name="Nota 2 3 4 2" xfId="7346" xr:uid="{00000000-0005-0000-0000-0000F1540000}"/>
    <cellStyle name="Nota 2 3 4 3" xfId="12668" xr:uid="{00000000-0005-0000-0000-0000F2540000}"/>
    <cellStyle name="Nota 2 3 5" xfId="1478" xr:uid="{00000000-0005-0000-0000-0000F3540000}"/>
    <cellStyle name="Nota 2 3 5 2" xfId="7347" xr:uid="{00000000-0005-0000-0000-0000F4540000}"/>
    <cellStyle name="Nota 2 3 5 3" xfId="10632" xr:uid="{00000000-0005-0000-0000-0000F5540000}"/>
    <cellStyle name="Nota 2 3 6" xfId="7340" xr:uid="{00000000-0005-0000-0000-0000F6540000}"/>
    <cellStyle name="Nota 2 3 7" xfId="9894" xr:uid="{00000000-0005-0000-0000-0000F7540000}"/>
    <cellStyle name="Nota 2 4" xfId="739" xr:uid="{00000000-0005-0000-0000-0000F8540000}"/>
    <cellStyle name="Nota 2 4 10" xfId="3029" xr:uid="{00000000-0005-0000-0000-0000F9540000}"/>
    <cellStyle name="Nota 2 4 10 2" xfId="7349" xr:uid="{00000000-0005-0000-0000-0000FA540000}"/>
    <cellStyle name="Nota 2 4 10 2 2" xfId="16502" xr:uid="{00000000-0005-0000-0000-0000FB540000}"/>
    <cellStyle name="Nota 2 4 10 2 3" xfId="23483" xr:uid="{00000000-0005-0000-0000-0000FC540000}"/>
    <cellStyle name="Nota 2 4 10 2 4" xfId="30327" xr:uid="{00000000-0005-0000-0000-0000FD540000}"/>
    <cellStyle name="Nota 2 4 10 2 5" xfId="34284" xr:uid="{00000000-0005-0000-0000-0000FE540000}"/>
    <cellStyle name="Nota 2 4 10 2 6" xfId="37836" xr:uid="{00000000-0005-0000-0000-0000FF540000}"/>
    <cellStyle name="Nota 2 4 10 2 7" xfId="39795" xr:uid="{00000000-0005-0000-0000-000000550000}"/>
    <cellStyle name="Nota 2 4 10 3" xfId="12183" xr:uid="{00000000-0005-0000-0000-000001550000}"/>
    <cellStyle name="Nota 2 4 10 4" xfId="19186" xr:uid="{00000000-0005-0000-0000-000002550000}"/>
    <cellStyle name="Nota 2 4 10 5" xfId="24225" xr:uid="{00000000-0005-0000-0000-000003550000}"/>
    <cellStyle name="Nota 2 4 10 6" xfId="23154" xr:uid="{00000000-0005-0000-0000-000004550000}"/>
    <cellStyle name="Nota 2 4 10 7" xfId="26450" xr:uid="{00000000-0005-0000-0000-000005550000}"/>
    <cellStyle name="Nota 2 4 10 8" xfId="27292" xr:uid="{00000000-0005-0000-0000-000006550000}"/>
    <cellStyle name="Nota 2 4 10 9" xfId="33478" xr:uid="{00000000-0005-0000-0000-000007550000}"/>
    <cellStyle name="Nota 2 4 11" xfId="3711" xr:uid="{00000000-0005-0000-0000-000008550000}"/>
    <cellStyle name="Nota 2 4 11 2" xfId="7350" xr:uid="{00000000-0005-0000-0000-000009550000}"/>
    <cellStyle name="Nota 2 4 11 2 2" xfId="16503" xr:uid="{00000000-0005-0000-0000-00000A550000}"/>
    <cellStyle name="Nota 2 4 11 2 3" xfId="23484" xr:uid="{00000000-0005-0000-0000-00000B550000}"/>
    <cellStyle name="Nota 2 4 11 2 4" xfId="30328" xr:uid="{00000000-0005-0000-0000-00000C550000}"/>
    <cellStyle name="Nota 2 4 11 2 5" xfId="34285" xr:uid="{00000000-0005-0000-0000-00000D550000}"/>
    <cellStyle name="Nota 2 4 11 2 6" xfId="37837" xr:uid="{00000000-0005-0000-0000-00000E550000}"/>
    <cellStyle name="Nota 2 4 11 2 7" xfId="39796" xr:uid="{00000000-0005-0000-0000-00000F550000}"/>
    <cellStyle name="Nota 2 4 11 3" xfId="12865" xr:uid="{00000000-0005-0000-0000-000010550000}"/>
    <cellStyle name="Nota 2 4 11 4" xfId="19864" xr:uid="{00000000-0005-0000-0000-000011550000}"/>
    <cellStyle name="Nota 2 4 11 5" xfId="27974" xr:uid="{00000000-0005-0000-0000-000012550000}"/>
    <cellStyle name="Nota 2 4 11 6" xfId="26571" xr:uid="{00000000-0005-0000-0000-000013550000}"/>
    <cellStyle name="Nota 2 4 11 7" xfId="21257" xr:uid="{00000000-0005-0000-0000-000014550000}"/>
    <cellStyle name="Nota 2 4 11 8" xfId="33558" xr:uid="{00000000-0005-0000-0000-000015550000}"/>
    <cellStyle name="Nota 2 4 11 9" xfId="37226" xr:uid="{00000000-0005-0000-0000-000016550000}"/>
    <cellStyle name="Nota 2 4 12" xfId="7348" xr:uid="{00000000-0005-0000-0000-000017550000}"/>
    <cellStyle name="Nota 2 4 12 2" xfId="16501" xr:uid="{00000000-0005-0000-0000-000018550000}"/>
    <cellStyle name="Nota 2 4 12 3" xfId="23482" xr:uid="{00000000-0005-0000-0000-000019550000}"/>
    <cellStyle name="Nota 2 4 12 4" xfId="30326" xr:uid="{00000000-0005-0000-0000-00001A550000}"/>
    <cellStyle name="Nota 2 4 12 5" xfId="34283" xr:uid="{00000000-0005-0000-0000-00001B550000}"/>
    <cellStyle name="Nota 2 4 12 6" xfId="37835" xr:uid="{00000000-0005-0000-0000-00001C550000}"/>
    <cellStyle name="Nota 2 4 12 7" xfId="39794" xr:uid="{00000000-0005-0000-0000-00001D550000}"/>
    <cellStyle name="Nota 2 4 13" xfId="9896" xr:uid="{00000000-0005-0000-0000-00001E550000}"/>
    <cellStyle name="Nota 2 4 14" xfId="17559" xr:uid="{00000000-0005-0000-0000-00001F550000}"/>
    <cellStyle name="Nota 2 4 15" xfId="23120" xr:uid="{00000000-0005-0000-0000-000020550000}"/>
    <cellStyle name="Nota 2 4 16" xfId="18178" xr:uid="{00000000-0005-0000-0000-000021550000}"/>
    <cellStyle name="Nota 2 4 17" xfId="31451" xr:uid="{00000000-0005-0000-0000-000022550000}"/>
    <cellStyle name="Nota 2 4 18" xfId="35167" xr:uid="{00000000-0005-0000-0000-000023550000}"/>
    <cellStyle name="Nota 2 4 19" xfId="38443" xr:uid="{00000000-0005-0000-0000-000024550000}"/>
    <cellStyle name="Nota 2 4 2" xfId="2246" xr:uid="{00000000-0005-0000-0000-000025550000}"/>
    <cellStyle name="Nota 2 4 2 10" xfId="22667" xr:uid="{00000000-0005-0000-0000-000026550000}"/>
    <cellStyle name="Nota 2 4 2 11" xfId="25207" xr:uid="{00000000-0005-0000-0000-000027550000}"/>
    <cellStyle name="Nota 2 4 2 12" xfId="30207" xr:uid="{00000000-0005-0000-0000-000028550000}"/>
    <cellStyle name="Nota 2 4 2 13" xfId="31459" xr:uid="{00000000-0005-0000-0000-000029550000}"/>
    <cellStyle name="Nota 2 4 2 14" xfId="35174" xr:uid="{00000000-0005-0000-0000-00002A550000}"/>
    <cellStyle name="Nota 2 4 2 2" xfId="2646" xr:uid="{00000000-0005-0000-0000-00002B550000}"/>
    <cellStyle name="Nota 2 4 2 2 2" xfId="7352" xr:uid="{00000000-0005-0000-0000-00002C550000}"/>
    <cellStyle name="Nota 2 4 2 2 2 2" xfId="16505" xr:uid="{00000000-0005-0000-0000-00002D550000}"/>
    <cellStyle name="Nota 2 4 2 2 2 3" xfId="23486" xr:uid="{00000000-0005-0000-0000-00002E550000}"/>
    <cellStyle name="Nota 2 4 2 2 2 4" xfId="30330" xr:uid="{00000000-0005-0000-0000-00002F550000}"/>
    <cellStyle name="Nota 2 4 2 2 2 5" xfId="34287" xr:uid="{00000000-0005-0000-0000-000030550000}"/>
    <cellStyle name="Nota 2 4 2 2 2 6" xfId="37839" xr:uid="{00000000-0005-0000-0000-000031550000}"/>
    <cellStyle name="Nota 2 4 2 2 2 7" xfId="39798" xr:uid="{00000000-0005-0000-0000-000032550000}"/>
    <cellStyle name="Nota 2 4 2 2 3" xfId="11800" xr:uid="{00000000-0005-0000-0000-000033550000}"/>
    <cellStyle name="Nota 2 4 2 2 4" xfId="18803" xr:uid="{00000000-0005-0000-0000-000034550000}"/>
    <cellStyle name="Nota 2 4 2 2 5" xfId="17818" xr:uid="{00000000-0005-0000-0000-000035550000}"/>
    <cellStyle name="Nota 2 4 2 2 6" xfId="19764" xr:uid="{00000000-0005-0000-0000-000036550000}"/>
    <cellStyle name="Nota 2 4 2 2 7" xfId="17255" xr:uid="{00000000-0005-0000-0000-000037550000}"/>
    <cellStyle name="Nota 2 4 2 2 8" xfId="25861" xr:uid="{00000000-0005-0000-0000-000038550000}"/>
    <cellStyle name="Nota 2 4 2 2 9" xfId="34822" xr:uid="{00000000-0005-0000-0000-000039550000}"/>
    <cellStyle name="Nota 2 4 2 3" xfId="3928" xr:uid="{00000000-0005-0000-0000-00003A550000}"/>
    <cellStyle name="Nota 2 4 2 3 2" xfId="7353" xr:uid="{00000000-0005-0000-0000-00003B550000}"/>
    <cellStyle name="Nota 2 4 2 3 2 2" xfId="16506" xr:uid="{00000000-0005-0000-0000-00003C550000}"/>
    <cellStyle name="Nota 2 4 2 3 2 3" xfId="23487" xr:uid="{00000000-0005-0000-0000-00003D550000}"/>
    <cellStyle name="Nota 2 4 2 3 2 4" xfId="30331" xr:uid="{00000000-0005-0000-0000-00003E550000}"/>
    <cellStyle name="Nota 2 4 2 3 2 5" xfId="34288" xr:uid="{00000000-0005-0000-0000-00003F550000}"/>
    <cellStyle name="Nota 2 4 2 3 2 6" xfId="37840" xr:uid="{00000000-0005-0000-0000-000040550000}"/>
    <cellStyle name="Nota 2 4 2 3 2 7" xfId="39799" xr:uid="{00000000-0005-0000-0000-000041550000}"/>
    <cellStyle name="Nota 2 4 2 3 3" xfId="13082" xr:uid="{00000000-0005-0000-0000-000042550000}"/>
    <cellStyle name="Nota 2 4 2 3 4" xfId="20080" xr:uid="{00000000-0005-0000-0000-000043550000}"/>
    <cellStyle name="Nota 2 4 2 3 5" xfId="27866" xr:uid="{00000000-0005-0000-0000-000044550000}"/>
    <cellStyle name="Nota 2 4 2 3 6" xfId="28134" xr:uid="{00000000-0005-0000-0000-000045550000}"/>
    <cellStyle name="Nota 2 4 2 3 7" xfId="23189" xr:uid="{00000000-0005-0000-0000-000046550000}"/>
    <cellStyle name="Nota 2 4 2 3 8" xfId="33462" xr:uid="{00000000-0005-0000-0000-000047550000}"/>
    <cellStyle name="Nota 2 4 2 3 9" xfId="37136" xr:uid="{00000000-0005-0000-0000-000048550000}"/>
    <cellStyle name="Nota 2 4 2 4" xfId="4366" xr:uid="{00000000-0005-0000-0000-000049550000}"/>
    <cellStyle name="Nota 2 4 2 4 2" xfId="7354" xr:uid="{00000000-0005-0000-0000-00004A550000}"/>
    <cellStyle name="Nota 2 4 2 4 2 2" xfId="16507" xr:uid="{00000000-0005-0000-0000-00004B550000}"/>
    <cellStyle name="Nota 2 4 2 4 2 3" xfId="23488" xr:uid="{00000000-0005-0000-0000-00004C550000}"/>
    <cellStyle name="Nota 2 4 2 4 2 4" xfId="30332" xr:uid="{00000000-0005-0000-0000-00004D550000}"/>
    <cellStyle name="Nota 2 4 2 4 2 5" xfId="34289" xr:uid="{00000000-0005-0000-0000-00004E550000}"/>
    <cellStyle name="Nota 2 4 2 4 2 6" xfId="37841" xr:uid="{00000000-0005-0000-0000-00004F550000}"/>
    <cellStyle name="Nota 2 4 2 4 2 7" xfId="39800" xr:uid="{00000000-0005-0000-0000-000050550000}"/>
    <cellStyle name="Nota 2 4 2 4 3" xfId="13520" xr:uid="{00000000-0005-0000-0000-000051550000}"/>
    <cellStyle name="Nota 2 4 2 4 4" xfId="20518" xr:uid="{00000000-0005-0000-0000-000052550000}"/>
    <cellStyle name="Nota 2 4 2 4 5" xfId="27652" xr:uid="{00000000-0005-0000-0000-000053550000}"/>
    <cellStyle name="Nota 2 4 2 4 6" xfId="28848" xr:uid="{00000000-0005-0000-0000-000054550000}"/>
    <cellStyle name="Nota 2 4 2 4 7" xfId="18307" xr:uid="{00000000-0005-0000-0000-000055550000}"/>
    <cellStyle name="Nota 2 4 2 4 8" xfId="29111" xr:uid="{00000000-0005-0000-0000-000056550000}"/>
    <cellStyle name="Nota 2 4 2 4 9" xfId="30322" xr:uid="{00000000-0005-0000-0000-000057550000}"/>
    <cellStyle name="Nota 2 4 2 5" xfId="4620" xr:uid="{00000000-0005-0000-0000-000058550000}"/>
    <cellStyle name="Nota 2 4 2 5 2" xfId="7355" xr:uid="{00000000-0005-0000-0000-000059550000}"/>
    <cellStyle name="Nota 2 4 2 5 2 2" xfId="16508" xr:uid="{00000000-0005-0000-0000-00005A550000}"/>
    <cellStyle name="Nota 2 4 2 5 2 3" xfId="23489" xr:uid="{00000000-0005-0000-0000-00005B550000}"/>
    <cellStyle name="Nota 2 4 2 5 2 4" xfId="30333" xr:uid="{00000000-0005-0000-0000-00005C550000}"/>
    <cellStyle name="Nota 2 4 2 5 2 5" xfId="34290" xr:uid="{00000000-0005-0000-0000-00005D550000}"/>
    <cellStyle name="Nota 2 4 2 5 2 6" xfId="37842" xr:uid="{00000000-0005-0000-0000-00005E550000}"/>
    <cellStyle name="Nota 2 4 2 5 2 7" xfId="39801" xr:uid="{00000000-0005-0000-0000-00005F550000}"/>
    <cellStyle name="Nota 2 4 2 5 3" xfId="13774" xr:uid="{00000000-0005-0000-0000-000060550000}"/>
    <cellStyle name="Nota 2 4 2 5 4" xfId="20772" xr:uid="{00000000-0005-0000-0000-000061550000}"/>
    <cellStyle name="Nota 2 4 2 5 5" xfId="17532" xr:uid="{00000000-0005-0000-0000-000062550000}"/>
    <cellStyle name="Nota 2 4 2 5 6" xfId="23383" xr:uid="{00000000-0005-0000-0000-000063550000}"/>
    <cellStyle name="Nota 2 4 2 5 7" xfId="18121" xr:uid="{00000000-0005-0000-0000-000064550000}"/>
    <cellStyle name="Nota 2 4 2 5 8" xfId="29419" xr:uid="{00000000-0005-0000-0000-000065550000}"/>
    <cellStyle name="Nota 2 4 2 5 9" xfId="31909" xr:uid="{00000000-0005-0000-0000-000066550000}"/>
    <cellStyle name="Nota 2 4 2 6" xfId="4866" xr:uid="{00000000-0005-0000-0000-000067550000}"/>
    <cellStyle name="Nota 2 4 2 6 2" xfId="7356" xr:uid="{00000000-0005-0000-0000-000068550000}"/>
    <cellStyle name="Nota 2 4 2 6 2 2" xfId="16509" xr:uid="{00000000-0005-0000-0000-000069550000}"/>
    <cellStyle name="Nota 2 4 2 6 2 3" xfId="23490" xr:uid="{00000000-0005-0000-0000-00006A550000}"/>
    <cellStyle name="Nota 2 4 2 6 2 4" xfId="30334" xr:uid="{00000000-0005-0000-0000-00006B550000}"/>
    <cellStyle name="Nota 2 4 2 6 2 5" xfId="34291" xr:uid="{00000000-0005-0000-0000-00006C550000}"/>
    <cellStyle name="Nota 2 4 2 6 2 6" xfId="37843" xr:uid="{00000000-0005-0000-0000-00006D550000}"/>
    <cellStyle name="Nota 2 4 2 6 2 7" xfId="39802" xr:uid="{00000000-0005-0000-0000-00006E550000}"/>
    <cellStyle name="Nota 2 4 2 6 3" xfId="14020" xr:uid="{00000000-0005-0000-0000-00006F550000}"/>
    <cellStyle name="Nota 2 4 2 6 4" xfId="21018" xr:uid="{00000000-0005-0000-0000-000070550000}"/>
    <cellStyle name="Nota 2 4 2 6 5" xfId="27402" xr:uid="{00000000-0005-0000-0000-000071550000}"/>
    <cellStyle name="Nota 2 4 2 6 6" xfId="29452" xr:uid="{00000000-0005-0000-0000-000072550000}"/>
    <cellStyle name="Nota 2 4 2 6 7" xfId="28785" xr:uid="{00000000-0005-0000-0000-000073550000}"/>
    <cellStyle name="Nota 2 4 2 6 8" xfId="35590" xr:uid="{00000000-0005-0000-0000-000074550000}"/>
    <cellStyle name="Nota 2 4 2 6 9" xfId="38501" xr:uid="{00000000-0005-0000-0000-000075550000}"/>
    <cellStyle name="Nota 2 4 2 7" xfId="7351" xr:uid="{00000000-0005-0000-0000-000076550000}"/>
    <cellStyle name="Nota 2 4 2 7 2" xfId="16504" xr:uid="{00000000-0005-0000-0000-000077550000}"/>
    <cellStyle name="Nota 2 4 2 7 3" xfId="23485" xr:uid="{00000000-0005-0000-0000-000078550000}"/>
    <cellStyle name="Nota 2 4 2 7 4" xfId="30329" xr:uid="{00000000-0005-0000-0000-000079550000}"/>
    <cellStyle name="Nota 2 4 2 7 5" xfId="34286" xr:uid="{00000000-0005-0000-0000-00007A550000}"/>
    <cellStyle name="Nota 2 4 2 7 6" xfId="37838" xr:uid="{00000000-0005-0000-0000-00007B550000}"/>
    <cellStyle name="Nota 2 4 2 7 7" xfId="39797" xr:uid="{00000000-0005-0000-0000-00007C550000}"/>
    <cellStyle name="Nota 2 4 2 8" xfId="11400" xr:uid="{00000000-0005-0000-0000-00007D550000}"/>
    <cellStyle name="Nota 2 4 2 9" xfId="18403" xr:uid="{00000000-0005-0000-0000-00007E550000}"/>
    <cellStyle name="Nota 2 4 3" xfId="1690" xr:uid="{00000000-0005-0000-0000-00007F550000}"/>
    <cellStyle name="Nota 2 4 3 10" xfId="25140" xr:uid="{00000000-0005-0000-0000-000080550000}"/>
    <cellStyle name="Nota 2 4 3 11" xfId="19717" xr:uid="{00000000-0005-0000-0000-000081550000}"/>
    <cellStyle name="Nota 2 4 3 12" xfId="30986" xr:uid="{00000000-0005-0000-0000-000082550000}"/>
    <cellStyle name="Nota 2 4 3 13" xfId="31040" xr:uid="{00000000-0005-0000-0000-000083550000}"/>
    <cellStyle name="Nota 2 4 3 14" xfId="34942" xr:uid="{00000000-0005-0000-0000-000084550000}"/>
    <cellStyle name="Nota 2 4 3 2" xfId="2515" xr:uid="{00000000-0005-0000-0000-000085550000}"/>
    <cellStyle name="Nota 2 4 3 2 2" xfId="7358" xr:uid="{00000000-0005-0000-0000-000086550000}"/>
    <cellStyle name="Nota 2 4 3 2 2 2" xfId="16511" xr:uid="{00000000-0005-0000-0000-000087550000}"/>
    <cellStyle name="Nota 2 4 3 2 2 3" xfId="23492" xr:uid="{00000000-0005-0000-0000-000088550000}"/>
    <cellStyle name="Nota 2 4 3 2 2 4" xfId="30336" xr:uid="{00000000-0005-0000-0000-000089550000}"/>
    <cellStyle name="Nota 2 4 3 2 2 5" xfId="34293" xr:uid="{00000000-0005-0000-0000-00008A550000}"/>
    <cellStyle name="Nota 2 4 3 2 2 6" xfId="37845" xr:uid="{00000000-0005-0000-0000-00008B550000}"/>
    <cellStyle name="Nota 2 4 3 2 2 7" xfId="39804" xr:uid="{00000000-0005-0000-0000-00008C550000}"/>
    <cellStyle name="Nota 2 4 3 2 3" xfId="11669" xr:uid="{00000000-0005-0000-0000-00008D550000}"/>
    <cellStyle name="Nota 2 4 3 2 4" xfId="18672" xr:uid="{00000000-0005-0000-0000-00008E550000}"/>
    <cellStyle name="Nota 2 4 3 2 5" xfId="18029" xr:uid="{00000000-0005-0000-0000-00008F550000}"/>
    <cellStyle name="Nota 2 4 3 2 6" xfId="26227" xr:uid="{00000000-0005-0000-0000-000090550000}"/>
    <cellStyle name="Nota 2 4 3 2 7" xfId="23026" xr:uid="{00000000-0005-0000-0000-000091550000}"/>
    <cellStyle name="Nota 2 4 3 2 8" xfId="31499" xr:uid="{00000000-0005-0000-0000-000092550000}"/>
    <cellStyle name="Nota 2 4 3 2 9" xfId="35209" xr:uid="{00000000-0005-0000-0000-000093550000}"/>
    <cellStyle name="Nota 2 4 3 3" xfId="3667" xr:uid="{00000000-0005-0000-0000-000094550000}"/>
    <cellStyle name="Nota 2 4 3 3 2" xfId="7359" xr:uid="{00000000-0005-0000-0000-000095550000}"/>
    <cellStyle name="Nota 2 4 3 3 2 2" xfId="16512" xr:uid="{00000000-0005-0000-0000-000096550000}"/>
    <cellStyle name="Nota 2 4 3 3 2 3" xfId="23493" xr:uid="{00000000-0005-0000-0000-000097550000}"/>
    <cellStyle name="Nota 2 4 3 3 2 4" xfId="30337" xr:uid="{00000000-0005-0000-0000-000098550000}"/>
    <cellStyle name="Nota 2 4 3 3 2 5" xfId="34294" xr:uid="{00000000-0005-0000-0000-000099550000}"/>
    <cellStyle name="Nota 2 4 3 3 2 6" xfId="37846" xr:uid="{00000000-0005-0000-0000-00009A550000}"/>
    <cellStyle name="Nota 2 4 3 3 2 7" xfId="39805" xr:uid="{00000000-0005-0000-0000-00009B550000}"/>
    <cellStyle name="Nota 2 4 3 3 3" xfId="12821" xr:uid="{00000000-0005-0000-0000-00009C550000}"/>
    <cellStyle name="Nota 2 4 3 3 4" xfId="19820" xr:uid="{00000000-0005-0000-0000-00009D550000}"/>
    <cellStyle name="Nota 2 4 3 3 5" xfId="18007" xr:uid="{00000000-0005-0000-0000-00009E550000}"/>
    <cellStyle name="Nota 2 4 3 3 6" xfId="26559" xr:uid="{00000000-0005-0000-0000-00009F550000}"/>
    <cellStyle name="Nota 2 4 3 3 7" xfId="29557" xr:uid="{00000000-0005-0000-0000-0000A0550000}"/>
    <cellStyle name="Nota 2 4 3 3 8" xfId="31140" xr:uid="{00000000-0005-0000-0000-0000A1550000}"/>
    <cellStyle name="Nota 2 4 3 3 9" xfId="17167" xr:uid="{00000000-0005-0000-0000-0000A2550000}"/>
    <cellStyle name="Nota 2 4 3 4" xfId="4174" xr:uid="{00000000-0005-0000-0000-0000A3550000}"/>
    <cellStyle name="Nota 2 4 3 4 2" xfId="7360" xr:uid="{00000000-0005-0000-0000-0000A4550000}"/>
    <cellStyle name="Nota 2 4 3 4 2 2" xfId="16513" xr:uid="{00000000-0005-0000-0000-0000A5550000}"/>
    <cellStyle name="Nota 2 4 3 4 2 3" xfId="23494" xr:uid="{00000000-0005-0000-0000-0000A6550000}"/>
    <cellStyle name="Nota 2 4 3 4 2 4" xfId="30338" xr:uid="{00000000-0005-0000-0000-0000A7550000}"/>
    <cellStyle name="Nota 2 4 3 4 2 5" xfId="34295" xr:uid="{00000000-0005-0000-0000-0000A8550000}"/>
    <cellStyle name="Nota 2 4 3 4 2 6" xfId="37847" xr:uid="{00000000-0005-0000-0000-0000A9550000}"/>
    <cellStyle name="Nota 2 4 3 4 2 7" xfId="39806" xr:uid="{00000000-0005-0000-0000-0000AA550000}"/>
    <cellStyle name="Nota 2 4 3 4 3" xfId="13328" xr:uid="{00000000-0005-0000-0000-0000AB550000}"/>
    <cellStyle name="Nota 2 4 3 4 4" xfId="20326" xr:uid="{00000000-0005-0000-0000-0000AC550000}"/>
    <cellStyle name="Nota 2 4 3 4 5" xfId="27745" xr:uid="{00000000-0005-0000-0000-0000AD550000}"/>
    <cellStyle name="Nota 2 4 3 4 6" xfId="15524" xr:uid="{00000000-0005-0000-0000-0000AE550000}"/>
    <cellStyle name="Nota 2 4 3 4 7" xfId="24280" xr:uid="{00000000-0005-0000-0000-0000AF550000}"/>
    <cellStyle name="Nota 2 4 3 4 8" xfId="25903" xr:uid="{00000000-0005-0000-0000-0000B0550000}"/>
    <cellStyle name="Nota 2 4 3 4 9" xfId="30899" xr:uid="{00000000-0005-0000-0000-0000B1550000}"/>
    <cellStyle name="Nota 2 4 3 5" xfId="3080" xr:uid="{00000000-0005-0000-0000-0000B2550000}"/>
    <cellStyle name="Nota 2 4 3 5 2" xfId="7361" xr:uid="{00000000-0005-0000-0000-0000B3550000}"/>
    <cellStyle name="Nota 2 4 3 5 2 2" xfId="16514" xr:uid="{00000000-0005-0000-0000-0000B4550000}"/>
    <cellStyle name="Nota 2 4 3 5 2 3" xfId="23495" xr:uid="{00000000-0005-0000-0000-0000B5550000}"/>
    <cellStyle name="Nota 2 4 3 5 2 4" xfId="30339" xr:uid="{00000000-0005-0000-0000-0000B6550000}"/>
    <cellStyle name="Nota 2 4 3 5 2 5" xfId="34296" xr:uid="{00000000-0005-0000-0000-0000B7550000}"/>
    <cellStyle name="Nota 2 4 3 5 2 6" xfId="37848" xr:uid="{00000000-0005-0000-0000-0000B8550000}"/>
    <cellStyle name="Nota 2 4 3 5 2 7" xfId="39807" xr:uid="{00000000-0005-0000-0000-0000B9550000}"/>
    <cellStyle name="Nota 2 4 3 5 3" xfId="12234" xr:uid="{00000000-0005-0000-0000-0000BA550000}"/>
    <cellStyle name="Nota 2 4 3 5 4" xfId="19237" xr:uid="{00000000-0005-0000-0000-0000BB550000}"/>
    <cellStyle name="Nota 2 4 3 5 5" xfId="28280" xr:uid="{00000000-0005-0000-0000-0000BC550000}"/>
    <cellStyle name="Nota 2 4 3 5 6" xfId="28091" xr:uid="{00000000-0005-0000-0000-0000BD550000}"/>
    <cellStyle name="Nota 2 4 3 5 7" xfId="19708" xr:uid="{00000000-0005-0000-0000-0000BE550000}"/>
    <cellStyle name="Nota 2 4 3 5 8" xfId="33776" xr:uid="{00000000-0005-0000-0000-0000BF550000}"/>
    <cellStyle name="Nota 2 4 3 5 9" xfId="37338" xr:uid="{00000000-0005-0000-0000-0000C0550000}"/>
    <cellStyle name="Nota 2 4 3 6" xfId="3762" xr:uid="{00000000-0005-0000-0000-0000C1550000}"/>
    <cellStyle name="Nota 2 4 3 6 2" xfId="7362" xr:uid="{00000000-0005-0000-0000-0000C2550000}"/>
    <cellStyle name="Nota 2 4 3 6 2 2" xfId="16515" xr:uid="{00000000-0005-0000-0000-0000C3550000}"/>
    <cellStyle name="Nota 2 4 3 6 2 3" xfId="23496" xr:uid="{00000000-0005-0000-0000-0000C4550000}"/>
    <cellStyle name="Nota 2 4 3 6 2 4" xfId="30340" xr:uid="{00000000-0005-0000-0000-0000C5550000}"/>
    <cellStyle name="Nota 2 4 3 6 2 5" xfId="34297" xr:uid="{00000000-0005-0000-0000-0000C6550000}"/>
    <cellStyle name="Nota 2 4 3 6 2 6" xfId="37849" xr:uid="{00000000-0005-0000-0000-0000C7550000}"/>
    <cellStyle name="Nota 2 4 3 6 2 7" xfId="39808" xr:uid="{00000000-0005-0000-0000-0000C8550000}"/>
    <cellStyle name="Nota 2 4 3 6 3" xfId="12916" xr:uid="{00000000-0005-0000-0000-0000C9550000}"/>
    <cellStyle name="Nota 2 4 3 6 4" xfId="19915" xr:uid="{00000000-0005-0000-0000-0000CA550000}"/>
    <cellStyle name="Nota 2 4 3 6 5" xfId="27949" xr:uid="{00000000-0005-0000-0000-0000CB550000}"/>
    <cellStyle name="Nota 2 4 3 6 6" xfId="28545" xr:uid="{00000000-0005-0000-0000-0000CC550000}"/>
    <cellStyle name="Nota 2 4 3 6 7" xfId="27306" xr:uid="{00000000-0005-0000-0000-0000CD550000}"/>
    <cellStyle name="Nota 2 4 3 6 8" xfId="33530" xr:uid="{00000000-0005-0000-0000-0000CE550000}"/>
    <cellStyle name="Nota 2 4 3 6 9" xfId="37198" xr:uid="{00000000-0005-0000-0000-0000CF550000}"/>
    <cellStyle name="Nota 2 4 3 7" xfId="7357" xr:uid="{00000000-0005-0000-0000-0000D0550000}"/>
    <cellStyle name="Nota 2 4 3 7 2" xfId="16510" xr:uid="{00000000-0005-0000-0000-0000D1550000}"/>
    <cellStyle name="Nota 2 4 3 7 3" xfId="23491" xr:uid="{00000000-0005-0000-0000-0000D2550000}"/>
    <cellStyle name="Nota 2 4 3 7 4" xfId="30335" xr:uid="{00000000-0005-0000-0000-0000D3550000}"/>
    <cellStyle name="Nota 2 4 3 7 5" xfId="34292" xr:uid="{00000000-0005-0000-0000-0000D4550000}"/>
    <cellStyle name="Nota 2 4 3 7 6" xfId="37844" xr:uid="{00000000-0005-0000-0000-0000D5550000}"/>
    <cellStyle name="Nota 2 4 3 7 7" xfId="39803" xr:uid="{00000000-0005-0000-0000-0000D6550000}"/>
    <cellStyle name="Nota 2 4 3 8" xfId="10844" xr:uid="{00000000-0005-0000-0000-0000D7550000}"/>
    <cellStyle name="Nota 2 4 3 9" xfId="9260" xr:uid="{00000000-0005-0000-0000-0000D8550000}"/>
    <cellStyle name="Nota 2 4 4" xfId="2234" xr:uid="{00000000-0005-0000-0000-0000D9550000}"/>
    <cellStyle name="Nota 2 4 4 10" xfId="23127" xr:uid="{00000000-0005-0000-0000-0000DA550000}"/>
    <cellStyle name="Nota 2 4 4 11" xfId="25066" xr:uid="{00000000-0005-0000-0000-0000DB550000}"/>
    <cellStyle name="Nota 2 4 4 12" xfId="30213" xr:uid="{00000000-0005-0000-0000-0000DC550000}"/>
    <cellStyle name="Nota 2 4 4 13" xfId="18147" xr:uid="{00000000-0005-0000-0000-0000DD550000}"/>
    <cellStyle name="Nota 2 4 4 14" xfId="33604" xr:uid="{00000000-0005-0000-0000-0000DE550000}"/>
    <cellStyle name="Nota 2 4 4 2" xfId="2634" xr:uid="{00000000-0005-0000-0000-0000DF550000}"/>
    <cellStyle name="Nota 2 4 4 2 2" xfId="7364" xr:uid="{00000000-0005-0000-0000-0000E0550000}"/>
    <cellStyle name="Nota 2 4 4 2 2 2" xfId="16517" xr:uid="{00000000-0005-0000-0000-0000E1550000}"/>
    <cellStyle name="Nota 2 4 4 2 2 3" xfId="23498" xr:uid="{00000000-0005-0000-0000-0000E2550000}"/>
    <cellStyle name="Nota 2 4 4 2 2 4" xfId="30342" xr:uid="{00000000-0005-0000-0000-0000E3550000}"/>
    <cellStyle name="Nota 2 4 4 2 2 5" xfId="34299" xr:uid="{00000000-0005-0000-0000-0000E4550000}"/>
    <cellStyle name="Nota 2 4 4 2 2 6" xfId="37851" xr:uid="{00000000-0005-0000-0000-0000E5550000}"/>
    <cellStyle name="Nota 2 4 4 2 2 7" xfId="39810" xr:uid="{00000000-0005-0000-0000-0000E6550000}"/>
    <cellStyle name="Nota 2 4 4 2 3" xfId="11788" xr:uid="{00000000-0005-0000-0000-0000E7550000}"/>
    <cellStyle name="Nota 2 4 4 2 4" xfId="18791" xr:uid="{00000000-0005-0000-0000-0000E8550000}"/>
    <cellStyle name="Nota 2 4 4 2 5" xfId="10245" xr:uid="{00000000-0005-0000-0000-0000E9550000}"/>
    <cellStyle name="Nota 2 4 4 2 6" xfId="28485" xr:uid="{00000000-0005-0000-0000-0000EA550000}"/>
    <cellStyle name="Nota 2 4 4 2 7" xfId="30015" xr:uid="{00000000-0005-0000-0000-0000EB550000}"/>
    <cellStyle name="Nota 2 4 4 2 8" xfId="33992" xr:uid="{00000000-0005-0000-0000-0000EC550000}"/>
    <cellStyle name="Nota 2 4 4 2 9" xfId="37554" xr:uid="{00000000-0005-0000-0000-0000ED550000}"/>
    <cellStyle name="Nota 2 4 4 3" xfId="3916" xr:uid="{00000000-0005-0000-0000-0000EE550000}"/>
    <cellStyle name="Nota 2 4 4 3 2" xfId="7365" xr:uid="{00000000-0005-0000-0000-0000EF550000}"/>
    <cellStyle name="Nota 2 4 4 3 2 2" xfId="16518" xr:uid="{00000000-0005-0000-0000-0000F0550000}"/>
    <cellStyle name="Nota 2 4 4 3 2 3" xfId="23499" xr:uid="{00000000-0005-0000-0000-0000F1550000}"/>
    <cellStyle name="Nota 2 4 4 3 2 4" xfId="30343" xr:uid="{00000000-0005-0000-0000-0000F2550000}"/>
    <cellStyle name="Nota 2 4 4 3 2 5" xfId="34300" xr:uid="{00000000-0005-0000-0000-0000F3550000}"/>
    <cellStyle name="Nota 2 4 4 3 2 6" xfId="37852" xr:uid="{00000000-0005-0000-0000-0000F4550000}"/>
    <cellStyle name="Nota 2 4 4 3 2 7" xfId="39811" xr:uid="{00000000-0005-0000-0000-0000F5550000}"/>
    <cellStyle name="Nota 2 4 4 3 3" xfId="13070" xr:uid="{00000000-0005-0000-0000-0000F6550000}"/>
    <cellStyle name="Nota 2 4 4 3 4" xfId="20068" xr:uid="{00000000-0005-0000-0000-0000F7550000}"/>
    <cellStyle name="Nota 2 4 4 3 5" xfId="27872" xr:uid="{00000000-0005-0000-0000-0000F8550000}"/>
    <cellStyle name="Nota 2 4 4 3 6" xfId="26614" xr:uid="{00000000-0005-0000-0000-0000F9550000}"/>
    <cellStyle name="Nota 2 4 4 3 7" xfId="28546" xr:uid="{00000000-0005-0000-0000-0000FA550000}"/>
    <cellStyle name="Nota 2 4 4 3 8" xfId="33465" xr:uid="{00000000-0005-0000-0000-0000FB550000}"/>
    <cellStyle name="Nota 2 4 4 3 9" xfId="37138" xr:uid="{00000000-0005-0000-0000-0000FC550000}"/>
    <cellStyle name="Nota 2 4 4 4" xfId="4354" xr:uid="{00000000-0005-0000-0000-0000FD550000}"/>
    <cellStyle name="Nota 2 4 4 4 2" xfId="7366" xr:uid="{00000000-0005-0000-0000-0000FE550000}"/>
    <cellStyle name="Nota 2 4 4 4 2 2" xfId="16519" xr:uid="{00000000-0005-0000-0000-0000FF550000}"/>
    <cellStyle name="Nota 2 4 4 4 2 3" xfId="23500" xr:uid="{00000000-0005-0000-0000-000000560000}"/>
    <cellStyle name="Nota 2 4 4 4 2 4" xfId="30344" xr:uid="{00000000-0005-0000-0000-000001560000}"/>
    <cellStyle name="Nota 2 4 4 4 2 5" xfId="34301" xr:uid="{00000000-0005-0000-0000-000002560000}"/>
    <cellStyle name="Nota 2 4 4 4 2 6" xfId="37853" xr:uid="{00000000-0005-0000-0000-000003560000}"/>
    <cellStyle name="Nota 2 4 4 4 2 7" xfId="39812" xr:uid="{00000000-0005-0000-0000-000004560000}"/>
    <cellStyle name="Nota 2 4 4 4 3" xfId="13508" xr:uid="{00000000-0005-0000-0000-000005560000}"/>
    <cellStyle name="Nota 2 4 4 4 4" xfId="20506" xr:uid="{00000000-0005-0000-0000-000006560000}"/>
    <cellStyle name="Nota 2 4 4 4 5" xfId="27658" xr:uid="{00000000-0005-0000-0000-000007560000}"/>
    <cellStyle name="Nota 2 4 4 4 6" xfId="26694" xr:uid="{00000000-0005-0000-0000-000008560000}"/>
    <cellStyle name="Nota 2 4 4 4 7" xfId="27256" xr:uid="{00000000-0005-0000-0000-000009560000}"/>
    <cellStyle name="Nota 2 4 4 4 8" xfId="17217" xr:uid="{00000000-0005-0000-0000-00000A560000}"/>
    <cellStyle name="Nota 2 4 4 4 9" xfId="31805" xr:uid="{00000000-0005-0000-0000-00000B560000}"/>
    <cellStyle name="Nota 2 4 4 5" xfId="4608" xr:uid="{00000000-0005-0000-0000-00000C560000}"/>
    <cellStyle name="Nota 2 4 4 5 2" xfId="7367" xr:uid="{00000000-0005-0000-0000-00000D560000}"/>
    <cellStyle name="Nota 2 4 4 5 2 2" xfId="16520" xr:uid="{00000000-0005-0000-0000-00000E560000}"/>
    <cellStyle name="Nota 2 4 4 5 2 3" xfId="23501" xr:uid="{00000000-0005-0000-0000-00000F560000}"/>
    <cellStyle name="Nota 2 4 4 5 2 4" xfId="30345" xr:uid="{00000000-0005-0000-0000-000010560000}"/>
    <cellStyle name="Nota 2 4 4 5 2 5" xfId="34302" xr:uid="{00000000-0005-0000-0000-000011560000}"/>
    <cellStyle name="Nota 2 4 4 5 2 6" xfId="37854" xr:uid="{00000000-0005-0000-0000-000012560000}"/>
    <cellStyle name="Nota 2 4 4 5 2 7" xfId="39813" xr:uid="{00000000-0005-0000-0000-000013560000}"/>
    <cellStyle name="Nota 2 4 4 5 3" xfId="13762" xr:uid="{00000000-0005-0000-0000-000014560000}"/>
    <cellStyle name="Nota 2 4 4 5 4" xfId="20760" xr:uid="{00000000-0005-0000-0000-000015560000}"/>
    <cellStyle name="Nota 2 4 4 5 5" xfId="10153" xr:uid="{00000000-0005-0000-0000-000016560000}"/>
    <cellStyle name="Nota 2 4 4 5 6" xfId="25268" xr:uid="{00000000-0005-0000-0000-000017560000}"/>
    <cellStyle name="Nota 2 4 4 5 7" xfId="28784" xr:uid="{00000000-0005-0000-0000-000018560000}"/>
    <cellStyle name="Nota 2 4 4 5 8" xfId="29721" xr:uid="{00000000-0005-0000-0000-000019560000}"/>
    <cellStyle name="Nota 2 4 4 5 9" xfId="33699" xr:uid="{00000000-0005-0000-0000-00001A560000}"/>
    <cellStyle name="Nota 2 4 4 6" xfId="4854" xr:uid="{00000000-0005-0000-0000-00001B560000}"/>
    <cellStyle name="Nota 2 4 4 6 2" xfId="7368" xr:uid="{00000000-0005-0000-0000-00001C560000}"/>
    <cellStyle name="Nota 2 4 4 6 2 2" xfId="16521" xr:uid="{00000000-0005-0000-0000-00001D560000}"/>
    <cellStyle name="Nota 2 4 4 6 2 3" xfId="23502" xr:uid="{00000000-0005-0000-0000-00001E560000}"/>
    <cellStyle name="Nota 2 4 4 6 2 4" xfId="30346" xr:uid="{00000000-0005-0000-0000-00001F560000}"/>
    <cellStyle name="Nota 2 4 4 6 2 5" xfId="34303" xr:uid="{00000000-0005-0000-0000-000020560000}"/>
    <cellStyle name="Nota 2 4 4 6 2 6" xfId="37855" xr:uid="{00000000-0005-0000-0000-000021560000}"/>
    <cellStyle name="Nota 2 4 4 6 2 7" xfId="39814" xr:uid="{00000000-0005-0000-0000-000022560000}"/>
    <cellStyle name="Nota 2 4 4 6 3" xfId="14008" xr:uid="{00000000-0005-0000-0000-000023560000}"/>
    <cellStyle name="Nota 2 4 4 6 4" xfId="21006" xr:uid="{00000000-0005-0000-0000-000024560000}"/>
    <cellStyle name="Nota 2 4 4 6 5" xfId="22781" xr:uid="{00000000-0005-0000-0000-000025560000}"/>
    <cellStyle name="Nota 2 4 4 6 6" xfId="22866" xr:uid="{00000000-0005-0000-0000-000026560000}"/>
    <cellStyle name="Nota 2 4 4 6 7" xfId="18324" xr:uid="{00000000-0005-0000-0000-000027560000}"/>
    <cellStyle name="Nota 2 4 4 6 8" xfId="31791" xr:uid="{00000000-0005-0000-0000-000028560000}"/>
    <cellStyle name="Nota 2 4 4 6 9" xfId="35470" xr:uid="{00000000-0005-0000-0000-000029560000}"/>
    <cellStyle name="Nota 2 4 4 7" xfId="7363" xr:uid="{00000000-0005-0000-0000-00002A560000}"/>
    <cellStyle name="Nota 2 4 4 7 2" xfId="16516" xr:uid="{00000000-0005-0000-0000-00002B560000}"/>
    <cellStyle name="Nota 2 4 4 7 3" xfId="23497" xr:uid="{00000000-0005-0000-0000-00002C560000}"/>
    <cellStyle name="Nota 2 4 4 7 4" xfId="30341" xr:uid="{00000000-0005-0000-0000-00002D560000}"/>
    <cellStyle name="Nota 2 4 4 7 5" xfId="34298" xr:uid="{00000000-0005-0000-0000-00002E560000}"/>
    <cellStyle name="Nota 2 4 4 7 6" xfId="37850" xr:uid="{00000000-0005-0000-0000-00002F560000}"/>
    <cellStyle name="Nota 2 4 4 7 7" xfId="39809" xr:uid="{00000000-0005-0000-0000-000030560000}"/>
    <cellStyle name="Nota 2 4 4 8" xfId="11388" xr:uid="{00000000-0005-0000-0000-000031560000}"/>
    <cellStyle name="Nota 2 4 4 9" xfId="18391" xr:uid="{00000000-0005-0000-0000-000032560000}"/>
    <cellStyle name="Nota 2 4 5" xfId="1756" xr:uid="{00000000-0005-0000-0000-000033560000}"/>
    <cellStyle name="Nota 2 4 5 10" xfId="24497" xr:uid="{00000000-0005-0000-0000-000034560000}"/>
    <cellStyle name="Nota 2 4 5 11" xfId="28049" xr:uid="{00000000-0005-0000-0000-000035560000}"/>
    <cellStyle name="Nota 2 4 5 12" xfId="17899" xr:uid="{00000000-0005-0000-0000-000036560000}"/>
    <cellStyle name="Nota 2 4 5 13" xfId="31051" xr:uid="{00000000-0005-0000-0000-000037560000}"/>
    <cellStyle name="Nota 2 4 5 14" xfId="31341" xr:uid="{00000000-0005-0000-0000-000038560000}"/>
    <cellStyle name="Nota 2 4 5 2" xfId="2527" xr:uid="{00000000-0005-0000-0000-000039560000}"/>
    <cellStyle name="Nota 2 4 5 2 2" xfId="7370" xr:uid="{00000000-0005-0000-0000-00003A560000}"/>
    <cellStyle name="Nota 2 4 5 2 2 2" xfId="16523" xr:uid="{00000000-0005-0000-0000-00003B560000}"/>
    <cellStyle name="Nota 2 4 5 2 2 3" xfId="23504" xr:uid="{00000000-0005-0000-0000-00003C560000}"/>
    <cellStyle name="Nota 2 4 5 2 2 4" xfId="30348" xr:uid="{00000000-0005-0000-0000-00003D560000}"/>
    <cellStyle name="Nota 2 4 5 2 2 5" xfId="34305" xr:uid="{00000000-0005-0000-0000-00003E560000}"/>
    <cellStyle name="Nota 2 4 5 2 2 6" xfId="37857" xr:uid="{00000000-0005-0000-0000-00003F560000}"/>
    <cellStyle name="Nota 2 4 5 2 2 7" xfId="39816" xr:uid="{00000000-0005-0000-0000-000040560000}"/>
    <cellStyle name="Nota 2 4 5 2 3" xfId="11681" xr:uid="{00000000-0005-0000-0000-000041560000}"/>
    <cellStyle name="Nota 2 4 5 2 4" xfId="18684" xr:uid="{00000000-0005-0000-0000-000042560000}"/>
    <cellStyle name="Nota 2 4 5 2 5" xfId="18035" xr:uid="{00000000-0005-0000-0000-000043560000}"/>
    <cellStyle name="Nota 2 4 5 2 6" xfId="26233" xr:uid="{00000000-0005-0000-0000-000044560000}"/>
    <cellStyle name="Nota 2 4 5 2 7" xfId="26522" xr:uid="{00000000-0005-0000-0000-000045560000}"/>
    <cellStyle name="Nota 2 4 5 2 8" xfId="34045" xr:uid="{00000000-0005-0000-0000-000046560000}"/>
    <cellStyle name="Nota 2 4 5 2 9" xfId="37607" xr:uid="{00000000-0005-0000-0000-000047560000}"/>
    <cellStyle name="Nota 2 4 5 3" xfId="3687" xr:uid="{00000000-0005-0000-0000-000048560000}"/>
    <cellStyle name="Nota 2 4 5 3 2" xfId="7371" xr:uid="{00000000-0005-0000-0000-000049560000}"/>
    <cellStyle name="Nota 2 4 5 3 2 2" xfId="16524" xr:uid="{00000000-0005-0000-0000-00004A560000}"/>
    <cellStyle name="Nota 2 4 5 3 2 3" xfId="23505" xr:uid="{00000000-0005-0000-0000-00004B560000}"/>
    <cellStyle name="Nota 2 4 5 3 2 4" xfId="30349" xr:uid="{00000000-0005-0000-0000-00004C560000}"/>
    <cellStyle name="Nota 2 4 5 3 2 5" xfId="34306" xr:uid="{00000000-0005-0000-0000-00004D560000}"/>
    <cellStyle name="Nota 2 4 5 3 2 6" xfId="37858" xr:uid="{00000000-0005-0000-0000-00004E560000}"/>
    <cellStyle name="Nota 2 4 5 3 2 7" xfId="39817" xr:uid="{00000000-0005-0000-0000-00004F560000}"/>
    <cellStyle name="Nota 2 4 5 3 3" xfId="12841" xr:uid="{00000000-0005-0000-0000-000050560000}"/>
    <cellStyle name="Nota 2 4 5 3 4" xfId="19840" xr:uid="{00000000-0005-0000-0000-000051560000}"/>
    <cellStyle name="Nota 2 4 5 3 5" xfId="27985" xr:uid="{00000000-0005-0000-0000-000052560000}"/>
    <cellStyle name="Nota 2 4 5 3 6" xfId="29181" xr:uid="{00000000-0005-0000-0000-000053560000}"/>
    <cellStyle name="Nota 2 4 5 3 7" xfId="25094" xr:uid="{00000000-0005-0000-0000-000054560000}"/>
    <cellStyle name="Nota 2 4 5 3 8" xfId="33570" xr:uid="{00000000-0005-0000-0000-000055560000}"/>
    <cellStyle name="Nota 2 4 5 3 9" xfId="37238" xr:uid="{00000000-0005-0000-0000-000056560000}"/>
    <cellStyle name="Nota 2 4 5 4" xfId="4199" xr:uid="{00000000-0005-0000-0000-000057560000}"/>
    <cellStyle name="Nota 2 4 5 4 2" xfId="7372" xr:uid="{00000000-0005-0000-0000-000058560000}"/>
    <cellStyle name="Nota 2 4 5 4 2 2" xfId="16525" xr:uid="{00000000-0005-0000-0000-000059560000}"/>
    <cellStyle name="Nota 2 4 5 4 2 3" xfId="23506" xr:uid="{00000000-0005-0000-0000-00005A560000}"/>
    <cellStyle name="Nota 2 4 5 4 2 4" xfId="30350" xr:uid="{00000000-0005-0000-0000-00005B560000}"/>
    <cellStyle name="Nota 2 4 5 4 2 5" xfId="34307" xr:uid="{00000000-0005-0000-0000-00005C560000}"/>
    <cellStyle name="Nota 2 4 5 4 2 6" xfId="37859" xr:uid="{00000000-0005-0000-0000-00005D560000}"/>
    <cellStyle name="Nota 2 4 5 4 2 7" xfId="39818" xr:uid="{00000000-0005-0000-0000-00005E560000}"/>
    <cellStyle name="Nota 2 4 5 4 3" xfId="13353" xr:uid="{00000000-0005-0000-0000-00005F560000}"/>
    <cellStyle name="Nota 2 4 5 4 4" xfId="20351" xr:uid="{00000000-0005-0000-0000-000060560000}"/>
    <cellStyle name="Nota 2 4 5 4 5" xfId="27732" xr:uid="{00000000-0005-0000-0000-000061560000}"/>
    <cellStyle name="Nota 2 4 5 4 6" xfId="25346" xr:uid="{00000000-0005-0000-0000-000062560000}"/>
    <cellStyle name="Nota 2 4 5 4 7" xfId="25084" xr:uid="{00000000-0005-0000-0000-000063560000}"/>
    <cellStyle name="Nota 2 4 5 4 8" xfId="25451" xr:uid="{00000000-0005-0000-0000-000064560000}"/>
    <cellStyle name="Nota 2 4 5 4 9" xfId="28745" xr:uid="{00000000-0005-0000-0000-000065560000}"/>
    <cellStyle name="Nota 2 4 5 5" xfId="3168" xr:uid="{00000000-0005-0000-0000-000066560000}"/>
    <cellStyle name="Nota 2 4 5 5 2" xfId="7373" xr:uid="{00000000-0005-0000-0000-000067560000}"/>
    <cellStyle name="Nota 2 4 5 5 2 2" xfId="16526" xr:uid="{00000000-0005-0000-0000-000068560000}"/>
    <cellStyle name="Nota 2 4 5 5 2 3" xfId="23507" xr:uid="{00000000-0005-0000-0000-000069560000}"/>
    <cellStyle name="Nota 2 4 5 5 2 4" xfId="30351" xr:uid="{00000000-0005-0000-0000-00006A560000}"/>
    <cellStyle name="Nota 2 4 5 5 2 5" xfId="34308" xr:uid="{00000000-0005-0000-0000-00006B560000}"/>
    <cellStyle name="Nota 2 4 5 5 2 6" xfId="37860" xr:uid="{00000000-0005-0000-0000-00006C560000}"/>
    <cellStyle name="Nota 2 4 5 5 2 7" xfId="39819" xr:uid="{00000000-0005-0000-0000-00006D560000}"/>
    <cellStyle name="Nota 2 4 5 5 3" xfId="12322" xr:uid="{00000000-0005-0000-0000-00006E560000}"/>
    <cellStyle name="Nota 2 4 5 5 4" xfId="19325" xr:uid="{00000000-0005-0000-0000-00006F560000}"/>
    <cellStyle name="Nota 2 4 5 5 5" xfId="28242" xr:uid="{00000000-0005-0000-0000-000070560000}"/>
    <cellStyle name="Nota 2 4 5 5 6" xfId="26438" xr:uid="{00000000-0005-0000-0000-000071560000}"/>
    <cellStyle name="Nota 2 4 5 5 7" xfId="17699" xr:uid="{00000000-0005-0000-0000-000072560000}"/>
    <cellStyle name="Nota 2 4 5 5 8" xfId="28949" xr:uid="{00000000-0005-0000-0000-000073560000}"/>
    <cellStyle name="Nota 2 4 5 5 9" xfId="33709" xr:uid="{00000000-0005-0000-0000-000074560000}"/>
    <cellStyle name="Nota 2 4 5 6" xfId="4331" xr:uid="{00000000-0005-0000-0000-000075560000}"/>
    <cellStyle name="Nota 2 4 5 6 2" xfId="7374" xr:uid="{00000000-0005-0000-0000-000076560000}"/>
    <cellStyle name="Nota 2 4 5 6 2 2" xfId="16527" xr:uid="{00000000-0005-0000-0000-000077560000}"/>
    <cellStyle name="Nota 2 4 5 6 2 3" xfId="23508" xr:uid="{00000000-0005-0000-0000-000078560000}"/>
    <cellStyle name="Nota 2 4 5 6 2 4" xfId="30352" xr:uid="{00000000-0005-0000-0000-000079560000}"/>
    <cellStyle name="Nota 2 4 5 6 2 5" xfId="34309" xr:uid="{00000000-0005-0000-0000-00007A560000}"/>
    <cellStyle name="Nota 2 4 5 6 2 6" xfId="37861" xr:uid="{00000000-0005-0000-0000-00007B560000}"/>
    <cellStyle name="Nota 2 4 5 6 2 7" xfId="39820" xr:uid="{00000000-0005-0000-0000-00007C560000}"/>
    <cellStyle name="Nota 2 4 5 6 3" xfId="13485" xr:uid="{00000000-0005-0000-0000-00007D560000}"/>
    <cellStyle name="Nota 2 4 5 6 4" xfId="20483" xr:uid="{00000000-0005-0000-0000-00007E560000}"/>
    <cellStyle name="Nota 2 4 5 6 5" xfId="27664" xr:uid="{00000000-0005-0000-0000-00007F560000}"/>
    <cellStyle name="Nota 2 4 5 6 6" xfId="23067" xr:uid="{00000000-0005-0000-0000-000080560000}"/>
    <cellStyle name="Nota 2 4 5 6 7" xfId="17412" xr:uid="{00000000-0005-0000-0000-000081560000}"/>
    <cellStyle name="Nota 2 4 5 6 8" xfId="17502" xr:uid="{00000000-0005-0000-0000-000082560000}"/>
    <cellStyle name="Nota 2 4 5 6 9" xfId="31252" xr:uid="{00000000-0005-0000-0000-000083560000}"/>
    <cellStyle name="Nota 2 4 5 7" xfId="7369" xr:uid="{00000000-0005-0000-0000-000084560000}"/>
    <cellStyle name="Nota 2 4 5 7 2" xfId="16522" xr:uid="{00000000-0005-0000-0000-000085560000}"/>
    <cellStyle name="Nota 2 4 5 7 3" xfId="23503" xr:uid="{00000000-0005-0000-0000-000086560000}"/>
    <cellStyle name="Nota 2 4 5 7 4" xfId="30347" xr:uid="{00000000-0005-0000-0000-000087560000}"/>
    <cellStyle name="Nota 2 4 5 7 5" xfId="34304" xr:uid="{00000000-0005-0000-0000-000088560000}"/>
    <cellStyle name="Nota 2 4 5 7 6" xfId="37856" xr:uid="{00000000-0005-0000-0000-000089560000}"/>
    <cellStyle name="Nota 2 4 5 7 7" xfId="39815" xr:uid="{00000000-0005-0000-0000-00008A560000}"/>
    <cellStyle name="Nota 2 4 5 8" xfId="10910" xr:uid="{00000000-0005-0000-0000-00008B560000}"/>
    <cellStyle name="Nota 2 4 5 9" xfId="9630" xr:uid="{00000000-0005-0000-0000-00008C560000}"/>
    <cellStyle name="Nota 2 4 6" xfId="1641" xr:uid="{00000000-0005-0000-0000-00008D560000}"/>
    <cellStyle name="Nota 2 4 6 10" xfId="18229" xr:uid="{00000000-0005-0000-0000-00008E560000}"/>
    <cellStyle name="Nota 2 4 6 11" xfId="26534" xr:uid="{00000000-0005-0000-0000-00008F560000}"/>
    <cellStyle name="Nota 2 4 6 12" xfId="31358" xr:uid="{00000000-0005-0000-0000-000090560000}"/>
    <cellStyle name="Nota 2 4 6 13" xfId="35122" xr:uid="{00000000-0005-0000-0000-000091560000}"/>
    <cellStyle name="Nota 2 4 6 2" xfId="3516" xr:uid="{00000000-0005-0000-0000-000092560000}"/>
    <cellStyle name="Nota 2 4 6 2 2" xfId="7376" xr:uid="{00000000-0005-0000-0000-000093560000}"/>
    <cellStyle name="Nota 2 4 6 2 2 2" xfId="16529" xr:uid="{00000000-0005-0000-0000-000094560000}"/>
    <cellStyle name="Nota 2 4 6 2 2 3" xfId="23510" xr:uid="{00000000-0005-0000-0000-000095560000}"/>
    <cellStyle name="Nota 2 4 6 2 2 4" xfId="30354" xr:uid="{00000000-0005-0000-0000-000096560000}"/>
    <cellStyle name="Nota 2 4 6 2 2 5" xfId="34311" xr:uid="{00000000-0005-0000-0000-000097560000}"/>
    <cellStyle name="Nota 2 4 6 2 2 6" xfId="37863" xr:uid="{00000000-0005-0000-0000-000098560000}"/>
    <cellStyle name="Nota 2 4 6 2 2 7" xfId="39822" xr:uid="{00000000-0005-0000-0000-000099560000}"/>
    <cellStyle name="Nota 2 4 6 2 3" xfId="12670" xr:uid="{00000000-0005-0000-0000-00009A560000}"/>
    <cellStyle name="Nota 2 4 6 2 4" xfId="19671" xr:uid="{00000000-0005-0000-0000-00009B560000}"/>
    <cellStyle name="Nota 2 4 6 2 5" xfId="28071" xr:uid="{00000000-0005-0000-0000-00009C560000}"/>
    <cellStyle name="Nota 2 4 6 2 6" xfId="28115" xr:uid="{00000000-0005-0000-0000-00009D560000}"/>
    <cellStyle name="Nota 2 4 6 2 7" xfId="29408" xr:uid="{00000000-0005-0000-0000-00009E560000}"/>
    <cellStyle name="Nota 2 4 6 2 8" xfId="10269" xr:uid="{00000000-0005-0000-0000-00009F560000}"/>
    <cellStyle name="Nota 2 4 6 2 9" xfId="31058" xr:uid="{00000000-0005-0000-0000-0000A0560000}"/>
    <cellStyle name="Nota 2 4 6 3" xfId="2904" xr:uid="{00000000-0005-0000-0000-0000A1560000}"/>
    <cellStyle name="Nota 2 4 6 3 2" xfId="7377" xr:uid="{00000000-0005-0000-0000-0000A2560000}"/>
    <cellStyle name="Nota 2 4 6 3 2 2" xfId="16530" xr:uid="{00000000-0005-0000-0000-0000A3560000}"/>
    <cellStyle name="Nota 2 4 6 3 2 3" xfId="23511" xr:uid="{00000000-0005-0000-0000-0000A4560000}"/>
    <cellStyle name="Nota 2 4 6 3 2 4" xfId="30355" xr:uid="{00000000-0005-0000-0000-0000A5560000}"/>
    <cellStyle name="Nota 2 4 6 3 2 5" xfId="34312" xr:uid="{00000000-0005-0000-0000-0000A6560000}"/>
    <cellStyle name="Nota 2 4 6 3 2 6" xfId="37864" xr:uid="{00000000-0005-0000-0000-0000A7560000}"/>
    <cellStyle name="Nota 2 4 6 3 2 7" xfId="39823" xr:uid="{00000000-0005-0000-0000-0000A8560000}"/>
    <cellStyle name="Nota 2 4 6 3 3" xfId="12058" xr:uid="{00000000-0005-0000-0000-0000A9560000}"/>
    <cellStyle name="Nota 2 4 6 3 4" xfId="19061" xr:uid="{00000000-0005-0000-0000-0000AA560000}"/>
    <cellStyle name="Nota 2 4 6 3 5" xfId="28337" xr:uid="{00000000-0005-0000-0000-0000AB560000}"/>
    <cellStyle name="Nota 2 4 6 3 6" xfId="15537" xr:uid="{00000000-0005-0000-0000-0000AC560000}"/>
    <cellStyle name="Nota 2 4 6 3 7" xfId="29882" xr:uid="{00000000-0005-0000-0000-0000AD560000}"/>
    <cellStyle name="Nota 2 4 6 3 8" xfId="33859" xr:uid="{00000000-0005-0000-0000-0000AE560000}"/>
    <cellStyle name="Nota 2 4 6 3 9" xfId="37421" xr:uid="{00000000-0005-0000-0000-0000AF560000}"/>
    <cellStyle name="Nota 2 4 6 4" xfId="3704" xr:uid="{00000000-0005-0000-0000-0000B0560000}"/>
    <cellStyle name="Nota 2 4 6 4 2" xfId="7378" xr:uid="{00000000-0005-0000-0000-0000B1560000}"/>
    <cellStyle name="Nota 2 4 6 4 2 2" xfId="16531" xr:uid="{00000000-0005-0000-0000-0000B2560000}"/>
    <cellStyle name="Nota 2 4 6 4 2 3" xfId="23512" xr:uid="{00000000-0005-0000-0000-0000B3560000}"/>
    <cellStyle name="Nota 2 4 6 4 2 4" xfId="30356" xr:uid="{00000000-0005-0000-0000-0000B4560000}"/>
    <cellStyle name="Nota 2 4 6 4 2 5" xfId="34313" xr:uid="{00000000-0005-0000-0000-0000B5560000}"/>
    <cellStyle name="Nota 2 4 6 4 2 6" xfId="37865" xr:uid="{00000000-0005-0000-0000-0000B6560000}"/>
    <cellStyle name="Nota 2 4 6 4 2 7" xfId="39824" xr:uid="{00000000-0005-0000-0000-0000B7560000}"/>
    <cellStyle name="Nota 2 4 6 4 3" xfId="12858" xr:uid="{00000000-0005-0000-0000-0000B8560000}"/>
    <cellStyle name="Nota 2 4 6 4 4" xfId="19857" xr:uid="{00000000-0005-0000-0000-0000B9560000}"/>
    <cellStyle name="Nota 2 4 6 4 5" xfId="27972" xr:uid="{00000000-0005-0000-0000-0000BA560000}"/>
    <cellStyle name="Nota 2 4 6 4 6" xfId="26566" xr:uid="{00000000-0005-0000-0000-0000BB560000}"/>
    <cellStyle name="Nota 2 4 6 4 7" xfId="29541" xr:uid="{00000000-0005-0000-0000-0000BC560000}"/>
    <cellStyle name="Nota 2 4 6 4 8" xfId="33562" xr:uid="{00000000-0005-0000-0000-0000BD560000}"/>
    <cellStyle name="Nota 2 4 6 4 9" xfId="37230" xr:uid="{00000000-0005-0000-0000-0000BE560000}"/>
    <cellStyle name="Nota 2 4 6 5" xfId="3144" xr:uid="{00000000-0005-0000-0000-0000BF560000}"/>
    <cellStyle name="Nota 2 4 6 5 2" xfId="7379" xr:uid="{00000000-0005-0000-0000-0000C0560000}"/>
    <cellStyle name="Nota 2 4 6 5 2 2" xfId="16532" xr:uid="{00000000-0005-0000-0000-0000C1560000}"/>
    <cellStyle name="Nota 2 4 6 5 2 3" xfId="23513" xr:uid="{00000000-0005-0000-0000-0000C2560000}"/>
    <cellStyle name="Nota 2 4 6 5 2 4" xfId="30357" xr:uid="{00000000-0005-0000-0000-0000C3560000}"/>
    <cellStyle name="Nota 2 4 6 5 2 5" xfId="34314" xr:uid="{00000000-0005-0000-0000-0000C4560000}"/>
    <cellStyle name="Nota 2 4 6 5 2 6" xfId="37866" xr:uid="{00000000-0005-0000-0000-0000C5560000}"/>
    <cellStyle name="Nota 2 4 6 5 2 7" xfId="39825" xr:uid="{00000000-0005-0000-0000-0000C6560000}"/>
    <cellStyle name="Nota 2 4 6 5 3" xfId="12298" xr:uid="{00000000-0005-0000-0000-0000C7560000}"/>
    <cellStyle name="Nota 2 4 6 5 4" xfId="19301" xr:uid="{00000000-0005-0000-0000-0000C8560000}"/>
    <cellStyle name="Nota 2 4 6 5 5" xfId="24226" xr:uid="{00000000-0005-0000-0000-0000C9560000}"/>
    <cellStyle name="Nota 2 4 6 5 6" xfId="26433" xr:uid="{00000000-0005-0000-0000-0000CA560000}"/>
    <cellStyle name="Nota 2 4 6 5 7" xfId="18195" xr:uid="{00000000-0005-0000-0000-0000CB560000}"/>
    <cellStyle name="Nota 2 4 6 5 8" xfId="33745" xr:uid="{00000000-0005-0000-0000-0000CC560000}"/>
    <cellStyle name="Nota 2 4 6 5 9" xfId="37307" xr:uid="{00000000-0005-0000-0000-0000CD560000}"/>
    <cellStyle name="Nota 2 4 6 6" xfId="7375" xr:uid="{00000000-0005-0000-0000-0000CE560000}"/>
    <cellStyle name="Nota 2 4 6 6 2" xfId="16528" xr:uid="{00000000-0005-0000-0000-0000CF560000}"/>
    <cellStyle name="Nota 2 4 6 6 3" xfId="23509" xr:uid="{00000000-0005-0000-0000-0000D0560000}"/>
    <cellStyle name="Nota 2 4 6 6 4" xfId="30353" xr:uid="{00000000-0005-0000-0000-0000D1560000}"/>
    <cellStyle name="Nota 2 4 6 6 5" xfId="34310" xr:uid="{00000000-0005-0000-0000-0000D2560000}"/>
    <cellStyle name="Nota 2 4 6 6 6" xfId="37862" xr:uid="{00000000-0005-0000-0000-0000D3560000}"/>
    <cellStyle name="Nota 2 4 6 6 7" xfId="39821" xr:uid="{00000000-0005-0000-0000-0000D4560000}"/>
    <cellStyle name="Nota 2 4 6 7" xfId="10795" xr:uid="{00000000-0005-0000-0000-0000D5560000}"/>
    <cellStyle name="Nota 2 4 6 8" xfId="9817" xr:uid="{00000000-0005-0000-0000-0000D6560000}"/>
    <cellStyle name="Nota 2 4 6 9" xfId="24471" xr:uid="{00000000-0005-0000-0000-0000D7560000}"/>
    <cellStyle name="Nota 2 4 7" xfId="2469" xr:uid="{00000000-0005-0000-0000-0000D8560000}"/>
    <cellStyle name="Nota 2 4 7 2" xfId="7380" xr:uid="{00000000-0005-0000-0000-0000D9560000}"/>
    <cellStyle name="Nota 2 4 7 2 2" xfId="16533" xr:uid="{00000000-0005-0000-0000-0000DA560000}"/>
    <cellStyle name="Nota 2 4 7 2 3" xfId="23514" xr:uid="{00000000-0005-0000-0000-0000DB560000}"/>
    <cellStyle name="Nota 2 4 7 2 4" xfId="30358" xr:uid="{00000000-0005-0000-0000-0000DC560000}"/>
    <cellStyle name="Nota 2 4 7 2 5" xfId="34315" xr:uid="{00000000-0005-0000-0000-0000DD560000}"/>
    <cellStyle name="Nota 2 4 7 2 6" xfId="37867" xr:uid="{00000000-0005-0000-0000-0000DE560000}"/>
    <cellStyle name="Nota 2 4 7 2 7" xfId="39826" xr:uid="{00000000-0005-0000-0000-0000DF560000}"/>
    <cellStyle name="Nota 2 4 7 3" xfId="11623" xr:uid="{00000000-0005-0000-0000-0000E0560000}"/>
    <cellStyle name="Nota 2 4 7 4" xfId="18626" xr:uid="{00000000-0005-0000-0000-0000E1560000}"/>
    <cellStyle name="Nota 2 4 7 5" xfId="22615" xr:uid="{00000000-0005-0000-0000-0000E2560000}"/>
    <cellStyle name="Nota 2 4 7 6" xfId="17279" xr:uid="{00000000-0005-0000-0000-0000E3560000}"/>
    <cellStyle name="Nota 2 4 7 7" xfId="9526" xr:uid="{00000000-0005-0000-0000-0000E4560000}"/>
    <cellStyle name="Nota 2 4 7 8" xfId="25778" xr:uid="{00000000-0005-0000-0000-0000E5560000}"/>
    <cellStyle name="Nota 2 4 7 9" xfId="31327" xr:uid="{00000000-0005-0000-0000-0000E6560000}"/>
    <cellStyle name="Nota 2 4 8" xfId="3045" xr:uid="{00000000-0005-0000-0000-0000E7560000}"/>
    <cellStyle name="Nota 2 4 8 2" xfId="7381" xr:uid="{00000000-0005-0000-0000-0000E8560000}"/>
    <cellStyle name="Nota 2 4 8 2 2" xfId="16534" xr:uid="{00000000-0005-0000-0000-0000E9560000}"/>
    <cellStyle name="Nota 2 4 8 2 3" xfId="23515" xr:uid="{00000000-0005-0000-0000-0000EA560000}"/>
    <cellStyle name="Nota 2 4 8 2 4" xfId="30359" xr:uid="{00000000-0005-0000-0000-0000EB560000}"/>
    <cellStyle name="Nota 2 4 8 2 5" xfId="34316" xr:uid="{00000000-0005-0000-0000-0000EC560000}"/>
    <cellStyle name="Nota 2 4 8 2 6" xfId="37868" xr:uid="{00000000-0005-0000-0000-0000ED560000}"/>
    <cellStyle name="Nota 2 4 8 2 7" xfId="39827" xr:uid="{00000000-0005-0000-0000-0000EE560000}"/>
    <cellStyle name="Nota 2 4 8 3" xfId="12199" xr:uid="{00000000-0005-0000-0000-0000EF560000}"/>
    <cellStyle name="Nota 2 4 8 4" xfId="19202" xr:uid="{00000000-0005-0000-0000-0000F0560000}"/>
    <cellStyle name="Nota 2 4 8 5" xfId="28293" xr:uid="{00000000-0005-0000-0000-0000F1560000}"/>
    <cellStyle name="Nota 2 4 8 6" xfId="26409" xr:uid="{00000000-0005-0000-0000-0000F2560000}"/>
    <cellStyle name="Nota 2 4 8 7" xfId="18043" xr:uid="{00000000-0005-0000-0000-0000F3560000}"/>
    <cellStyle name="Nota 2 4 8 8" xfId="31568" xr:uid="{00000000-0005-0000-0000-0000F4560000}"/>
    <cellStyle name="Nota 2 4 8 9" xfId="35278" xr:uid="{00000000-0005-0000-0000-0000F5560000}"/>
    <cellStyle name="Nota 2 4 9" xfId="3787" xr:uid="{00000000-0005-0000-0000-0000F6560000}"/>
    <cellStyle name="Nota 2 4 9 2" xfId="7382" xr:uid="{00000000-0005-0000-0000-0000F7560000}"/>
    <cellStyle name="Nota 2 4 9 2 2" xfId="16535" xr:uid="{00000000-0005-0000-0000-0000F8560000}"/>
    <cellStyle name="Nota 2 4 9 2 3" xfId="23516" xr:uid="{00000000-0005-0000-0000-0000F9560000}"/>
    <cellStyle name="Nota 2 4 9 2 4" xfId="30360" xr:uid="{00000000-0005-0000-0000-0000FA560000}"/>
    <cellStyle name="Nota 2 4 9 2 5" xfId="34317" xr:uid="{00000000-0005-0000-0000-0000FB560000}"/>
    <cellStyle name="Nota 2 4 9 2 6" xfId="37869" xr:uid="{00000000-0005-0000-0000-0000FC560000}"/>
    <cellStyle name="Nota 2 4 9 2 7" xfId="39828" xr:uid="{00000000-0005-0000-0000-0000FD560000}"/>
    <cellStyle name="Nota 2 4 9 3" xfId="12941" xr:uid="{00000000-0005-0000-0000-0000FE560000}"/>
    <cellStyle name="Nota 2 4 9 4" xfId="19940" xr:uid="{00000000-0005-0000-0000-0000FF560000}"/>
    <cellStyle name="Nota 2 4 9 5" xfId="17907" xr:uid="{00000000-0005-0000-0000-000000570000}"/>
    <cellStyle name="Nota 2 4 9 6" xfId="29188" xr:uid="{00000000-0005-0000-0000-000001570000}"/>
    <cellStyle name="Nota 2 4 9 7" xfId="24048" xr:uid="{00000000-0005-0000-0000-000002570000}"/>
    <cellStyle name="Nota 2 4 9 8" xfId="33521" xr:uid="{00000000-0005-0000-0000-000003570000}"/>
    <cellStyle name="Nota 2 4 9 9" xfId="37189" xr:uid="{00000000-0005-0000-0000-000004570000}"/>
    <cellStyle name="Nota 2 5" xfId="740" xr:uid="{00000000-0005-0000-0000-000005570000}"/>
    <cellStyle name="Nota 2 6" xfId="741" xr:uid="{00000000-0005-0000-0000-000006570000}"/>
    <cellStyle name="Nota 2 6 2" xfId="2033" xr:uid="{00000000-0005-0000-0000-000007570000}"/>
    <cellStyle name="Nota 2 6 2 2" xfId="7384" xr:uid="{00000000-0005-0000-0000-000008570000}"/>
    <cellStyle name="Nota 2 6 2 3" xfId="11187" xr:uid="{00000000-0005-0000-0000-000009570000}"/>
    <cellStyle name="Nota 2 6 3" xfId="3517" xr:uid="{00000000-0005-0000-0000-00000A570000}"/>
    <cellStyle name="Nota 2 6 3 2" xfId="7385" xr:uid="{00000000-0005-0000-0000-00000B570000}"/>
    <cellStyle name="Nota 2 6 3 3" xfId="12671" xr:uid="{00000000-0005-0000-0000-00000C570000}"/>
    <cellStyle name="Nota 2 6 4" xfId="1480" xr:uid="{00000000-0005-0000-0000-00000D570000}"/>
    <cellStyle name="Nota 2 6 4 2" xfId="7386" xr:uid="{00000000-0005-0000-0000-00000E570000}"/>
    <cellStyle name="Nota 2 6 4 3" xfId="10634" xr:uid="{00000000-0005-0000-0000-00000F570000}"/>
    <cellStyle name="Nota 2 6 5" xfId="7383" xr:uid="{00000000-0005-0000-0000-000010570000}"/>
    <cellStyle name="Nota 2 6 6" xfId="9898" xr:uid="{00000000-0005-0000-0000-000011570000}"/>
    <cellStyle name="Nota 2 7" xfId="742" xr:uid="{00000000-0005-0000-0000-000012570000}"/>
    <cellStyle name="Nota 2 7 2" xfId="2034" xr:uid="{00000000-0005-0000-0000-000013570000}"/>
    <cellStyle name="Nota 2 7 2 2" xfId="7388" xr:uid="{00000000-0005-0000-0000-000014570000}"/>
    <cellStyle name="Nota 2 7 2 3" xfId="11188" xr:uid="{00000000-0005-0000-0000-000015570000}"/>
    <cellStyle name="Nota 2 7 3" xfId="3518" xr:uid="{00000000-0005-0000-0000-000016570000}"/>
    <cellStyle name="Nota 2 7 3 2" xfId="7389" xr:uid="{00000000-0005-0000-0000-000017570000}"/>
    <cellStyle name="Nota 2 7 3 3" xfId="12672" xr:uid="{00000000-0005-0000-0000-000018570000}"/>
    <cellStyle name="Nota 2 7 4" xfId="1481" xr:uid="{00000000-0005-0000-0000-000019570000}"/>
    <cellStyle name="Nota 2 7 4 2" xfId="7390" xr:uid="{00000000-0005-0000-0000-00001A570000}"/>
    <cellStyle name="Nota 2 7 4 3" xfId="10635" xr:uid="{00000000-0005-0000-0000-00001B570000}"/>
    <cellStyle name="Nota 2 7 5" xfId="7387" xr:uid="{00000000-0005-0000-0000-00001C570000}"/>
    <cellStyle name="Nota 2 7 6" xfId="9899" xr:uid="{00000000-0005-0000-0000-00001D570000}"/>
    <cellStyle name="Nota 2 8" xfId="1128" xr:uid="{00000000-0005-0000-0000-00001E570000}"/>
    <cellStyle name="Nota 2 8 10" xfId="4280" xr:uid="{00000000-0005-0000-0000-00001F570000}"/>
    <cellStyle name="Nota 2 8 10 2" xfId="7391" xr:uid="{00000000-0005-0000-0000-000020570000}"/>
    <cellStyle name="Nota 2 8 10 2 2" xfId="16544" xr:uid="{00000000-0005-0000-0000-000021570000}"/>
    <cellStyle name="Nota 2 8 10 2 3" xfId="23525" xr:uid="{00000000-0005-0000-0000-000022570000}"/>
    <cellStyle name="Nota 2 8 10 2 4" xfId="30369" xr:uid="{00000000-0005-0000-0000-000023570000}"/>
    <cellStyle name="Nota 2 8 10 2 5" xfId="34319" xr:uid="{00000000-0005-0000-0000-000024570000}"/>
    <cellStyle name="Nota 2 8 10 2 6" xfId="37871" xr:uid="{00000000-0005-0000-0000-000025570000}"/>
    <cellStyle name="Nota 2 8 10 2 7" xfId="39829" xr:uid="{00000000-0005-0000-0000-000026570000}"/>
    <cellStyle name="Nota 2 8 10 3" xfId="13434" xr:uid="{00000000-0005-0000-0000-000027570000}"/>
    <cellStyle name="Nota 2 8 10 4" xfId="20432" xr:uid="{00000000-0005-0000-0000-000028570000}"/>
    <cellStyle name="Nota 2 8 10 5" xfId="27692" xr:uid="{00000000-0005-0000-0000-000029570000}"/>
    <cellStyle name="Nota 2 8 10 6" xfId="26677" xr:uid="{00000000-0005-0000-0000-00002A570000}"/>
    <cellStyle name="Nota 2 8 10 7" xfId="27878" xr:uid="{00000000-0005-0000-0000-00002B570000}"/>
    <cellStyle name="Nota 2 8 10 8" xfId="31857" xr:uid="{00000000-0005-0000-0000-00002C570000}"/>
    <cellStyle name="Nota 2 8 10 9" xfId="35511" xr:uid="{00000000-0005-0000-0000-00002D570000}"/>
    <cellStyle name="Nota 2 8 11" xfId="4555" xr:uid="{00000000-0005-0000-0000-00002E570000}"/>
    <cellStyle name="Nota 2 8 11 2" xfId="7392" xr:uid="{00000000-0005-0000-0000-00002F570000}"/>
    <cellStyle name="Nota 2 8 11 2 2" xfId="16545" xr:uid="{00000000-0005-0000-0000-000030570000}"/>
    <cellStyle name="Nota 2 8 11 2 3" xfId="23526" xr:uid="{00000000-0005-0000-0000-000031570000}"/>
    <cellStyle name="Nota 2 8 11 2 4" xfId="30370" xr:uid="{00000000-0005-0000-0000-000032570000}"/>
    <cellStyle name="Nota 2 8 11 2 5" xfId="34320" xr:uid="{00000000-0005-0000-0000-000033570000}"/>
    <cellStyle name="Nota 2 8 11 2 6" xfId="37872" xr:uid="{00000000-0005-0000-0000-000034570000}"/>
    <cellStyle name="Nota 2 8 11 2 7" xfId="39830" xr:uid="{00000000-0005-0000-0000-000035570000}"/>
    <cellStyle name="Nota 2 8 11 3" xfId="13709" xr:uid="{00000000-0005-0000-0000-000036570000}"/>
    <cellStyle name="Nota 2 8 11 4" xfId="20707" xr:uid="{00000000-0005-0000-0000-000037570000}"/>
    <cellStyle name="Nota 2 8 11 5" xfId="27559" xr:uid="{00000000-0005-0000-0000-000038570000}"/>
    <cellStyle name="Nota 2 8 11 6" xfId="24503" xr:uid="{00000000-0005-0000-0000-000039570000}"/>
    <cellStyle name="Nota 2 8 11 7" xfId="21265" xr:uid="{00000000-0005-0000-0000-00003A570000}"/>
    <cellStyle name="Nota 2 8 11 8" xfId="32240" xr:uid="{00000000-0005-0000-0000-00003B570000}"/>
    <cellStyle name="Nota 2 8 11 9" xfId="35915" xr:uid="{00000000-0005-0000-0000-00003C570000}"/>
    <cellStyle name="Nota 2 8 12" xfId="1482" xr:uid="{00000000-0005-0000-0000-00003D570000}"/>
    <cellStyle name="Nota 2 8 12 2" xfId="7393" xr:uid="{00000000-0005-0000-0000-00003E570000}"/>
    <cellStyle name="Nota 2 8 12 2 2" xfId="16546" xr:uid="{00000000-0005-0000-0000-00003F570000}"/>
    <cellStyle name="Nota 2 8 12 2 3" xfId="23527" xr:uid="{00000000-0005-0000-0000-000040570000}"/>
    <cellStyle name="Nota 2 8 12 2 4" xfId="30371" xr:uid="{00000000-0005-0000-0000-000041570000}"/>
    <cellStyle name="Nota 2 8 12 2 5" xfId="34321" xr:uid="{00000000-0005-0000-0000-000042570000}"/>
    <cellStyle name="Nota 2 8 12 2 6" xfId="37873" xr:uid="{00000000-0005-0000-0000-000043570000}"/>
    <cellStyle name="Nota 2 8 12 2 7" xfId="39831" xr:uid="{00000000-0005-0000-0000-000044570000}"/>
    <cellStyle name="Nota 2 8 12 3" xfId="10636" xr:uid="{00000000-0005-0000-0000-000045570000}"/>
    <cellStyle name="Nota 2 8 12 4" xfId="9301" xr:uid="{00000000-0005-0000-0000-000046570000}"/>
    <cellStyle name="Nota 2 8 12 5" xfId="28751" xr:uid="{00000000-0005-0000-0000-000047570000}"/>
    <cellStyle name="Nota 2 8 12 6" xfId="21245" xr:uid="{00000000-0005-0000-0000-000048570000}"/>
    <cellStyle name="Nota 2 8 12 7" xfId="25769" xr:uid="{00000000-0005-0000-0000-000049570000}"/>
    <cellStyle name="Nota 2 8 12 8" xfId="34950" xr:uid="{00000000-0005-0000-0000-00004A570000}"/>
    <cellStyle name="Nota 2 8 12 9" xfId="38403" xr:uid="{00000000-0005-0000-0000-00004B570000}"/>
    <cellStyle name="Nota 2 8 13" xfId="10282" xr:uid="{00000000-0005-0000-0000-00004C570000}"/>
    <cellStyle name="Nota 2 8 14" xfId="17280" xr:uid="{00000000-0005-0000-0000-00004D570000}"/>
    <cellStyle name="Nota 2 8 15" xfId="19816" xr:uid="{00000000-0005-0000-0000-00004E570000}"/>
    <cellStyle name="Nota 2 8 16" xfId="31225" xr:uid="{00000000-0005-0000-0000-00004F570000}"/>
    <cellStyle name="Nota 2 8 17" xfId="31274" xr:uid="{00000000-0005-0000-0000-000050570000}"/>
    <cellStyle name="Nota 2 8 18" xfId="35098" xr:uid="{00000000-0005-0000-0000-000051570000}"/>
    <cellStyle name="Nota 2 8 2" xfId="2247" xr:uid="{00000000-0005-0000-0000-000052570000}"/>
    <cellStyle name="Nota 2 8 2 10" xfId="17110" xr:uid="{00000000-0005-0000-0000-000053570000}"/>
    <cellStyle name="Nota 2 8 2 11" xfId="10110" xr:uid="{00000000-0005-0000-0000-000054570000}"/>
    <cellStyle name="Nota 2 8 2 12" xfId="23275" xr:uid="{00000000-0005-0000-0000-000055570000}"/>
    <cellStyle name="Nota 2 8 2 13" xfId="34163" xr:uid="{00000000-0005-0000-0000-000056570000}"/>
    <cellStyle name="Nota 2 8 2 14" xfId="37725" xr:uid="{00000000-0005-0000-0000-000057570000}"/>
    <cellStyle name="Nota 2 8 2 2" xfId="2647" xr:uid="{00000000-0005-0000-0000-000058570000}"/>
    <cellStyle name="Nota 2 8 2 2 2" xfId="7395" xr:uid="{00000000-0005-0000-0000-000059570000}"/>
    <cellStyle name="Nota 2 8 2 2 2 2" xfId="16548" xr:uid="{00000000-0005-0000-0000-00005A570000}"/>
    <cellStyle name="Nota 2 8 2 2 2 3" xfId="23529" xr:uid="{00000000-0005-0000-0000-00005B570000}"/>
    <cellStyle name="Nota 2 8 2 2 2 4" xfId="30373" xr:uid="{00000000-0005-0000-0000-00005C570000}"/>
    <cellStyle name="Nota 2 8 2 2 2 5" xfId="34323" xr:uid="{00000000-0005-0000-0000-00005D570000}"/>
    <cellStyle name="Nota 2 8 2 2 2 6" xfId="37875" xr:uid="{00000000-0005-0000-0000-00005E570000}"/>
    <cellStyle name="Nota 2 8 2 2 2 7" xfId="39833" xr:uid="{00000000-0005-0000-0000-00005F570000}"/>
    <cellStyle name="Nota 2 8 2 2 3" xfId="11801" xr:uid="{00000000-0005-0000-0000-000060570000}"/>
    <cellStyle name="Nota 2 8 2 2 4" xfId="18804" xr:uid="{00000000-0005-0000-0000-000061570000}"/>
    <cellStyle name="Nota 2 8 2 2 5" xfId="23129" xr:uid="{00000000-0005-0000-0000-000062570000}"/>
    <cellStyle name="Nota 2 8 2 2 6" xfId="22638" xr:uid="{00000000-0005-0000-0000-000063570000}"/>
    <cellStyle name="Nota 2 8 2 2 7" xfId="25211" xr:uid="{00000000-0005-0000-0000-000064570000}"/>
    <cellStyle name="Nota 2 8 2 2 8" xfId="31517" xr:uid="{00000000-0005-0000-0000-000065570000}"/>
    <cellStyle name="Nota 2 8 2 2 9" xfId="35227" xr:uid="{00000000-0005-0000-0000-000066570000}"/>
    <cellStyle name="Nota 2 8 2 3" xfId="3929" xr:uid="{00000000-0005-0000-0000-000067570000}"/>
    <cellStyle name="Nota 2 8 2 3 2" xfId="7396" xr:uid="{00000000-0005-0000-0000-000068570000}"/>
    <cellStyle name="Nota 2 8 2 3 2 2" xfId="16549" xr:uid="{00000000-0005-0000-0000-000069570000}"/>
    <cellStyle name="Nota 2 8 2 3 2 3" xfId="23530" xr:uid="{00000000-0005-0000-0000-00006A570000}"/>
    <cellStyle name="Nota 2 8 2 3 2 4" xfId="30374" xr:uid="{00000000-0005-0000-0000-00006B570000}"/>
    <cellStyle name="Nota 2 8 2 3 2 5" xfId="34324" xr:uid="{00000000-0005-0000-0000-00006C570000}"/>
    <cellStyle name="Nota 2 8 2 3 2 6" xfId="37876" xr:uid="{00000000-0005-0000-0000-00006D570000}"/>
    <cellStyle name="Nota 2 8 2 3 2 7" xfId="39834" xr:uid="{00000000-0005-0000-0000-00006E570000}"/>
    <cellStyle name="Nota 2 8 2 3 3" xfId="13083" xr:uid="{00000000-0005-0000-0000-00006F570000}"/>
    <cellStyle name="Nota 2 8 2 3 4" xfId="20081" xr:uid="{00000000-0005-0000-0000-000070570000}"/>
    <cellStyle name="Nota 2 8 2 3 5" xfId="18025" xr:uid="{00000000-0005-0000-0000-000071570000}"/>
    <cellStyle name="Nota 2 8 2 3 6" xfId="23203" xr:uid="{00000000-0005-0000-0000-000072570000}"/>
    <cellStyle name="Nota 2 8 2 3 7" xfId="27289" xr:uid="{00000000-0005-0000-0000-000073570000}"/>
    <cellStyle name="Nota 2 8 2 3 8" xfId="23522" xr:uid="{00000000-0005-0000-0000-000074570000}"/>
    <cellStyle name="Nota 2 8 2 3 9" xfId="33667" xr:uid="{00000000-0005-0000-0000-000075570000}"/>
    <cellStyle name="Nota 2 8 2 4" xfId="4367" xr:uid="{00000000-0005-0000-0000-000076570000}"/>
    <cellStyle name="Nota 2 8 2 4 2" xfId="7397" xr:uid="{00000000-0005-0000-0000-000077570000}"/>
    <cellStyle name="Nota 2 8 2 4 2 2" xfId="16550" xr:uid="{00000000-0005-0000-0000-000078570000}"/>
    <cellStyle name="Nota 2 8 2 4 2 3" xfId="23531" xr:uid="{00000000-0005-0000-0000-000079570000}"/>
    <cellStyle name="Nota 2 8 2 4 2 4" xfId="30375" xr:uid="{00000000-0005-0000-0000-00007A570000}"/>
    <cellStyle name="Nota 2 8 2 4 2 5" xfId="34325" xr:uid="{00000000-0005-0000-0000-00007B570000}"/>
    <cellStyle name="Nota 2 8 2 4 2 6" xfId="37877" xr:uid="{00000000-0005-0000-0000-00007C570000}"/>
    <cellStyle name="Nota 2 8 2 4 2 7" xfId="39835" xr:uid="{00000000-0005-0000-0000-00007D570000}"/>
    <cellStyle name="Nota 2 8 2 4 3" xfId="13521" xr:uid="{00000000-0005-0000-0000-00007E570000}"/>
    <cellStyle name="Nota 2 8 2 4 4" xfId="20519" xr:uid="{00000000-0005-0000-0000-00007F570000}"/>
    <cellStyle name="Nota 2 8 2 4 5" xfId="24016" xr:uid="{00000000-0005-0000-0000-000080570000}"/>
    <cellStyle name="Nota 2 8 2 4 6" xfId="24998" xr:uid="{00000000-0005-0000-0000-000081570000}"/>
    <cellStyle name="Nota 2 8 2 4 7" xfId="9994" xr:uid="{00000000-0005-0000-0000-000082570000}"/>
    <cellStyle name="Nota 2 8 2 4 8" xfId="31727" xr:uid="{00000000-0005-0000-0000-000083570000}"/>
    <cellStyle name="Nota 2 8 2 4 9" xfId="35407" xr:uid="{00000000-0005-0000-0000-000084570000}"/>
    <cellStyle name="Nota 2 8 2 5" xfId="4621" xr:uid="{00000000-0005-0000-0000-000085570000}"/>
    <cellStyle name="Nota 2 8 2 5 2" xfId="7398" xr:uid="{00000000-0005-0000-0000-000086570000}"/>
    <cellStyle name="Nota 2 8 2 5 2 2" xfId="16551" xr:uid="{00000000-0005-0000-0000-000087570000}"/>
    <cellStyle name="Nota 2 8 2 5 2 3" xfId="23532" xr:uid="{00000000-0005-0000-0000-000088570000}"/>
    <cellStyle name="Nota 2 8 2 5 2 4" xfId="30376" xr:uid="{00000000-0005-0000-0000-000089570000}"/>
    <cellStyle name="Nota 2 8 2 5 2 5" xfId="34326" xr:uid="{00000000-0005-0000-0000-00008A570000}"/>
    <cellStyle name="Nota 2 8 2 5 2 6" xfId="37878" xr:uid="{00000000-0005-0000-0000-00008B570000}"/>
    <cellStyle name="Nota 2 8 2 5 2 7" xfId="39836" xr:uid="{00000000-0005-0000-0000-00008C570000}"/>
    <cellStyle name="Nota 2 8 2 5 3" xfId="13775" xr:uid="{00000000-0005-0000-0000-00008D570000}"/>
    <cellStyle name="Nota 2 8 2 5 4" xfId="20773" xr:uid="{00000000-0005-0000-0000-00008E570000}"/>
    <cellStyle name="Nota 2 8 2 5 5" xfId="27523" xr:uid="{00000000-0005-0000-0000-00008F570000}"/>
    <cellStyle name="Nota 2 8 2 5 6" xfId="9513" xr:uid="{00000000-0005-0000-0000-000090570000}"/>
    <cellStyle name="Nota 2 8 2 5 7" xfId="25178" xr:uid="{00000000-0005-0000-0000-000091570000}"/>
    <cellStyle name="Nota 2 8 2 5 8" xfId="32206" xr:uid="{00000000-0005-0000-0000-000092570000}"/>
    <cellStyle name="Nota 2 8 2 5 9" xfId="35881" xr:uid="{00000000-0005-0000-0000-000093570000}"/>
    <cellStyle name="Nota 2 8 2 6" xfId="4867" xr:uid="{00000000-0005-0000-0000-000094570000}"/>
    <cellStyle name="Nota 2 8 2 6 2" xfId="7399" xr:uid="{00000000-0005-0000-0000-000095570000}"/>
    <cellStyle name="Nota 2 8 2 6 2 2" xfId="16552" xr:uid="{00000000-0005-0000-0000-000096570000}"/>
    <cellStyle name="Nota 2 8 2 6 2 3" xfId="23533" xr:uid="{00000000-0005-0000-0000-000097570000}"/>
    <cellStyle name="Nota 2 8 2 6 2 4" xfId="30377" xr:uid="{00000000-0005-0000-0000-000098570000}"/>
    <cellStyle name="Nota 2 8 2 6 2 5" xfId="34327" xr:uid="{00000000-0005-0000-0000-000099570000}"/>
    <cellStyle name="Nota 2 8 2 6 2 6" xfId="37879" xr:uid="{00000000-0005-0000-0000-00009A570000}"/>
    <cellStyle name="Nota 2 8 2 6 2 7" xfId="39837" xr:uid="{00000000-0005-0000-0000-00009B570000}"/>
    <cellStyle name="Nota 2 8 2 6 3" xfId="14021" xr:uid="{00000000-0005-0000-0000-00009C570000}"/>
    <cellStyle name="Nota 2 8 2 6 4" xfId="21019" xr:uid="{00000000-0005-0000-0000-00009D570000}"/>
    <cellStyle name="Nota 2 8 2 6 5" xfId="27405" xr:uid="{00000000-0005-0000-0000-00009E570000}"/>
    <cellStyle name="Nota 2 8 2 6 6" xfId="25079" xr:uid="{00000000-0005-0000-0000-00009F570000}"/>
    <cellStyle name="Nota 2 8 2 6 7" xfId="17347" xr:uid="{00000000-0005-0000-0000-0000A0570000}"/>
    <cellStyle name="Nota 2 8 2 6 8" xfId="35591" xr:uid="{00000000-0005-0000-0000-0000A1570000}"/>
    <cellStyle name="Nota 2 8 2 6 9" xfId="38502" xr:uid="{00000000-0005-0000-0000-0000A2570000}"/>
    <cellStyle name="Nota 2 8 2 7" xfId="7394" xr:uid="{00000000-0005-0000-0000-0000A3570000}"/>
    <cellStyle name="Nota 2 8 2 7 2" xfId="16547" xr:uid="{00000000-0005-0000-0000-0000A4570000}"/>
    <cellStyle name="Nota 2 8 2 7 3" xfId="23528" xr:uid="{00000000-0005-0000-0000-0000A5570000}"/>
    <cellStyle name="Nota 2 8 2 7 4" xfId="30372" xr:uid="{00000000-0005-0000-0000-0000A6570000}"/>
    <cellStyle name="Nota 2 8 2 7 5" xfId="34322" xr:uid="{00000000-0005-0000-0000-0000A7570000}"/>
    <cellStyle name="Nota 2 8 2 7 6" xfId="37874" xr:uid="{00000000-0005-0000-0000-0000A8570000}"/>
    <cellStyle name="Nota 2 8 2 7 7" xfId="39832" xr:uid="{00000000-0005-0000-0000-0000A9570000}"/>
    <cellStyle name="Nota 2 8 2 8" xfId="11401" xr:uid="{00000000-0005-0000-0000-0000AA570000}"/>
    <cellStyle name="Nota 2 8 2 9" xfId="18404" xr:uid="{00000000-0005-0000-0000-0000AB570000}"/>
    <cellStyle name="Nota 2 8 3" xfId="1767" xr:uid="{00000000-0005-0000-0000-0000AC570000}"/>
    <cellStyle name="Nota 2 8 3 10" xfId="28619" xr:uid="{00000000-0005-0000-0000-0000AD570000}"/>
    <cellStyle name="Nota 2 8 3 11" xfId="25996" xr:uid="{00000000-0005-0000-0000-0000AE570000}"/>
    <cellStyle name="Nota 2 8 3 12" xfId="30950" xr:uid="{00000000-0005-0000-0000-0000AF570000}"/>
    <cellStyle name="Nota 2 8 3 13" xfId="34874" xr:uid="{00000000-0005-0000-0000-0000B0570000}"/>
    <cellStyle name="Nota 2 8 3 14" xfId="38361" xr:uid="{00000000-0005-0000-0000-0000B1570000}"/>
    <cellStyle name="Nota 2 8 3 2" xfId="2532" xr:uid="{00000000-0005-0000-0000-0000B2570000}"/>
    <cellStyle name="Nota 2 8 3 2 2" xfId="7401" xr:uid="{00000000-0005-0000-0000-0000B3570000}"/>
    <cellStyle name="Nota 2 8 3 2 2 2" xfId="16554" xr:uid="{00000000-0005-0000-0000-0000B4570000}"/>
    <cellStyle name="Nota 2 8 3 2 2 3" xfId="23535" xr:uid="{00000000-0005-0000-0000-0000B5570000}"/>
    <cellStyle name="Nota 2 8 3 2 2 4" xfId="30379" xr:uid="{00000000-0005-0000-0000-0000B6570000}"/>
    <cellStyle name="Nota 2 8 3 2 2 5" xfId="34329" xr:uid="{00000000-0005-0000-0000-0000B7570000}"/>
    <cellStyle name="Nota 2 8 3 2 2 6" xfId="37881" xr:uid="{00000000-0005-0000-0000-0000B8570000}"/>
    <cellStyle name="Nota 2 8 3 2 2 7" xfId="39839" xr:uid="{00000000-0005-0000-0000-0000B9570000}"/>
    <cellStyle name="Nota 2 8 3 2 3" xfId="11686" xr:uid="{00000000-0005-0000-0000-0000BA570000}"/>
    <cellStyle name="Nota 2 8 3 2 4" xfId="18689" xr:uid="{00000000-0005-0000-0000-0000BB570000}"/>
    <cellStyle name="Nota 2 8 3 2 5" xfId="24202" xr:uid="{00000000-0005-0000-0000-0000BC570000}"/>
    <cellStyle name="Nota 2 8 3 2 6" xfId="26230" xr:uid="{00000000-0005-0000-0000-0000BD570000}"/>
    <cellStyle name="Nota 2 8 3 2 7" xfId="30050" xr:uid="{00000000-0005-0000-0000-0000BE570000}"/>
    <cellStyle name="Nota 2 8 3 2 8" xfId="34035" xr:uid="{00000000-0005-0000-0000-0000BF570000}"/>
    <cellStyle name="Nota 2 8 3 2 9" xfId="37597" xr:uid="{00000000-0005-0000-0000-0000C0570000}"/>
    <cellStyle name="Nota 2 8 3 3" xfId="3694" xr:uid="{00000000-0005-0000-0000-0000C1570000}"/>
    <cellStyle name="Nota 2 8 3 3 2" xfId="7402" xr:uid="{00000000-0005-0000-0000-0000C2570000}"/>
    <cellStyle name="Nota 2 8 3 3 2 2" xfId="16555" xr:uid="{00000000-0005-0000-0000-0000C3570000}"/>
    <cellStyle name="Nota 2 8 3 3 2 3" xfId="23536" xr:uid="{00000000-0005-0000-0000-0000C4570000}"/>
    <cellStyle name="Nota 2 8 3 3 2 4" xfId="30380" xr:uid="{00000000-0005-0000-0000-0000C5570000}"/>
    <cellStyle name="Nota 2 8 3 3 2 5" xfId="34330" xr:uid="{00000000-0005-0000-0000-0000C6570000}"/>
    <cellStyle name="Nota 2 8 3 3 2 6" xfId="37882" xr:uid="{00000000-0005-0000-0000-0000C7570000}"/>
    <cellStyle name="Nota 2 8 3 3 2 7" xfId="39840" xr:uid="{00000000-0005-0000-0000-0000C8570000}"/>
    <cellStyle name="Nota 2 8 3 3 3" xfId="12848" xr:uid="{00000000-0005-0000-0000-0000C9570000}"/>
    <cellStyle name="Nota 2 8 3 3 4" xfId="19847" xr:uid="{00000000-0005-0000-0000-0000CA570000}"/>
    <cellStyle name="Nota 2 8 3 3 5" xfId="27978" xr:uid="{00000000-0005-0000-0000-0000CB570000}"/>
    <cellStyle name="Nota 2 8 3 3 6" xfId="29425" xr:uid="{00000000-0005-0000-0000-0000CC570000}"/>
    <cellStyle name="Nota 2 8 3 3 7" xfId="31888" xr:uid="{00000000-0005-0000-0000-0000CD570000}"/>
    <cellStyle name="Nota 2 8 3 3 8" xfId="22925" xr:uid="{00000000-0005-0000-0000-0000CE570000}"/>
    <cellStyle name="Nota 2 8 3 3 9" xfId="35014" xr:uid="{00000000-0005-0000-0000-0000CF570000}"/>
    <cellStyle name="Nota 2 8 3 4" xfId="4204" xr:uid="{00000000-0005-0000-0000-0000D0570000}"/>
    <cellStyle name="Nota 2 8 3 4 2" xfId="7403" xr:uid="{00000000-0005-0000-0000-0000D1570000}"/>
    <cellStyle name="Nota 2 8 3 4 2 2" xfId="16556" xr:uid="{00000000-0005-0000-0000-0000D2570000}"/>
    <cellStyle name="Nota 2 8 3 4 2 3" xfId="23537" xr:uid="{00000000-0005-0000-0000-0000D3570000}"/>
    <cellStyle name="Nota 2 8 3 4 2 4" xfId="30381" xr:uid="{00000000-0005-0000-0000-0000D4570000}"/>
    <cellStyle name="Nota 2 8 3 4 2 5" xfId="34331" xr:uid="{00000000-0005-0000-0000-0000D5570000}"/>
    <cellStyle name="Nota 2 8 3 4 2 6" xfId="37883" xr:uid="{00000000-0005-0000-0000-0000D6570000}"/>
    <cellStyle name="Nota 2 8 3 4 2 7" xfId="39841" xr:uid="{00000000-0005-0000-0000-0000D7570000}"/>
    <cellStyle name="Nota 2 8 3 4 3" xfId="13358" xr:uid="{00000000-0005-0000-0000-0000D8570000}"/>
    <cellStyle name="Nota 2 8 3 4 4" xfId="20356" xr:uid="{00000000-0005-0000-0000-0000D9570000}"/>
    <cellStyle name="Nota 2 8 3 4 5" xfId="27730" xr:uid="{00000000-0005-0000-0000-0000DA570000}"/>
    <cellStyle name="Nota 2 8 3 4 6" xfId="29217" xr:uid="{00000000-0005-0000-0000-0000DB570000}"/>
    <cellStyle name="Nota 2 8 3 4 7" xfId="28792" xr:uid="{00000000-0005-0000-0000-0000DC570000}"/>
    <cellStyle name="Nota 2 8 3 4 8" xfId="31165" xr:uid="{00000000-0005-0000-0000-0000DD570000}"/>
    <cellStyle name="Nota 2 8 3 4 9" xfId="25537" xr:uid="{00000000-0005-0000-0000-0000DE570000}"/>
    <cellStyle name="Nota 2 8 3 5" xfId="3119" xr:uid="{00000000-0005-0000-0000-0000DF570000}"/>
    <cellStyle name="Nota 2 8 3 5 2" xfId="7404" xr:uid="{00000000-0005-0000-0000-0000E0570000}"/>
    <cellStyle name="Nota 2 8 3 5 2 2" xfId="16557" xr:uid="{00000000-0005-0000-0000-0000E1570000}"/>
    <cellStyle name="Nota 2 8 3 5 2 3" xfId="23538" xr:uid="{00000000-0005-0000-0000-0000E2570000}"/>
    <cellStyle name="Nota 2 8 3 5 2 4" xfId="30382" xr:uid="{00000000-0005-0000-0000-0000E3570000}"/>
    <cellStyle name="Nota 2 8 3 5 2 5" xfId="34332" xr:uid="{00000000-0005-0000-0000-0000E4570000}"/>
    <cellStyle name="Nota 2 8 3 5 2 6" xfId="37884" xr:uid="{00000000-0005-0000-0000-0000E5570000}"/>
    <cellStyle name="Nota 2 8 3 5 2 7" xfId="39842" xr:uid="{00000000-0005-0000-0000-0000E6570000}"/>
    <cellStyle name="Nota 2 8 3 5 3" xfId="12273" xr:uid="{00000000-0005-0000-0000-0000E7570000}"/>
    <cellStyle name="Nota 2 8 3 5 4" xfId="19276" xr:uid="{00000000-0005-0000-0000-0000E8570000}"/>
    <cellStyle name="Nota 2 8 3 5 5" xfId="28248" xr:uid="{00000000-0005-0000-0000-0000E9570000}"/>
    <cellStyle name="Nota 2 8 3 5 6" xfId="10092" xr:uid="{00000000-0005-0000-0000-0000EA570000}"/>
    <cellStyle name="Nota 2 8 3 5 7" xfId="9920" xr:uid="{00000000-0005-0000-0000-0000EB570000}"/>
    <cellStyle name="Nota 2 8 3 5 8" xfId="33757" xr:uid="{00000000-0005-0000-0000-0000EC570000}"/>
    <cellStyle name="Nota 2 8 3 5 9" xfId="37319" xr:uid="{00000000-0005-0000-0000-0000ED570000}"/>
    <cellStyle name="Nota 2 8 3 6" xfId="4311" xr:uid="{00000000-0005-0000-0000-0000EE570000}"/>
    <cellStyle name="Nota 2 8 3 6 2" xfId="7405" xr:uid="{00000000-0005-0000-0000-0000EF570000}"/>
    <cellStyle name="Nota 2 8 3 6 2 2" xfId="16558" xr:uid="{00000000-0005-0000-0000-0000F0570000}"/>
    <cellStyle name="Nota 2 8 3 6 2 3" xfId="23539" xr:uid="{00000000-0005-0000-0000-0000F1570000}"/>
    <cellStyle name="Nota 2 8 3 6 2 4" xfId="30383" xr:uid="{00000000-0005-0000-0000-0000F2570000}"/>
    <cellStyle name="Nota 2 8 3 6 2 5" xfId="34333" xr:uid="{00000000-0005-0000-0000-0000F3570000}"/>
    <cellStyle name="Nota 2 8 3 6 2 6" xfId="37885" xr:uid="{00000000-0005-0000-0000-0000F4570000}"/>
    <cellStyle name="Nota 2 8 3 6 2 7" xfId="39843" xr:uid="{00000000-0005-0000-0000-0000F5570000}"/>
    <cellStyle name="Nota 2 8 3 6 3" xfId="13465" xr:uid="{00000000-0005-0000-0000-0000F6570000}"/>
    <cellStyle name="Nota 2 8 3 6 4" xfId="20463" xr:uid="{00000000-0005-0000-0000-0000F7570000}"/>
    <cellStyle name="Nota 2 8 3 6 5" xfId="19624" xr:uid="{00000000-0005-0000-0000-0000F8570000}"/>
    <cellStyle name="Nota 2 8 3 6 6" xfId="26680" xr:uid="{00000000-0005-0000-0000-0000F9570000}"/>
    <cellStyle name="Nota 2 8 3 6 7" xfId="23114" xr:uid="{00000000-0005-0000-0000-0000FA570000}"/>
    <cellStyle name="Nota 2 8 3 6 8" xfId="33339" xr:uid="{00000000-0005-0000-0000-0000FB570000}"/>
    <cellStyle name="Nota 2 8 3 6 9" xfId="37014" xr:uid="{00000000-0005-0000-0000-0000FC570000}"/>
    <cellStyle name="Nota 2 8 3 7" xfId="7400" xr:uid="{00000000-0005-0000-0000-0000FD570000}"/>
    <cellStyle name="Nota 2 8 3 7 2" xfId="16553" xr:uid="{00000000-0005-0000-0000-0000FE570000}"/>
    <cellStyle name="Nota 2 8 3 7 3" xfId="23534" xr:uid="{00000000-0005-0000-0000-0000FF570000}"/>
    <cellStyle name="Nota 2 8 3 7 4" xfId="30378" xr:uid="{00000000-0005-0000-0000-000000580000}"/>
    <cellStyle name="Nota 2 8 3 7 5" xfId="34328" xr:uid="{00000000-0005-0000-0000-000001580000}"/>
    <cellStyle name="Nota 2 8 3 7 6" xfId="37880" xr:uid="{00000000-0005-0000-0000-000002580000}"/>
    <cellStyle name="Nota 2 8 3 7 7" xfId="39838" xr:uid="{00000000-0005-0000-0000-000003580000}"/>
    <cellStyle name="Nota 2 8 3 8" xfId="10921" xr:uid="{00000000-0005-0000-0000-000004580000}"/>
    <cellStyle name="Nota 2 8 3 9" xfId="9623" xr:uid="{00000000-0005-0000-0000-000005580000}"/>
    <cellStyle name="Nota 2 8 4" xfId="2235" xr:uid="{00000000-0005-0000-0000-000006580000}"/>
    <cellStyle name="Nota 2 8 4 10" xfId="23320" xr:uid="{00000000-0005-0000-0000-000007580000}"/>
    <cellStyle name="Nota 2 8 4 11" xfId="29495" xr:uid="{00000000-0005-0000-0000-000008580000}"/>
    <cellStyle name="Nota 2 8 4 12" xfId="17807" xr:uid="{00000000-0005-0000-0000-000009580000}"/>
    <cellStyle name="Nota 2 8 4 13" xfId="34187" xr:uid="{00000000-0005-0000-0000-00000A580000}"/>
    <cellStyle name="Nota 2 8 4 14" xfId="37749" xr:uid="{00000000-0005-0000-0000-00000B580000}"/>
    <cellStyle name="Nota 2 8 4 2" xfId="2635" xr:uid="{00000000-0005-0000-0000-00000C580000}"/>
    <cellStyle name="Nota 2 8 4 2 2" xfId="7407" xr:uid="{00000000-0005-0000-0000-00000D580000}"/>
    <cellStyle name="Nota 2 8 4 2 2 2" xfId="16560" xr:uid="{00000000-0005-0000-0000-00000E580000}"/>
    <cellStyle name="Nota 2 8 4 2 2 3" xfId="23541" xr:uid="{00000000-0005-0000-0000-00000F580000}"/>
    <cellStyle name="Nota 2 8 4 2 2 4" xfId="30385" xr:uid="{00000000-0005-0000-0000-000010580000}"/>
    <cellStyle name="Nota 2 8 4 2 2 5" xfId="34335" xr:uid="{00000000-0005-0000-0000-000011580000}"/>
    <cellStyle name="Nota 2 8 4 2 2 6" xfId="37887" xr:uid="{00000000-0005-0000-0000-000012580000}"/>
    <cellStyle name="Nota 2 8 4 2 2 7" xfId="39845" xr:uid="{00000000-0005-0000-0000-000013580000}"/>
    <cellStyle name="Nota 2 8 4 2 3" xfId="11789" xr:uid="{00000000-0005-0000-0000-000014580000}"/>
    <cellStyle name="Nota 2 8 4 2 4" xfId="18792" xr:uid="{00000000-0005-0000-0000-000015580000}"/>
    <cellStyle name="Nota 2 8 4 2 5" xfId="23109" xr:uid="{00000000-0005-0000-0000-000016580000}"/>
    <cellStyle name="Nota 2 8 4 2 6" xfId="29113" xr:uid="{00000000-0005-0000-0000-000017580000}"/>
    <cellStyle name="Nota 2 8 4 2 7" xfId="25458" xr:uid="{00000000-0005-0000-0000-000018580000}"/>
    <cellStyle name="Nota 2 8 4 2 8" xfId="19390" xr:uid="{00000000-0005-0000-0000-000019580000}"/>
    <cellStyle name="Nota 2 8 4 2 9" xfId="31316" xr:uid="{00000000-0005-0000-0000-00001A580000}"/>
    <cellStyle name="Nota 2 8 4 3" xfId="3917" xr:uid="{00000000-0005-0000-0000-00001B580000}"/>
    <cellStyle name="Nota 2 8 4 3 2" xfId="7408" xr:uid="{00000000-0005-0000-0000-00001C580000}"/>
    <cellStyle name="Nota 2 8 4 3 2 2" xfId="16561" xr:uid="{00000000-0005-0000-0000-00001D580000}"/>
    <cellStyle name="Nota 2 8 4 3 2 3" xfId="23542" xr:uid="{00000000-0005-0000-0000-00001E580000}"/>
    <cellStyle name="Nota 2 8 4 3 2 4" xfId="30386" xr:uid="{00000000-0005-0000-0000-00001F580000}"/>
    <cellStyle name="Nota 2 8 4 3 2 5" xfId="34336" xr:uid="{00000000-0005-0000-0000-000020580000}"/>
    <cellStyle name="Nota 2 8 4 3 2 6" xfId="37888" xr:uid="{00000000-0005-0000-0000-000021580000}"/>
    <cellStyle name="Nota 2 8 4 3 2 7" xfId="39846" xr:uid="{00000000-0005-0000-0000-000022580000}"/>
    <cellStyle name="Nota 2 8 4 3 3" xfId="13071" xr:uid="{00000000-0005-0000-0000-000023580000}"/>
    <cellStyle name="Nota 2 8 4 3 4" xfId="20069" xr:uid="{00000000-0005-0000-0000-000024580000}"/>
    <cellStyle name="Nota 2 8 4 3 5" xfId="9223" xr:uid="{00000000-0005-0000-0000-000025580000}"/>
    <cellStyle name="Nota 2 8 4 3 6" xfId="23174" xr:uid="{00000000-0005-0000-0000-000026580000}"/>
    <cellStyle name="Nota 2 8 4 3 7" xfId="17516" xr:uid="{00000000-0005-0000-0000-000027580000}"/>
    <cellStyle name="Nota 2 8 4 3 8" xfId="33468" xr:uid="{00000000-0005-0000-0000-000028580000}"/>
    <cellStyle name="Nota 2 8 4 3 9" xfId="37141" xr:uid="{00000000-0005-0000-0000-000029580000}"/>
    <cellStyle name="Nota 2 8 4 4" xfId="4355" xr:uid="{00000000-0005-0000-0000-00002A580000}"/>
    <cellStyle name="Nota 2 8 4 4 2" xfId="7409" xr:uid="{00000000-0005-0000-0000-00002B580000}"/>
    <cellStyle name="Nota 2 8 4 4 2 2" xfId="16562" xr:uid="{00000000-0005-0000-0000-00002C580000}"/>
    <cellStyle name="Nota 2 8 4 4 2 3" xfId="23543" xr:uid="{00000000-0005-0000-0000-00002D580000}"/>
    <cellStyle name="Nota 2 8 4 4 2 4" xfId="30387" xr:uid="{00000000-0005-0000-0000-00002E580000}"/>
    <cellStyle name="Nota 2 8 4 4 2 5" xfId="34337" xr:uid="{00000000-0005-0000-0000-00002F580000}"/>
    <cellStyle name="Nota 2 8 4 4 2 6" xfId="37889" xr:uid="{00000000-0005-0000-0000-000030580000}"/>
    <cellStyle name="Nota 2 8 4 4 2 7" xfId="39847" xr:uid="{00000000-0005-0000-0000-000031580000}"/>
    <cellStyle name="Nota 2 8 4 4 3" xfId="13509" xr:uid="{00000000-0005-0000-0000-000032580000}"/>
    <cellStyle name="Nota 2 8 4 4 4" xfId="20507" xr:uid="{00000000-0005-0000-0000-000033580000}"/>
    <cellStyle name="Nota 2 8 4 4 5" xfId="17431" xr:uid="{00000000-0005-0000-0000-000034580000}"/>
    <cellStyle name="Nota 2 8 4 4 6" xfId="22844" xr:uid="{00000000-0005-0000-0000-000035580000}"/>
    <cellStyle name="Nota 2 8 4 4 7" xfId="19526" xr:uid="{00000000-0005-0000-0000-000036580000}"/>
    <cellStyle name="Nota 2 8 4 4 8" xfId="31722" xr:uid="{00000000-0005-0000-0000-000037580000}"/>
    <cellStyle name="Nota 2 8 4 4 9" xfId="35402" xr:uid="{00000000-0005-0000-0000-000038580000}"/>
    <cellStyle name="Nota 2 8 4 5" xfId="4609" xr:uid="{00000000-0005-0000-0000-000039580000}"/>
    <cellStyle name="Nota 2 8 4 5 2" xfId="7410" xr:uid="{00000000-0005-0000-0000-00003A580000}"/>
    <cellStyle name="Nota 2 8 4 5 2 2" xfId="16563" xr:uid="{00000000-0005-0000-0000-00003B580000}"/>
    <cellStyle name="Nota 2 8 4 5 2 3" xfId="23544" xr:uid="{00000000-0005-0000-0000-00003C580000}"/>
    <cellStyle name="Nota 2 8 4 5 2 4" xfId="30388" xr:uid="{00000000-0005-0000-0000-00003D580000}"/>
    <cellStyle name="Nota 2 8 4 5 2 5" xfId="34338" xr:uid="{00000000-0005-0000-0000-00003E580000}"/>
    <cellStyle name="Nota 2 8 4 5 2 6" xfId="37890" xr:uid="{00000000-0005-0000-0000-00003F580000}"/>
    <cellStyle name="Nota 2 8 4 5 2 7" xfId="39848" xr:uid="{00000000-0005-0000-0000-000040580000}"/>
    <cellStyle name="Nota 2 8 4 5 3" xfId="13763" xr:uid="{00000000-0005-0000-0000-000041580000}"/>
    <cellStyle name="Nota 2 8 4 5 4" xfId="20761" xr:uid="{00000000-0005-0000-0000-000042580000}"/>
    <cellStyle name="Nota 2 8 4 5 5" xfId="27532" xr:uid="{00000000-0005-0000-0000-000043580000}"/>
    <cellStyle name="Nota 2 8 4 5 6" xfId="29439" xr:uid="{00000000-0005-0000-0000-000044580000}"/>
    <cellStyle name="Nota 2 8 4 5 7" xfId="24969" xr:uid="{00000000-0005-0000-0000-000045580000}"/>
    <cellStyle name="Nota 2 8 4 5 8" xfId="32215" xr:uid="{00000000-0005-0000-0000-000046580000}"/>
    <cellStyle name="Nota 2 8 4 5 9" xfId="35890" xr:uid="{00000000-0005-0000-0000-000047580000}"/>
    <cellStyle name="Nota 2 8 4 6" xfId="4855" xr:uid="{00000000-0005-0000-0000-000048580000}"/>
    <cellStyle name="Nota 2 8 4 6 2" xfId="7411" xr:uid="{00000000-0005-0000-0000-000049580000}"/>
    <cellStyle name="Nota 2 8 4 6 2 2" xfId="16564" xr:uid="{00000000-0005-0000-0000-00004A580000}"/>
    <cellStyle name="Nota 2 8 4 6 2 3" xfId="23545" xr:uid="{00000000-0005-0000-0000-00004B580000}"/>
    <cellStyle name="Nota 2 8 4 6 2 4" xfId="30389" xr:uid="{00000000-0005-0000-0000-00004C580000}"/>
    <cellStyle name="Nota 2 8 4 6 2 5" xfId="34339" xr:uid="{00000000-0005-0000-0000-00004D580000}"/>
    <cellStyle name="Nota 2 8 4 6 2 6" xfId="37891" xr:uid="{00000000-0005-0000-0000-00004E580000}"/>
    <cellStyle name="Nota 2 8 4 6 2 7" xfId="39849" xr:uid="{00000000-0005-0000-0000-00004F580000}"/>
    <cellStyle name="Nota 2 8 4 6 3" xfId="14009" xr:uid="{00000000-0005-0000-0000-000050580000}"/>
    <cellStyle name="Nota 2 8 4 6 4" xfId="21007" xr:uid="{00000000-0005-0000-0000-000051580000}"/>
    <cellStyle name="Nota 2 8 4 6 5" xfId="27411" xr:uid="{00000000-0005-0000-0000-000052580000}"/>
    <cellStyle name="Nota 2 8 4 6 6" xfId="18108" xr:uid="{00000000-0005-0000-0000-000053580000}"/>
    <cellStyle name="Nota 2 8 4 6 7" xfId="24997" xr:uid="{00000000-0005-0000-0000-000054580000}"/>
    <cellStyle name="Nota 2 8 4 6 8" xfId="17169" xr:uid="{00000000-0005-0000-0000-000055580000}"/>
    <cellStyle name="Nota 2 8 4 6 9" xfId="25750" xr:uid="{00000000-0005-0000-0000-000056580000}"/>
    <cellStyle name="Nota 2 8 4 7" xfId="7406" xr:uid="{00000000-0005-0000-0000-000057580000}"/>
    <cellStyle name="Nota 2 8 4 7 2" xfId="16559" xr:uid="{00000000-0005-0000-0000-000058580000}"/>
    <cellStyle name="Nota 2 8 4 7 3" xfId="23540" xr:uid="{00000000-0005-0000-0000-000059580000}"/>
    <cellStyle name="Nota 2 8 4 7 4" xfId="30384" xr:uid="{00000000-0005-0000-0000-00005A580000}"/>
    <cellStyle name="Nota 2 8 4 7 5" xfId="34334" xr:uid="{00000000-0005-0000-0000-00005B580000}"/>
    <cellStyle name="Nota 2 8 4 7 6" xfId="37886" xr:uid="{00000000-0005-0000-0000-00005C580000}"/>
    <cellStyle name="Nota 2 8 4 7 7" xfId="39844" xr:uid="{00000000-0005-0000-0000-00005D580000}"/>
    <cellStyle name="Nota 2 8 4 8" xfId="11389" xr:uid="{00000000-0005-0000-0000-00005E580000}"/>
    <cellStyle name="Nota 2 8 4 9" xfId="18392" xr:uid="{00000000-0005-0000-0000-00005F580000}"/>
    <cellStyle name="Nota 2 8 5" xfId="1757" xr:uid="{00000000-0005-0000-0000-000060580000}"/>
    <cellStyle name="Nota 2 8 5 10" xfId="28605" xr:uid="{00000000-0005-0000-0000-000061580000}"/>
    <cellStyle name="Nota 2 8 5 11" xfId="25993" xr:uid="{00000000-0005-0000-0000-000062580000}"/>
    <cellStyle name="Nota 2 8 5 12" xfId="30939" xr:uid="{00000000-0005-0000-0000-000063580000}"/>
    <cellStyle name="Nota 2 8 5 13" xfId="34879" xr:uid="{00000000-0005-0000-0000-000064580000}"/>
    <cellStyle name="Nota 2 8 5 14" xfId="38363" xr:uid="{00000000-0005-0000-0000-000065580000}"/>
    <cellStyle name="Nota 2 8 5 2" xfId="2528" xr:uid="{00000000-0005-0000-0000-000066580000}"/>
    <cellStyle name="Nota 2 8 5 2 2" xfId="7413" xr:uid="{00000000-0005-0000-0000-000067580000}"/>
    <cellStyle name="Nota 2 8 5 2 2 2" xfId="16566" xr:uid="{00000000-0005-0000-0000-000068580000}"/>
    <cellStyle name="Nota 2 8 5 2 2 3" xfId="23547" xr:uid="{00000000-0005-0000-0000-000069580000}"/>
    <cellStyle name="Nota 2 8 5 2 2 4" xfId="30391" xr:uid="{00000000-0005-0000-0000-00006A580000}"/>
    <cellStyle name="Nota 2 8 5 2 2 5" xfId="34341" xr:uid="{00000000-0005-0000-0000-00006B580000}"/>
    <cellStyle name="Nota 2 8 5 2 2 6" xfId="37893" xr:uid="{00000000-0005-0000-0000-00006C580000}"/>
    <cellStyle name="Nota 2 8 5 2 2 7" xfId="39851" xr:uid="{00000000-0005-0000-0000-00006D580000}"/>
    <cellStyle name="Nota 2 8 5 2 3" xfId="11682" xr:uid="{00000000-0005-0000-0000-00006E580000}"/>
    <cellStyle name="Nota 2 8 5 2 4" xfId="18685" xr:uid="{00000000-0005-0000-0000-00006F580000}"/>
    <cellStyle name="Nota 2 8 5 2 5" xfId="17980" xr:uid="{00000000-0005-0000-0000-000070580000}"/>
    <cellStyle name="Nota 2 8 5 2 6" xfId="22847" xr:uid="{00000000-0005-0000-0000-000071580000}"/>
    <cellStyle name="Nota 2 8 5 2 7" xfId="30068" xr:uid="{00000000-0005-0000-0000-000072580000}"/>
    <cellStyle name="Nota 2 8 5 2 8" xfId="19420" xr:uid="{00000000-0005-0000-0000-000073580000}"/>
    <cellStyle name="Nota 2 8 5 2 9" xfId="33622" xr:uid="{00000000-0005-0000-0000-000074580000}"/>
    <cellStyle name="Nota 2 8 5 3" xfId="3688" xr:uid="{00000000-0005-0000-0000-000075580000}"/>
    <cellStyle name="Nota 2 8 5 3 2" xfId="7414" xr:uid="{00000000-0005-0000-0000-000076580000}"/>
    <cellStyle name="Nota 2 8 5 3 2 2" xfId="16567" xr:uid="{00000000-0005-0000-0000-000077580000}"/>
    <cellStyle name="Nota 2 8 5 3 2 3" xfId="23548" xr:uid="{00000000-0005-0000-0000-000078580000}"/>
    <cellStyle name="Nota 2 8 5 3 2 4" xfId="30392" xr:uid="{00000000-0005-0000-0000-000079580000}"/>
    <cellStyle name="Nota 2 8 5 3 2 5" xfId="34342" xr:uid="{00000000-0005-0000-0000-00007A580000}"/>
    <cellStyle name="Nota 2 8 5 3 2 6" xfId="37894" xr:uid="{00000000-0005-0000-0000-00007B580000}"/>
    <cellStyle name="Nota 2 8 5 3 2 7" xfId="39852" xr:uid="{00000000-0005-0000-0000-00007C580000}"/>
    <cellStyle name="Nota 2 8 5 3 3" xfId="12842" xr:uid="{00000000-0005-0000-0000-00007D580000}"/>
    <cellStyle name="Nota 2 8 5 3 4" xfId="19841" xr:uid="{00000000-0005-0000-0000-00007E580000}"/>
    <cellStyle name="Nota 2 8 5 3 5" xfId="9516" xr:uid="{00000000-0005-0000-0000-00007F580000}"/>
    <cellStyle name="Nota 2 8 5 3 6" xfId="21333" xr:uid="{00000000-0005-0000-0000-000080580000}"/>
    <cellStyle name="Nota 2 8 5 3 7" xfId="19770" xr:uid="{00000000-0005-0000-0000-000081580000}"/>
    <cellStyle name="Nota 2 8 5 3 8" xfId="29676" xr:uid="{00000000-0005-0000-0000-000082580000}"/>
    <cellStyle name="Nota 2 8 5 3 9" xfId="31224" xr:uid="{00000000-0005-0000-0000-000083580000}"/>
    <cellStyle name="Nota 2 8 5 4" xfId="4200" xr:uid="{00000000-0005-0000-0000-000084580000}"/>
    <cellStyle name="Nota 2 8 5 4 2" xfId="7415" xr:uid="{00000000-0005-0000-0000-000085580000}"/>
    <cellStyle name="Nota 2 8 5 4 2 2" xfId="16568" xr:uid="{00000000-0005-0000-0000-000086580000}"/>
    <cellStyle name="Nota 2 8 5 4 2 3" xfId="23549" xr:uid="{00000000-0005-0000-0000-000087580000}"/>
    <cellStyle name="Nota 2 8 5 4 2 4" xfId="30393" xr:uid="{00000000-0005-0000-0000-000088580000}"/>
    <cellStyle name="Nota 2 8 5 4 2 5" xfId="34343" xr:uid="{00000000-0005-0000-0000-000089580000}"/>
    <cellStyle name="Nota 2 8 5 4 2 6" xfId="37895" xr:uid="{00000000-0005-0000-0000-00008A580000}"/>
    <cellStyle name="Nota 2 8 5 4 2 7" xfId="39853" xr:uid="{00000000-0005-0000-0000-00008B580000}"/>
    <cellStyle name="Nota 2 8 5 4 3" xfId="13354" xr:uid="{00000000-0005-0000-0000-00008C580000}"/>
    <cellStyle name="Nota 2 8 5 4 4" xfId="20352" xr:uid="{00000000-0005-0000-0000-00008D580000}"/>
    <cellStyle name="Nota 2 8 5 4 5" xfId="19566" xr:uid="{00000000-0005-0000-0000-00008E580000}"/>
    <cellStyle name="Nota 2 8 5 4 6" xfId="25051" xr:uid="{00000000-0005-0000-0000-00008F580000}"/>
    <cellStyle name="Nota 2 8 5 4 7" xfId="9512" xr:uid="{00000000-0005-0000-0000-000090580000}"/>
    <cellStyle name="Nota 2 8 5 4 8" xfId="31697" xr:uid="{00000000-0005-0000-0000-000091580000}"/>
    <cellStyle name="Nota 2 8 5 4 9" xfId="35377" xr:uid="{00000000-0005-0000-0000-000092580000}"/>
    <cellStyle name="Nota 2 8 5 5" xfId="3116" xr:uid="{00000000-0005-0000-0000-000093580000}"/>
    <cellStyle name="Nota 2 8 5 5 2" xfId="7416" xr:uid="{00000000-0005-0000-0000-000094580000}"/>
    <cellStyle name="Nota 2 8 5 5 2 2" xfId="16569" xr:uid="{00000000-0005-0000-0000-000095580000}"/>
    <cellStyle name="Nota 2 8 5 5 2 3" xfId="23550" xr:uid="{00000000-0005-0000-0000-000096580000}"/>
    <cellStyle name="Nota 2 8 5 5 2 4" xfId="30394" xr:uid="{00000000-0005-0000-0000-000097580000}"/>
    <cellStyle name="Nota 2 8 5 5 2 5" xfId="34344" xr:uid="{00000000-0005-0000-0000-000098580000}"/>
    <cellStyle name="Nota 2 8 5 5 2 6" xfId="37896" xr:uid="{00000000-0005-0000-0000-000099580000}"/>
    <cellStyle name="Nota 2 8 5 5 2 7" xfId="39854" xr:uid="{00000000-0005-0000-0000-00009A580000}"/>
    <cellStyle name="Nota 2 8 5 5 3" xfId="12270" xr:uid="{00000000-0005-0000-0000-00009B580000}"/>
    <cellStyle name="Nota 2 8 5 5 4" xfId="19273" xr:uid="{00000000-0005-0000-0000-00009C580000}"/>
    <cellStyle name="Nota 2 8 5 5 5" xfId="23991" xr:uid="{00000000-0005-0000-0000-00009D580000}"/>
    <cellStyle name="Nota 2 8 5 5 6" xfId="17073" xr:uid="{00000000-0005-0000-0000-00009E580000}"/>
    <cellStyle name="Nota 2 8 5 5 7" xfId="25646" xr:uid="{00000000-0005-0000-0000-00009F580000}"/>
    <cellStyle name="Nota 2 8 5 5 8" xfId="33751" xr:uid="{00000000-0005-0000-0000-0000A0580000}"/>
    <cellStyle name="Nota 2 8 5 5 9" xfId="37313" xr:uid="{00000000-0005-0000-0000-0000A1580000}"/>
    <cellStyle name="Nota 2 8 5 6" xfId="4345" xr:uid="{00000000-0005-0000-0000-0000A2580000}"/>
    <cellStyle name="Nota 2 8 5 6 2" xfId="7417" xr:uid="{00000000-0005-0000-0000-0000A3580000}"/>
    <cellStyle name="Nota 2 8 5 6 2 2" xfId="16570" xr:uid="{00000000-0005-0000-0000-0000A4580000}"/>
    <cellStyle name="Nota 2 8 5 6 2 3" xfId="23551" xr:uid="{00000000-0005-0000-0000-0000A5580000}"/>
    <cellStyle name="Nota 2 8 5 6 2 4" xfId="30395" xr:uid="{00000000-0005-0000-0000-0000A6580000}"/>
    <cellStyle name="Nota 2 8 5 6 2 5" xfId="34345" xr:uid="{00000000-0005-0000-0000-0000A7580000}"/>
    <cellStyle name="Nota 2 8 5 6 2 6" xfId="37897" xr:uid="{00000000-0005-0000-0000-0000A8580000}"/>
    <cellStyle name="Nota 2 8 5 6 2 7" xfId="39855" xr:uid="{00000000-0005-0000-0000-0000A9580000}"/>
    <cellStyle name="Nota 2 8 5 6 3" xfId="13499" xr:uid="{00000000-0005-0000-0000-0000AA580000}"/>
    <cellStyle name="Nota 2 8 5 6 4" xfId="20497" xr:uid="{00000000-0005-0000-0000-0000AB580000}"/>
    <cellStyle name="Nota 2 8 5 6 5" xfId="29509" xr:uid="{00000000-0005-0000-0000-0000AC580000}"/>
    <cellStyle name="Nota 2 8 5 6 6" xfId="28572" xr:uid="{00000000-0005-0000-0000-0000AD580000}"/>
    <cellStyle name="Nota 2 8 5 6 7" xfId="25991" xr:uid="{00000000-0005-0000-0000-0000AE580000}"/>
    <cellStyle name="Nota 2 8 5 6 8" xfId="26051" xr:uid="{00000000-0005-0000-0000-0000AF580000}"/>
    <cellStyle name="Nota 2 8 5 6 9" xfId="34876" xr:uid="{00000000-0005-0000-0000-0000B0580000}"/>
    <cellStyle name="Nota 2 8 5 7" xfId="7412" xr:uid="{00000000-0005-0000-0000-0000B1580000}"/>
    <cellStyle name="Nota 2 8 5 7 2" xfId="16565" xr:uid="{00000000-0005-0000-0000-0000B2580000}"/>
    <cellStyle name="Nota 2 8 5 7 3" xfId="23546" xr:uid="{00000000-0005-0000-0000-0000B3580000}"/>
    <cellStyle name="Nota 2 8 5 7 4" xfId="30390" xr:uid="{00000000-0005-0000-0000-0000B4580000}"/>
    <cellStyle name="Nota 2 8 5 7 5" xfId="34340" xr:uid="{00000000-0005-0000-0000-0000B5580000}"/>
    <cellStyle name="Nota 2 8 5 7 6" xfId="37892" xr:uid="{00000000-0005-0000-0000-0000B6580000}"/>
    <cellStyle name="Nota 2 8 5 7 7" xfId="39850" xr:uid="{00000000-0005-0000-0000-0000B7580000}"/>
    <cellStyle name="Nota 2 8 5 8" xfId="10911" xr:uid="{00000000-0005-0000-0000-0000B8580000}"/>
    <cellStyle name="Nota 2 8 5 9" xfId="9629" xr:uid="{00000000-0005-0000-0000-0000B9580000}"/>
    <cellStyle name="Nota 2 8 6" xfId="1642" xr:uid="{00000000-0005-0000-0000-0000BA580000}"/>
    <cellStyle name="Nota 2 8 6 10" xfId="29057" xr:uid="{00000000-0005-0000-0000-0000BB580000}"/>
    <cellStyle name="Nota 2 8 6 11" xfId="31001" xr:uid="{00000000-0005-0000-0000-0000BC580000}"/>
    <cellStyle name="Nota 2 8 6 12" xfId="31363" xr:uid="{00000000-0005-0000-0000-0000BD580000}"/>
    <cellStyle name="Nota 2 8 6 13" xfId="35123" xr:uid="{00000000-0005-0000-0000-0000BE580000}"/>
    <cellStyle name="Nota 2 8 6 2" xfId="3519" xr:uid="{00000000-0005-0000-0000-0000BF580000}"/>
    <cellStyle name="Nota 2 8 6 2 2" xfId="7419" xr:uid="{00000000-0005-0000-0000-0000C0580000}"/>
    <cellStyle name="Nota 2 8 6 2 2 2" xfId="16572" xr:uid="{00000000-0005-0000-0000-0000C1580000}"/>
    <cellStyle name="Nota 2 8 6 2 2 3" xfId="23553" xr:uid="{00000000-0005-0000-0000-0000C2580000}"/>
    <cellStyle name="Nota 2 8 6 2 2 4" xfId="30397" xr:uid="{00000000-0005-0000-0000-0000C3580000}"/>
    <cellStyle name="Nota 2 8 6 2 2 5" xfId="34347" xr:uid="{00000000-0005-0000-0000-0000C4580000}"/>
    <cellStyle name="Nota 2 8 6 2 2 6" xfId="37899" xr:uid="{00000000-0005-0000-0000-0000C5580000}"/>
    <cellStyle name="Nota 2 8 6 2 2 7" xfId="39857" xr:uid="{00000000-0005-0000-0000-0000C6580000}"/>
    <cellStyle name="Nota 2 8 6 2 3" xfId="12673" xr:uid="{00000000-0005-0000-0000-0000C7580000}"/>
    <cellStyle name="Nota 2 8 6 2 4" xfId="19674" xr:uid="{00000000-0005-0000-0000-0000C8580000}"/>
    <cellStyle name="Nota 2 8 6 2 5" xfId="22606" xr:uid="{00000000-0005-0000-0000-0000C9580000}"/>
    <cellStyle name="Nota 2 8 6 2 6" xfId="29170" xr:uid="{00000000-0005-0000-0000-0000CA580000}"/>
    <cellStyle name="Nota 2 8 6 2 7" xfId="25893" xr:uid="{00000000-0005-0000-0000-0000CB580000}"/>
    <cellStyle name="Nota 2 8 6 2 8" xfId="10030" xr:uid="{00000000-0005-0000-0000-0000CC580000}"/>
    <cellStyle name="Nota 2 8 6 2 9" xfId="18305" xr:uid="{00000000-0005-0000-0000-0000CD580000}"/>
    <cellStyle name="Nota 2 8 6 3" xfId="4115" xr:uid="{00000000-0005-0000-0000-0000CE580000}"/>
    <cellStyle name="Nota 2 8 6 3 2" xfId="7420" xr:uid="{00000000-0005-0000-0000-0000CF580000}"/>
    <cellStyle name="Nota 2 8 6 3 2 2" xfId="16573" xr:uid="{00000000-0005-0000-0000-0000D0580000}"/>
    <cellStyle name="Nota 2 8 6 3 2 3" xfId="23554" xr:uid="{00000000-0005-0000-0000-0000D1580000}"/>
    <cellStyle name="Nota 2 8 6 3 2 4" xfId="30398" xr:uid="{00000000-0005-0000-0000-0000D2580000}"/>
    <cellStyle name="Nota 2 8 6 3 2 5" xfId="34348" xr:uid="{00000000-0005-0000-0000-0000D3580000}"/>
    <cellStyle name="Nota 2 8 6 3 2 6" xfId="37900" xr:uid="{00000000-0005-0000-0000-0000D4580000}"/>
    <cellStyle name="Nota 2 8 6 3 2 7" xfId="39858" xr:uid="{00000000-0005-0000-0000-0000D5580000}"/>
    <cellStyle name="Nota 2 8 6 3 3" xfId="13269" xr:uid="{00000000-0005-0000-0000-0000D6580000}"/>
    <cellStyle name="Nota 2 8 6 3 4" xfId="20267" xr:uid="{00000000-0005-0000-0000-0000D7580000}"/>
    <cellStyle name="Nota 2 8 6 3 5" xfId="27774" xr:uid="{00000000-0005-0000-0000-0000D8580000}"/>
    <cellStyle name="Nota 2 8 6 3 6" xfId="10009" xr:uid="{00000000-0005-0000-0000-0000D9580000}"/>
    <cellStyle name="Nota 2 8 6 3 7" xfId="22504" xr:uid="{00000000-0005-0000-0000-0000DA580000}"/>
    <cellStyle name="Nota 2 8 6 3 8" xfId="33412" xr:uid="{00000000-0005-0000-0000-0000DB580000}"/>
    <cellStyle name="Nota 2 8 6 3 9" xfId="37087" xr:uid="{00000000-0005-0000-0000-0000DC580000}"/>
    <cellStyle name="Nota 2 8 6 4" xfId="4335" xr:uid="{00000000-0005-0000-0000-0000DD580000}"/>
    <cellStyle name="Nota 2 8 6 4 2" xfId="7421" xr:uid="{00000000-0005-0000-0000-0000DE580000}"/>
    <cellStyle name="Nota 2 8 6 4 2 2" xfId="16574" xr:uid="{00000000-0005-0000-0000-0000DF580000}"/>
    <cellStyle name="Nota 2 8 6 4 2 3" xfId="23555" xr:uid="{00000000-0005-0000-0000-0000E0580000}"/>
    <cellStyle name="Nota 2 8 6 4 2 4" xfId="30399" xr:uid="{00000000-0005-0000-0000-0000E1580000}"/>
    <cellStyle name="Nota 2 8 6 4 2 5" xfId="34349" xr:uid="{00000000-0005-0000-0000-0000E2580000}"/>
    <cellStyle name="Nota 2 8 6 4 2 6" xfId="37901" xr:uid="{00000000-0005-0000-0000-0000E3580000}"/>
    <cellStyle name="Nota 2 8 6 4 2 7" xfId="39859" xr:uid="{00000000-0005-0000-0000-0000E4580000}"/>
    <cellStyle name="Nota 2 8 6 4 3" xfId="13489" xr:uid="{00000000-0005-0000-0000-0000E5580000}"/>
    <cellStyle name="Nota 2 8 6 4 4" xfId="20487" xr:uid="{00000000-0005-0000-0000-0000E6580000}"/>
    <cellStyle name="Nota 2 8 6 4 5" xfId="17924" xr:uid="{00000000-0005-0000-0000-0000E7580000}"/>
    <cellStyle name="Nota 2 8 6 4 6" xfId="24106" xr:uid="{00000000-0005-0000-0000-0000E8580000}"/>
    <cellStyle name="Nota 2 8 6 4 7" xfId="22953" xr:uid="{00000000-0005-0000-0000-0000E9580000}"/>
    <cellStyle name="Nota 2 8 6 4 8" xfId="33328" xr:uid="{00000000-0005-0000-0000-0000EA580000}"/>
    <cellStyle name="Nota 2 8 6 4 9" xfId="37003" xr:uid="{00000000-0005-0000-0000-0000EB580000}"/>
    <cellStyle name="Nota 2 8 6 5" xfId="4594" xr:uid="{00000000-0005-0000-0000-0000EC580000}"/>
    <cellStyle name="Nota 2 8 6 5 2" xfId="7422" xr:uid="{00000000-0005-0000-0000-0000ED580000}"/>
    <cellStyle name="Nota 2 8 6 5 2 2" xfId="16575" xr:uid="{00000000-0005-0000-0000-0000EE580000}"/>
    <cellStyle name="Nota 2 8 6 5 2 3" xfId="23556" xr:uid="{00000000-0005-0000-0000-0000EF580000}"/>
    <cellStyle name="Nota 2 8 6 5 2 4" xfId="30400" xr:uid="{00000000-0005-0000-0000-0000F0580000}"/>
    <cellStyle name="Nota 2 8 6 5 2 5" xfId="34350" xr:uid="{00000000-0005-0000-0000-0000F1580000}"/>
    <cellStyle name="Nota 2 8 6 5 2 6" xfId="37902" xr:uid="{00000000-0005-0000-0000-0000F2580000}"/>
    <cellStyle name="Nota 2 8 6 5 2 7" xfId="39860" xr:uid="{00000000-0005-0000-0000-0000F3580000}"/>
    <cellStyle name="Nota 2 8 6 5 3" xfId="13748" xr:uid="{00000000-0005-0000-0000-0000F4580000}"/>
    <cellStyle name="Nota 2 8 6 5 4" xfId="20746" xr:uid="{00000000-0005-0000-0000-0000F5580000}"/>
    <cellStyle name="Nota 2 8 6 5 5" xfId="24021" xr:uid="{00000000-0005-0000-0000-0000F6580000}"/>
    <cellStyle name="Nota 2 8 6 5 6" xfId="29428" xr:uid="{00000000-0005-0000-0000-0000F7580000}"/>
    <cellStyle name="Nota 2 8 6 5 7" xfId="24972" xr:uid="{00000000-0005-0000-0000-0000F8580000}"/>
    <cellStyle name="Nota 2 8 6 5 8" xfId="29404" xr:uid="{00000000-0005-0000-0000-0000F9580000}"/>
    <cellStyle name="Nota 2 8 6 5 9" xfId="31022" xr:uid="{00000000-0005-0000-0000-0000FA580000}"/>
    <cellStyle name="Nota 2 8 6 6" xfId="7418" xr:uid="{00000000-0005-0000-0000-0000FB580000}"/>
    <cellStyle name="Nota 2 8 6 6 2" xfId="16571" xr:uid="{00000000-0005-0000-0000-0000FC580000}"/>
    <cellStyle name="Nota 2 8 6 6 3" xfId="23552" xr:uid="{00000000-0005-0000-0000-0000FD580000}"/>
    <cellStyle name="Nota 2 8 6 6 4" xfId="30396" xr:uid="{00000000-0005-0000-0000-0000FE580000}"/>
    <cellStyle name="Nota 2 8 6 6 5" xfId="34346" xr:uid="{00000000-0005-0000-0000-0000FF580000}"/>
    <cellStyle name="Nota 2 8 6 6 6" xfId="37898" xr:uid="{00000000-0005-0000-0000-000000590000}"/>
    <cellStyle name="Nota 2 8 6 6 7" xfId="39856" xr:uid="{00000000-0005-0000-0000-000001590000}"/>
    <cellStyle name="Nota 2 8 6 7" xfId="10796" xr:uid="{00000000-0005-0000-0000-000002590000}"/>
    <cellStyle name="Nota 2 8 6 8" xfId="9803" xr:uid="{00000000-0005-0000-0000-000003590000}"/>
    <cellStyle name="Nota 2 8 6 9" xfId="25135" xr:uid="{00000000-0005-0000-0000-000004590000}"/>
    <cellStyle name="Nota 2 8 7" xfId="2470" xr:uid="{00000000-0005-0000-0000-000005590000}"/>
    <cellStyle name="Nota 2 8 7 2" xfId="7423" xr:uid="{00000000-0005-0000-0000-000006590000}"/>
    <cellStyle name="Nota 2 8 7 2 2" xfId="16576" xr:uid="{00000000-0005-0000-0000-000007590000}"/>
    <cellStyle name="Nota 2 8 7 2 3" xfId="23557" xr:uid="{00000000-0005-0000-0000-000008590000}"/>
    <cellStyle name="Nota 2 8 7 2 4" xfId="30401" xr:uid="{00000000-0005-0000-0000-000009590000}"/>
    <cellStyle name="Nota 2 8 7 2 5" xfId="34351" xr:uid="{00000000-0005-0000-0000-00000A590000}"/>
    <cellStyle name="Nota 2 8 7 2 6" xfId="37903" xr:uid="{00000000-0005-0000-0000-00000B590000}"/>
    <cellStyle name="Nota 2 8 7 2 7" xfId="39861" xr:uid="{00000000-0005-0000-0000-00000C590000}"/>
    <cellStyle name="Nota 2 8 7 3" xfId="11624" xr:uid="{00000000-0005-0000-0000-00000D590000}"/>
    <cellStyle name="Nota 2 8 7 4" xfId="18627" xr:uid="{00000000-0005-0000-0000-00000E590000}"/>
    <cellStyle name="Nota 2 8 7 5" xfId="17770" xr:uid="{00000000-0005-0000-0000-00000F590000}"/>
    <cellStyle name="Nota 2 8 7 6" xfId="26205" xr:uid="{00000000-0005-0000-0000-000010590000}"/>
    <cellStyle name="Nota 2 8 7 7" xfId="30096" xr:uid="{00000000-0005-0000-0000-000011590000}"/>
    <cellStyle name="Nota 2 8 7 8" xfId="34073" xr:uid="{00000000-0005-0000-0000-000012590000}"/>
    <cellStyle name="Nota 2 8 7 9" xfId="37635" xr:uid="{00000000-0005-0000-0000-000013590000}"/>
    <cellStyle name="Nota 2 8 8" xfId="3047" xr:uid="{00000000-0005-0000-0000-000014590000}"/>
    <cellStyle name="Nota 2 8 8 2" xfId="7424" xr:uid="{00000000-0005-0000-0000-000015590000}"/>
    <cellStyle name="Nota 2 8 8 2 2" xfId="16577" xr:uid="{00000000-0005-0000-0000-000016590000}"/>
    <cellStyle name="Nota 2 8 8 2 3" xfId="23558" xr:uid="{00000000-0005-0000-0000-000017590000}"/>
    <cellStyle name="Nota 2 8 8 2 4" xfId="30402" xr:uid="{00000000-0005-0000-0000-000018590000}"/>
    <cellStyle name="Nota 2 8 8 2 5" xfId="34352" xr:uid="{00000000-0005-0000-0000-000019590000}"/>
    <cellStyle name="Nota 2 8 8 2 6" xfId="37904" xr:uid="{00000000-0005-0000-0000-00001A590000}"/>
    <cellStyle name="Nota 2 8 8 2 7" xfId="39862" xr:uid="{00000000-0005-0000-0000-00001B590000}"/>
    <cellStyle name="Nota 2 8 8 3" xfId="12201" xr:uid="{00000000-0005-0000-0000-00001C590000}"/>
    <cellStyle name="Nota 2 8 8 4" xfId="19204" xr:uid="{00000000-0005-0000-0000-00001D590000}"/>
    <cellStyle name="Nota 2 8 8 5" xfId="28292" xr:uid="{00000000-0005-0000-0000-00001E590000}"/>
    <cellStyle name="Nota 2 8 8 6" xfId="26405" xr:uid="{00000000-0005-0000-0000-00001F590000}"/>
    <cellStyle name="Nota 2 8 8 7" xfId="29811" xr:uid="{00000000-0005-0000-0000-000020590000}"/>
    <cellStyle name="Nota 2 8 8 8" xfId="33788" xr:uid="{00000000-0005-0000-0000-000021590000}"/>
    <cellStyle name="Nota 2 8 8 9" xfId="37350" xr:uid="{00000000-0005-0000-0000-000022590000}"/>
    <cellStyle name="Nota 2 8 9" xfId="3786" xr:uid="{00000000-0005-0000-0000-000023590000}"/>
    <cellStyle name="Nota 2 8 9 2" xfId="7425" xr:uid="{00000000-0005-0000-0000-000024590000}"/>
    <cellStyle name="Nota 2 8 9 2 2" xfId="16578" xr:uid="{00000000-0005-0000-0000-000025590000}"/>
    <cellStyle name="Nota 2 8 9 2 3" xfId="23559" xr:uid="{00000000-0005-0000-0000-000026590000}"/>
    <cellStyle name="Nota 2 8 9 2 4" xfId="30403" xr:uid="{00000000-0005-0000-0000-000027590000}"/>
    <cellStyle name="Nota 2 8 9 2 5" xfId="34353" xr:uid="{00000000-0005-0000-0000-000028590000}"/>
    <cellStyle name="Nota 2 8 9 2 6" xfId="37905" xr:uid="{00000000-0005-0000-0000-000029590000}"/>
    <cellStyle name="Nota 2 8 9 2 7" xfId="39863" xr:uid="{00000000-0005-0000-0000-00002A590000}"/>
    <cellStyle name="Nota 2 8 9 3" xfId="12940" xr:uid="{00000000-0005-0000-0000-00002B590000}"/>
    <cellStyle name="Nota 2 8 9 4" xfId="19939" xr:uid="{00000000-0005-0000-0000-00002C590000}"/>
    <cellStyle name="Nota 2 8 9 5" xfId="27937" xr:uid="{00000000-0005-0000-0000-00002D590000}"/>
    <cellStyle name="Nota 2 8 9 6" xfId="21287" xr:uid="{00000000-0005-0000-0000-00002E590000}"/>
    <cellStyle name="Nota 2 8 9 7" xfId="25628" xr:uid="{00000000-0005-0000-0000-00002F590000}"/>
    <cellStyle name="Nota 2 8 9 8" xfId="31908" xr:uid="{00000000-0005-0000-0000-000030590000}"/>
    <cellStyle name="Nota 2 8 9 9" xfId="33662" xr:uid="{00000000-0005-0000-0000-000031590000}"/>
    <cellStyle name="Nota 2 9" xfId="1164" xr:uid="{00000000-0005-0000-0000-000032590000}"/>
    <cellStyle name="Nota 2 9 10" xfId="3737" xr:uid="{00000000-0005-0000-0000-000033590000}"/>
    <cellStyle name="Nota 2 9 10 2" xfId="7426" xr:uid="{00000000-0005-0000-0000-000034590000}"/>
    <cellStyle name="Nota 2 9 10 2 2" xfId="16579" xr:uid="{00000000-0005-0000-0000-000035590000}"/>
    <cellStyle name="Nota 2 9 10 2 3" xfId="23560" xr:uid="{00000000-0005-0000-0000-000036590000}"/>
    <cellStyle name="Nota 2 9 10 2 4" xfId="30404" xr:uid="{00000000-0005-0000-0000-000037590000}"/>
    <cellStyle name="Nota 2 9 10 2 5" xfId="34354" xr:uid="{00000000-0005-0000-0000-000038590000}"/>
    <cellStyle name="Nota 2 9 10 2 6" xfId="37906" xr:uid="{00000000-0005-0000-0000-000039590000}"/>
    <cellStyle name="Nota 2 9 10 2 7" xfId="39864" xr:uid="{00000000-0005-0000-0000-00003A590000}"/>
    <cellStyle name="Nota 2 9 10 3" xfId="12891" xr:uid="{00000000-0005-0000-0000-00003B590000}"/>
    <cellStyle name="Nota 2 9 10 4" xfId="19890" xr:uid="{00000000-0005-0000-0000-00003C590000}"/>
    <cellStyle name="Nota 2 9 10 5" xfId="27961" xr:uid="{00000000-0005-0000-0000-00003D590000}"/>
    <cellStyle name="Nota 2 9 10 6" xfId="26574" xr:uid="{00000000-0005-0000-0000-00003E590000}"/>
    <cellStyle name="Nota 2 9 10 7" xfId="22860" xr:uid="{00000000-0005-0000-0000-00003F590000}"/>
    <cellStyle name="Nota 2 9 10 8" xfId="31636" xr:uid="{00000000-0005-0000-0000-000040590000}"/>
    <cellStyle name="Nota 2 9 10 9" xfId="35316" xr:uid="{00000000-0005-0000-0000-000041590000}"/>
    <cellStyle name="Nota 2 9 11" xfId="2223" xr:uid="{00000000-0005-0000-0000-000042590000}"/>
    <cellStyle name="Nota 2 9 11 2" xfId="7427" xr:uid="{00000000-0005-0000-0000-000043590000}"/>
    <cellStyle name="Nota 2 9 11 2 2" xfId="16580" xr:uid="{00000000-0005-0000-0000-000044590000}"/>
    <cellStyle name="Nota 2 9 11 2 3" xfId="23561" xr:uid="{00000000-0005-0000-0000-000045590000}"/>
    <cellStyle name="Nota 2 9 11 2 4" xfId="30405" xr:uid="{00000000-0005-0000-0000-000046590000}"/>
    <cellStyle name="Nota 2 9 11 2 5" xfId="34355" xr:uid="{00000000-0005-0000-0000-000047590000}"/>
    <cellStyle name="Nota 2 9 11 2 6" xfId="37907" xr:uid="{00000000-0005-0000-0000-000048590000}"/>
    <cellStyle name="Nota 2 9 11 2 7" xfId="39865" xr:uid="{00000000-0005-0000-0000-000049590000}"/>
    <cellStyle name="Nota 2 9 11 3" xfId="11377" xr:uid="{00000000-0005-0000-0000-00004A590000}"/>
    <cellStyle name="Nota 2 9 11 4" xfId="18380" xr:uid="{00000000-0005-0000-0000-00004B590000}"/>
    <cellStyle name="Nota 2 9 11 5" xfId="23331" xr:uid="{00000000-0005-0000-0000-00004C590000}"/>
    <cellStyle name="Nota 2 9 11 6" xfId="26101" xr:uid="{00000000-0005-0000-0000-00004D590000}"/>
    <cellStyle name="Nota 2 9 11 7" xfId="22534" xr:uid="{00000000-0005-0000-0000-00004E590000}"/>
    <cellStyle name="Nota 2 9 11 8" xfId="34192" xr:uid="{00000000-0005-0000-0000-00004F590000}"/>
    <cellStyle name="Nota 2 9 11 9" xfId="37754" xr:uid="{00000000-0005-0000-0000-000050590000}"/>
    <cellStyle name="Nota 2 9 12" xfId="10318" xr:uid="{00000000-0005-0000-0000-000051590000}"/>
    <cellStyle name="Nota 2 9 13" xfId="10085" xr:uid="{00000000-0005-0000-0000-000052590000}"/>
    <cellStyle name="Nota 2 9 14" xfId="19634" xr:uid="{00000000-0005-0000-0000-000053590000}"/>
    <cellStyle name="Nota 2 9 15" xfId="31209" xr:uid="{00000000-0005-0000-0000-000054590000}"/>
    <cellStyle name="Nota 2 9 16" xfId="31283" xr:uid="{00000000-0005-0000-0000-000055590000}"/>
    <cellStyle name="Nota 2 9 17" xfId="35102" xr:uid="{00000000-0005-0000-0000-000056590000}"/>
    <cellStyle name="Nota 2 9 2" xfId="2346" xr:uid="{00000000-0005-0000-0000-000057590000}"/>
    <cellStyle name="Nota 2 9 2 10" xfId="19392" xr:uid="{00000000-0005-0000-0000-000058590000}"/>
    <cellStyle name="Nota 2 9 2 11" xfId="26144" xr:uid="{00000000-0005-0000-0000-000059590000}"/>
    <cellStyle name="Nota 2 9 2 12" xfId="9522" xr:uid="{00000000-0005-0000-0000-00005A590000}"/>
    <cellStyle name="Nota 2 9 2 13" xfId="18028" xr:uid="{00000000-0005-0000-0000-00005B590000}"/>
    <cellStyle name="Nota 2 9 2 14" xfId="34805" xr:uid="{00000000-0005-0000-0000-00005C590000}"/>
    <cellStyle name="Nota 2 9 2 2" xfId="2746" xr:uid="{00000000-0005-0000-0000-00005D590000}"/>
    <cellStyle name="Nota 2 9 2 2 2" xfId="7429" xr:uid="{00000000-0005-0000-0000-00005E590000}"/>
    <cellStyle name="Nota 2 9 2 2 2 2" xfId="16582" xr:uid="{00000000-0005-0000-0000-00005F590000}"/>
    <cellStyle name="Nota 2 9 2 2 2 3" xfId="23563" xr:uid="{00000000-0005-0000-0000-000060590000}"/>
    <cellStyle name="Nota 2 9 2 2 2 4" xfId="30407" xr:uid="{00000000-0005-0000-0000-000061590000}"/>
    <cellStyle name="Nota 2 9 2 2 2 5" xfId="34357" xr:uid="{00000000-0005-0000-0000-000062590000}"/>
    <cellStyle name="Nota 2 9 2 2 2 6" xfId="37909" xr:uid="{00000000-0005-0000-0000-000063590000}"/>
    <cellStyle name="Nota 2 9 2 2 2 7" xfId="39867" xr:uid="{00000000-0005-0000-0000-000064590000}"/>
    <cellStyle name="Nota 2 9 2 2 3" xfId="11900" xr:uid="{00000000-0005-0000-0000-000065590000}"/>
    <cellStyle name="Nota 2 9 2 2 4" xfId="18903" xr:uid="{00000000-0005-0000-0000-000066590000}"/>
    <cellStyle name="Nota 2 9 2 2 5" xfId="28406" xr:uid="{00000000-0005-0000-0000-000067590000}"/>
    <cellStyle name="Nota 2 9 2 2 6" xfId="26332" xr:uid="{00000000-0005-0000-0000-000068590000}"/>
    <cellStyle name="Nota 2 9 2 2 7" xfId="29960" xr:uid="{00000000-0005-0000-0000-000069590000}"/>
    <cellStyle name="Nota 2 9 2 2 8" xfId="31098" xr:uid="{00000000-0005-0000-0000-00006A590000}"/>
    <cellStyle name="Nota 2 9 2 2 9" xfId="31310" xr:uid="{00000000-0005-0000-0000-00006B590000}"/>
    <cellStyle name="Nota 2 9 2 3" xfId="4028" xr:uid="{00000000-0005-0000-0000-00006C590000}"/>
    <cellStyle name="Nota 2 9 2 3 2" xfId="7430" xr:uid="{00000000-0005-0000-0000-00006D590000}"/>
    <cellStyle name="Nota 2 9 2 3 2 2" xfId="16583" xr:uid="{00000000-0005-0000-0000-00006E590000}"/>
    <cellStyle name="Nota 2 9 2 3 2 3" xfId="23564" xr:uid="{00000000-0005-0000-0000-00006F590000}"/>
    <cellStyle name="Nota 2 9 2 3 2 4" xfId="30408" xr:uid="{00000000-0005-0000-0000-000070590000}"/>
    <cellStyle name="Nota 2 9 2 3 2 5" xfId="34358" xr:uid="{00000000-0005-0000-0000-000071590000}"/>
    <cellStyle name="Nota 2 9 2 3 2 6" xfId="37910" xr:uid="{00000000-0005-0000-0000-000072590000}"/>
    <cellStyle name="Nota 2 9 2 3 2 7" xfId="39868" xr:uid="{00000000-0005-0000-0000-000073590000}"/>
    <cellStyle name="Nota 2 9 2 3 3" xfId="13182" xr:uid="{00000000-0005-0000-0000-000074590000}"/>
    <cellStyle name="Nota 2 9 2 3 4" xfId="20180" xr:uid="{00000000-0005-0000-0000-000075590000}"/>
    <cellStyle name="Nota 2 9 2 3 5" xfId="17679" xr:uid="{00000000-0005-0000-0000-000076590000}"/>
    <cellStyle name="Nota 2 9 2 3 6" xfId="26638" xr:uid="{00000000-0005-0000-0000-000077590000}"/>
    <cellStyle name="Nota 2 9 2 3 7" xfId="28946" xr:uid="{00000000-0005-0000-0000-000078590000}"/>
    <cellStyle name="Nota 2 9 2 3 8" xfId="26542" xr:uid="{00000000-0005-0000-0000-000079590000}"/>
    <cellStyle name="Nota 2 9 2 3 9" xfId="9243" xr:uid="{00000000-0005-0000-0000-00007A590000}"/>
    <cellStyle name="Nota 2 9 2 4" xfId="4466" xr:uid="{00000000-0005-0000-0000-00007B590000}"/>
    <cellStyle name="Nota 2 9 2 4 2" xfId="7431" xr:uid="{00000000-0005-0000-0000-00007C590000}"/>
    <cellStyle name="Nota 2 9 2 4 2 2" xfId="16584" xr:uid="{00000000-0005-0000-0000-00007D590000}"/>
    <cellStyle name="Nota 2 9 2 4 2 3" xfId="23565" xr:uid="{00000000-0005-0000-0000-00007E590000}"/>
    <cellStyle name="Nota 2 9 2 4 2 4" xfId="30409" xr:uid="{00000000-0005-0000-0000-00007F590000}"/>
    <cellStyle name="Nota 2 9 2 4 2 5" xfId="34359" xr:uid="{00000000-0005-0000-0000-000080590000}"/>
    <cellStyle name="Nota 2 9 2 4 2 6" xfId="37911" xr:uid="{00000000-0005-0000-0000-000081590000}"/>
    <cellStyle name="Nota 2 9 2 4 2 7" xfId="39869" xr:uid="{00000000-0005-0000-0000-000082590000}"/>
    <cellStyle name="Nota 2 9 2 4 3" xfId="13620" xr:uid="{00000000-0005-0000-0000-000083590000}"/>
    <cellStyle name="Nota 2 9 2 4 4" xfId="20618" xr:uid="{00000000-0005-0000-0000-000084590000}"/>
    <cellStyle name="Nota 2 9 2 4 5" xfId="23363" xr:uid="{00000000-0005-0000-0000-000085590000}"/>
    <cellStyle name="Nota 2 9 2 4 6" xfId="23481" xr:uid="{00000000-0005-0000-0000-000086590000}"/>
    <cellStyle name="Nota 2 9 2 4 7" xfId="17862" xr:uid="{00000000-0005-0000-0000-000087590000}"/>
    <cellStyle name="Nota 2 9 2 4 8" xfId="32280" xr:uid="{00000000-0005-0000-0000-000088590000}"/>
    <cellStyle name="Nota 2 9 2 4 9" xfId="35955" xr:uid="{00000000-0005-0000-0000-000089590000}"/>
    <cellStyle name="Nota 2 9 2 5" xfId="4720" xr:uid="{00000000-0005-0000-0000-00008A590000}"/>
    <cellStyle name="Nota 2 9 2 5 2" xfId="7432" xr:uid="{00000000-0005-0000-0000-00008B590000}"/>
    <cellStyle name="Nota 2 9 2 5 2 2" xfId="16585" xr:uid="{00000000-0005-0000-0000-00008C590000}"/>
    <cellStyle name="Nota 2 9 2 5 2 3" xfId="23566" xr:uid="{00000000-0005-0000-0000-00008D590000}"/>
    <cellStyle name="Nota 2 9 2 5 2 4" xfId="30410" xr:uid="{00000000-0005-0000-0000-00008E590000}"/>
    <cellStyle name="Nota 2 9 2 5 2 5" xfId="34360" xr:uid="{00000000-0005-0000-0000-00008F590000}"/>
    <cellStyle name="Nota 2 9 2 5 2 6" xfId="37912" xr:uid="{00000000-0005-0000-0000-000090590000}"/>
    <cellStyle name="Nota 2 9 2 5 2 7" xfId="39870" xr:uid="{00000000-0005-0000-0000-000091590000}"/>
    <cellStyle name="Nota 2 9 2 5 3" xfId="13874" xr:uid="{00000000-0005-0000-0000-000092590000}"/>
    <cellStyle name="Nota 2 9 2 5 4" xfId="20872" xr:uid="{00000000-0005-0000-0000-000093590000}"/>
    <cellStyle name="Nota 2 9 2 5 5" xfId="24255" xr:uid="{00000000-0005-0000-0000-000094590000}"/>
    <cellStyle name="Nota 2 9 2 5 6" xfId="23397" xr:uid="{00000000-0005-0000-0000-000095590000}"/>
    <cellStyle name="Nota 2 9 2 5 7" xfId="25444" xr:uid="{00000000-0005-0000-0000-000096590000}"/>
    <cellStyle name="Nota 2 9 2 5 8" xfId="31183" xr:uid="{00000000-0005-0000-0000-000097590000}"/>
    <cellStyle name="Nota 2 9 2 5 9" xfId="31198" xr:uid="{00000000-0005-0000-0000-000098590000}"/>
    <cellStyle name="Nota 2 9 2 6" xfId="4966" xr:uid="{00000000-0005-0000-0000-000099590000}"/>
    <cellStyle name="Nota 2 9 2 6 2" xfId="7433" xr:uid="{00000000-0005-0000-0000-00009A590000}"/>
    <cellStyle name="Nota 2 9 2 6 2 2" xfId="16586" xr:uid="{00000000-0005-0000-0000-00009B590000}"/>
    <cellStyle name="Nota 2 9 2 6 2 3" xfId="23567" xr:uid="{00000000-0005-0000-0000-00009C590000}"/>
    <cellStyle name="Nota 2 9 2 6 2 4" xfId="30411" xr:uid="{00000000-0005-0000-0000-00009D590000}"/>
    <cellStyle name="Nota 2 9 2 6 2 5" xfId="34361" xr:uid="{00000000-0005-0000-0000-00009E590000}"/>
    <cellStyle name="Nota 2 9 2 6 2 6" xfId="37913" xr:uid="{00000000-0005-0000-0000-00009F590000}"/>
    <cellStyle name="Nota 2 9 2 6 2 7" xfId="39871" xr:uid="{00000000-0005-0000-0000-0000A0590000}"/>
    <cellStyle name="Nota 2 9 2 6 3" xfId="14120" xr:uid="{00000000-0005-0000-0000-0000A1590000}"/>
    <cellStyle name="Nota 2 9 2 6 4" xfId="21118" xr:uid="{00000000-0005-0000-0000-0000A2590000}"/>
    <cellStyle name="Nota 2 9 2 6 5" xfId="27356" xr:uid="{00000000-0005-0000-0000-0000A3590000}"/>
    <cellStyle name="Nota 2 9 2 6 6" xfId="25008" xr:uid="{00000000-0005-0000-0000-0000A4590000}"/>
    <cellStyle name="Nota 2 9 2 6 7" xfId="32012" xr:uid="{00000000-0005-0000-0000-0000A5590000}"/>
    <cellStyle name="Nota 2 9 2 6 8" xfId="35690" xr:uid="{00000000-0005-0000-0000-0000A6590000}"/>
    <cellStyle name="Nota 2 9 2 6 9" xfId="38601" xr:uid="{00000000-0005-0000-0000-0000A7590000}"/>
    <cellStyle name="Nota 2 9 2 7" xfId="7428" xr:uid="{00000000-0005-0000-0000-0000A8590000}"/>
    <cellStyle name="Nota 2 9 2 7 2" xfId="16581" xr:uid="{00000000-0005-0000-0000-0000A9590000}"/>
    <cellStyle name="Nota 2 9 2 7 3" xfId="23562" xr:uid="{00000000-0005-0000-0000-0000AA590000}"/>
    <cellStyle name="Nota 2 9 2 7 4" xfId="30406" xr:uid="{00000000-0005-0000-0000-0000AB590000}"/>
    <cellStyle name="Nota 2 9 2 7 5" xfId="34356" xr:uid="{00000000-0005-0000-0000-0000AC590000}"/>
    <cellStyle name="Nota 2 9 2 7 6" xfId="37908" xr:uid="{00000000-0005-0000-0000-0000AD590000}"/>
    <cellStyle name="Nota 2 9 2 7 7" xfId="39866" xr:uid="{00000000-0005-0000-0000-0000AE590000}"/>
    <cellStyle name="Nota 2 9 2 8" xfId="11500" xr:uid="{00000000-0005-0000-0000-0000AF590000}"/>
    <cellStyle name="Nota 2 9 2 9" xfId="18503" xr:uid="{00000000-0005-0000-0000-0000B0590000}"/>
    <cellStyle name="Nota 2 9 3" xfId="2374" xr:uid="{00000000-0005-0000-0000-0000B1590000}"/>
    <cellStyle name="Nota 2 9 3 10" xfId="21349" xr:uid="{00000000-0005-0000-0000-0000B2590000}"/>
    <cellStyle name="Nota 2 9 3 11" xfId="23304" xr:uid="{00000000-0005-0000-0000-0000B3590000}"/>
    <cellStyle name="Nota 2 9 3 12" xfId="30144" xr:uid="{00000000-0005-0000-0000-0000B4590000}"/>
    <cellStyle name="Nota 2 9 3 13" xfId="34120" xr:uid="{00000000-0005-0000-0000-0000B5590000}"/>
    <cellStyle name="Nota 2 9 3 14" xfId="37682" xr:uid="{00000000-0005-0000-0000-0000B6590000}"/>
    <cellStyle name="Nota 2 9 3 2" xfId="2774" xr:uid="{00000000-0005-0000-0000-0000B7590000}"/>
    <cellStyle name="Nota 2 9 3 2 2" xfId="7435" xr:uid="{00000000-0005-0000-0000-0000B8590000}"/>
    <cellStyle name="Nota 2 9 3 2 2 2" xfId="16588" xr:uid="{00000000-0005-0000-0000-0000B9590000}"/>
    <cellStyle name="Nota 2 9 3 2 2 3" xfId="23569" xr:uid="{00000000-0005-0000-0000-0000BA590000}"/>
    <cellStyle name="Nota 2 9 3 2 2 4" xfId="30413" xr:uid="{00000000-0005-0000-0000-0000BB590000}"/>
    <cellStyle name="Nota 2 9 3 2 2 5" xfId="34363" xr:uid="{00000000-0005-0000-0000-0000BC590000}"/>
    <cellStyle name="Nota 2 9 3 2 2 6" xfId="37915" xr:uid="{00000000-0005-0000-0000-0000BD590000}"/>
    <cellStyle name="Nota 2 9 3 2 2 7" xfId="39873" xr:uid="{00000000-0005-0000-0000-0000BE590000}"/>
    <cellStyle name="Nota 2 9 3 2 3" xfId="11928" xr:uid="{00000000-0005-0000-0000-0000BF590000}"/>
    <cellStyle name="Nota 2 9 3 2 4" xfId="18931" xr:uid="{00000000-0005-0000-0000-0000C0590000}"/>
    <cellStyle name="Nota 2 9 3 2 5" xfId="28395" xr:uid="{00000000-0005-0000-0000-0000C1590000}"/>
    <cellStyle name="Nota 2 9 3 2 6" xfId="29122" xr:uid="{00000000-0005-0000-0000-0000C2590000}"/>
    <cellStyle name="Nota 2 9 3 2 7" xfId="29939" xr:uid="{00000000-0005-0000-0000-0000C3590000}"/>
    <cellStyle name="Nota 2 9 3 2 8" xfId="31533" xr:uid="{00000000-0005-0000-0000-0000C4590000}"/>
    <cellStyle name="Nota 2 9 3 2 9" xfId="35243" xr:uid="{00000000-0005-0000-0000-0000C5590000}"/>
    <cellStyle name="Nota 2 9 3 3" xfId="4056" xr:uid="{00000000-0005-0000-0000-0000C6590000}"/>
    <cellStyle name="Nota 2 9 3 3 2" xfId="7436" xr:uid="{00000000-0005-0000-0000-0000C7590000}"/>
    <cellStyle name="Nota 2 9 3 3 2 2" xfId="16589" xr:uid="{00000000-0005-0000-0000-0000C8590000}"/>
    <cellStyle name="Nota 2 9 3 3 2 3" xfId="23570" xr:uid="{00000000-0005-0000-0000-0000C9590000}"/>
    <cellStyle name="Nota 2 9 3 3 2 4" xfId="30414" xr:uid="{00000000-0005-0000-0000-0000CA590000}"/>
    <cellStyle name="Nota 2 9 3 3 2 5" xfId="34364" xr:uid="{00000000-0005-0000-0000-0000CB590000}"/>
    <cellStyle name="Nota 2 9 3 3 2 6" xfId="37916" xr:uid="{00000000-0005-0000-0000-0000CC590000}"/>
    <cellStyle name="Nota 2 9 3 3 2 7" xfId="39874" xr:uid="{00000000-0005-0000-0000-0000CD590000}"/>
    <cellStyle name="Nota 2 9 3 3 3" xfId="13210" xr:uid="{00000000-0005-0000-0000-0000CE590000}"/>
    <cellStyle name="Nota 2 9 3 3 4" xfId="20208" xr:uid="{00000000-0005-0000-0000-0000CF590000}"/>
    <cellStyle name="Nota 2 9 3 3 5" xfId="27803" xr:uid="{00000000-0005-0000-0000-0000D0590000}"/>
    <cellStyle name="Nota 2 9 3 3 6" xfId="10055" xr:uid="{00000000-0005-0000-0000-0000D1590000}"/>
    <cellStyle name="Nota 2 9 3 3 7" xfId="29157" xr:uid="{00000000-0005-0000-0000-0000D2590000}"/>
    <cellStyle name="Nota 2 9 3 3 8" xfId="33436" xr:uid="{00000000-0005-0000-0000-0000D3590000}"/>
    <cellStyle name="Nota 2 9 3 3 9" xfId="37111" xr:uid="{00000000-0005-0000-0000-0000D4590000}"/>
    <cellStyle name="Nota 2 9 3 4" xfId="4494" xr:uid="{00000000-0005-0000-0000-0000D5590000}"/>
    <cellStyle name="Nota 2 9 3 4 2" xfId="7437" xr:uid="{00000000-0005-0000-0000-0000D6590000}"/>
    <cellStyle name="Nota 2 9 3 4 2 2" xfId="16590" xr:uid="{00000000-0005-0000-0000-0000D7590000}"/>
    <cellStyle name="Nota 2 9 3 4 2 3" xfId="23571" xr:uid="{00000000-0005-0000-0000-0000D8590000}"/>
    <cellStyle name="Nota 2 9 3 4 2 4" xfId="30415" xr:uid="{00000000-0005-0000-0000-0000D9590000}"/>
    <cellStyle name="Nota 2 9 3 4 2 5" xfId="34365" xr:uid="{00000000-0005-0000-0000-0000DA590000}"/>
    <cellStyle name="Nota 2 9 3 4 2 6" xfId="37917" xr:uid="{00000000-0005-0000-0000-0000DB590000}"/>
    <cellStyle name="Nota 2 9 3 4 2 7" xfId="39875" xr:uid="{00000000-0005-0000-0000-0000DC590000}"/>
    <cellStyle name="Nota 2 9 3 4 3" xfId="13648" xr:uid="{00000000-0005-0000-0000-0000DD590000}"/>
    <cellStyle name="Nota 2 9 3 4 4" xfId="20646" xr:uid="{00000000-0005-0000-0000-0000DE590000}"/>
    <cellStyle name="Nota 2 9 3 4 5" xfId="24755" xr:uid="{00000000-0005-0000-0000-0000DF590000}"/>
    <cellStyle name="Nota 2 9 3 4 6" xfId="26702" xr:uid="{00000000-0005-0000-0000-0000E0590000}"/>
    <cellStyle name="Nota 2 9 3 4 7" xfId="25992" xr:uid="{00000000-0005-0000-0000-0000E1590000}"/>
    <cellStyle name="Nota 2 9 3 4 8" xfId="29715" xr:uid="{00000000-0005-0000-0000-0000E2590000}"/>
    <cellStyle name="Nota 2 9 3 4 9" xfId="26056" xr:uid="{00000000-0005-0000-0000-0000E3590000}"/>
    <cellStyle name="Nota 2 9 3 5" xfId="4748" xr:uid="{00000000-0005-0000-0000-0000E4590000}"/>
    <cellStyle name="Nota 2 9 3 5 2" xfId="7438" xr:uid="{00000000-0005-0000-0000-0000E5590000}"/>
    <cellStyle name="Nota 2 9 3 5 2 2" xfId="16591" xr:uid="{00000000-0005-0000-0000-0000E6590000}"/>
    <cellStyle name="Nota 2 9 3 5 2 3" xfId="23572" xr:uid="{00000000-0005-0000-0000-0000E7590000}"/>
    <cellStyle name="Nota 2 9 3 5 2 4" xfId="30416" xr:uid="{00000000-0005-0000-0000-0000E8590000}"/>
    <cellStyle name="Nota 2 9 3 5 2 5" xfId="34366" xr:uid="{00000000-0005-0000-0000-0000E9590000}"/>
    <cellStyle name="Nota 2 9 3 5 2 6" xfId="37918" xr:uid="{00000000-0005-0000-0000-0000EA590000}"/>
    <cellStyle name="Nota 2 9 3 5 2 7" xfId="39876" xr:uid="{00000000-0005-0000-0000-0000EB590000}"/>
    <cellStyle name="Nota 2 9 3 5 3" xfId="13902" xr:uid="{00000000-0005-0000-0000-0000EC590000}"/>
    <cellStyle name="Nota 2 9 3 5 4" xfId="20900" xr:uid="{00000000-0005-0000-0000-0000ED590000}"/>
    <cellStyle name="Nota 2 9 3 5 5" xfId="24030" xr:uid="{00000000-0005-0000-0000-0000EE590000}"/>
    <cellStyle name="Nota 2 9 3 5 6" xfId="24499" xr:uid="{00000000-0005-0000-0000-0000EF590000}"/>
    <cellStyle name="Nota 2 9 3 5 7" xfId="24982" xr:uid="{00000000-0005-0000-0000-0000F0590000}"/>
    <cellStyle name="Nota 2 9 3 5 8" xfId="29729" xr:uid="{00000000-0005-0000-0000-0000F1590000}"/>
    <cellStyle name="Nota 2 9 3 5 9" xfId="25849" xr:uid="{00000000-0005-0000-0000-0000F2590000}"/>
    <cellStyle name="Nota 2 9 3 6" xfId="4994" xr:uid="{00000000-0005-0000-0000-0000F3590000}"/>
    <cellStyle name="Nota 2 9 3 6 2" xfId="7439" xr:uid="{00000000-0005-0000-0000-0000F4590000}"/>
    <cellStyle name="Nota 2 9 3 6 2 2" xfId="16592" xr:uid="{00000000-0005-0000-0000-0000F5590000}"/>
    <cellStyle name="Nota 2 9 3 6 2 3" xfId="23573" xr:uid="{00000000-0005-0000-0000-0000F6590000}"/>
    <cellStyle name="Nota 2 9 3 6 2 4" xfId="30417" xr:uid="{00000000-0005-0000-0000-0000F7590000}"/>
    <cellStyle name="Nota 2 9 3 6 2 5" xfId="34367" xr:uid="{00000000-0005-0000-0000-0000F8590000}"/>
    <cellStyle name="Nota 2 9 3 6 2 6" xfId="37919" xr:uid="{00000000-0005-0000-0000-0000F9590000}"/>
    <cellStyle name="Nota 2 9 3 6 2 7" xfId="39877" xr:uid="{00000000-0005-0000-0000-0000FA590000}"/>
    <cellStyle name="Nota 2 9 3 6 3" xfId="14148" xr:uid="{00000000-0005-0000-0000-0000FB590000}"/>
    <cellStyle name="Nota 2 9 3 6 4" xfId="21146" xr:uid="{00000000-0005-0000-0000-0000FC590000}"/>
    <cellStyle name="Nota 2 9 3 6 5" xfId="27342" xr:uid="{00000000-0005-0000-0000-0000FD590000}"/>
    <cellStyle name="Nota 2 9 3 6 6" xfId="29459" xr:uid="{00000000-0005-0000-0000-0000FE590000}"/>
    <cellStyle name="Nota 2 9 3 6 7" xfId="32040" xr:uid="{00000000-0005-0000-0000-0000FF590000}"/>
    <cellStyle name="Nota 2 9 3 6 8" xfId="35718" xr:uid="{00000000-0005-0000-0000-0000005A0000}"/>
    <cellStyle name="Nota 2 9 3 6 9" xfId="38629" xr:uid="{00000000-0005-0000-0000-0000015A0000}"/>
    <cellStyle name="Nota 2 9 3 7" xfId="7434" xr:uid="{00000000-0005-0000-0000-0000025A0000}"/>
    <cellStyle name="Nota 2 9 3 7 2" xfId="16587" xr:uid="{00000000-0005-0000-0000-0000035A0000}"/>
    <cellStyle name="Nota 2 9 3 7 3" xfId="23568" xr:uid="{00000000-0005-0000-0000-0000045A0000}"/>
    <cellStyle name="Nota 2 9 3 7 4" xfId="30412" xr:uid="{00000000-0005-0000-0000-0000055A0000}"/>
    <cellStyle name="Nota 2 9 3 7 5" xfId="34362" xr:uid="{00000000-0005-0000-0000-0000065A0000}"/>
    <cellStyle name="Nota 2 9 3 7 6" xfId="37914" xr:uid="{00000000-0005-0000-0000-0000075A0000}"/>
    <cellStyle name="Nota 2 9 3 7 7" xfId="39872" xr:uid="{00000000-0005-0000-0000-0000085A0000}"/>
    <cellStyle name="Nota 2 9 3 8" xfId="11528" xr:uid="{00000000-0005-0000-0000-0000095A0000}"/>
    <cellStyle name="Nota 2 9 3 9" xfId="18531" xr:uid="{00000000-0005-0000-0000-00000A5A0000}"/>
    <cellStyle name="Nota 2 9 4" xfId="2398" xr:uid="{00000000-0005-0000-0000-00000B5A0000}"/>
    <cellStyle name="Nota 2 9 4 10" xfId="17692" xr:uid="{00000000-0005-0000-0000-00000C5A0000}"/>
    <cellStyle name="Nota 2 9 4 11" xfId="26170" xr:uid="{00000000-0005-0000-0000-00000D5A0000}"/>
    <cellStyle name="Nota 2 9 4 12" xfId="30133" xr:uid="{00000000-0005-0000-0000-00000E5A0000}"/>
    <cellStyle name="Nota 2 9 4 13" xfId="31075" xr:uid="{00000000-0005-0000-0000-00000F5A0000}"/>
    <cellStyle name="Nota 2 9 4 14" xfId="31331" xr:uid="{00000000-0005-0000-0000-0000105A0000}"/>
    <cellStyle name="Nota 2 9 4 2" xfId="2798" xr:uid="{00000000-0005-0000-0000-0000115A0000}"/>
    <cellStyle name="Nota 2 9 4 2 2" xfId="7441" xr:uid="{00000000-0005-0000-0000-0000125A0000}"/>
    <cellStyle name="Nota 2 9 4 2 2 2" xfId="16594" xr:uid="{00000000-0005-0000-0000-0000135A0000}"/>
    <cellStyle name="Nota 2 9 4 2 2 3" xfId="23575" xr:uid="{00000000-0005-0000-0000-0000145A0000}"/>
    <cellStyle name="Nota 2 9 4 2 2 4" xfId="30419" xr:uid="{00000000-0005-0000-0000-0000155A0000}"/>
    <cellStyle name="Nota 2 9 4 2 2 5" xfId="34369" xr:uid="{00000000-0005-0000-0000-0000165A0000}"/>
    <cellStyle name="Nota 2 9 4 2 2 6" xfId="37921" xr:uid="{00000000-0005-0000-0000-0000175A0000}"/>
    <cellStyle name="Nota 2 9 4 2 2 7" xfId="39879" xr:uid="{00000000-0005-0000-0000-0000185A0000}"/>
    <cellStyle name="Nota 2 9 4 2 3" xfId="11952" xr:uid="{00000000-0005-0000-0000-0000195A0000}"/>
    <cellStyle name="Nota 2 9 4 2 4" xfId="18955" xr:uid="{00000000-0005-0000-0000-00001A5A0000}"/>
    <cellStyle name="Nota 2 9 4 2 5" xfId="18113" xr:uid="{00000000-0005-0000-0000-00001B5A0000}"/>
    <cellStyle name="Nota 2 9 4 2 6" xfId="17103" xr:uid="{00000000-0005-0000-0000-00001C5A0000}"/>
    <cellStyle name="Nota 2 9 4 2 7" xfId="29931" xr:uid="{00000000-0005-0000-0000-00001D5A0000}"/>
    <cellStyle name="Nota 2 9 4 2 8" xfId="33908" xr:uid="{00000000-0005-0000-0000-00001E5A0000}"/>
    <cellStyle name="Nota 2 9 4 2 9" xfId="37470" xr:uid="{00000000-0005-0000-0000-00001F5A0000}"/>
    <cellStyle name="Nota 2 9 4 3" xfId="4080" xr:uid="{00000000-0005-0000-0000-0000205A0000}"/>
    <cellStyle name="Nota 2 9 4 3 2" xfId="7442" xr:uid="{00000000-0005-0000-0000-0000215A0000}"/>
    <cellStyle name="Nota 2 9 4 3 2 2" xfId="16595" xr:uid="{00000000-0005-0000-0000-0000225A0000}"/>
    <cellStyle name="Nota 2 9 4 3 2 3" xfId="23576" xr:uid="{00000000-0005-0000-0000-0000235A0000}"/>
    <cellStyle name="Nota 2 9 4 3 2 4" xfId="30420" xr:uid="{00000000-0005-0000-0000-0000245A0000}"/>
    <cellStyle name="Nota 2 9 4 3 2 5" xfId="34370" xr:uid="{00000000-0005-0000-0000-0000255A0000}"/>
    <cellStyle name="Nota 2 9 4 3 2 6" xfId="37922" xr:uid="{00000000-0005-0000-0000-0000265A0000}"/>
    <cellStyle name="Nota 2 9 4 3 2 7" xfId="39880" xr:uid="{00000000-0005-0000-0000-0000275A0000}"/>
    <cellStyle name="Nota 2 9 4 3 3" xfId="13234" xr:uid="{00000000-0005-0000-0000-0000285A0000}"/>
    <cellStyle name="Nota 2 9 4 3 4" xfId="20232" xr:uid="{00000000-0005-0000-0000-0000295A0000}"/>
    <cellStyle name="Nota 2 9 4 3 5" xfId="27791" xr:uid="{00000000-0005-0000-0000-00002A5A0000}"/>
    <cellStyle name="Nota 2 9 4 3 6" xfId="28829" xr:uid="{00000000-0005-0000-0000-00002B5A0000}"/>
    <cellStyle name="Nota 2 9 4 3 7" xfId="17180" xr:uid="{00000000-0005-0000-0000-00002C5A0000}"/>
    <cellStyle name="Nota 2 9 4 3 8" xfId="33428" xr:uid="{00000000-0005-0000-0000-00002D5A0000}"/>
    <cellStyle name="Nota 2 9 4 3 9" xfId="37103" xr:uid="{00000000-0005-0000-0000-00002E5A0000}"/>
    <cellStyle name="Nota 2 9 4 4" xfId="4518" xr:uid="{00000000-0005-0000-0000-00002F5A0000}"/>
    <cellStyle name="Nota 2 9 4 4 2" xfId="7443" xr:uid="{00000000-0005-0000-0000-0000305A0000}"/>
    <cellStyle name="Nota 2 9 4 4 2 2" xfId="16596" xr:uid="{00000000-0005-0000-0000-0000315A0000}"/>
    <cellStyle name="Nota 2 9 4 4 2 3" xfId="23577" xr:uid="{00000000-0005-0000-0000-0000325A0000}"/>
    <cellStyle name="Nota 2 9 4 4 2 4" xfId="30421" xr:uid="{00000000-0005-0000-0000-0000335A0000}"/>
    <cellStyle name="Nota 2 9 4 4 2 5" xfId="34371" xr:uid="{00000000-0005-0000-0000-0000345A0000}"/>
    <cellStyle name="Nota 2 9 4 4 2 6" xfId="37923" xr:uid="{00000000-0005-0000-0000-0000355A0000}"/>
    <cellStyle name="Nota 2 9 4 4 2 7" xfId="39881" xr:uid="{00000000-0005-0000-0000-0000365A0000}"/>
    <cellStyle name="Nota 2 9 4 4 3" xfId="13672" xr:uid="{00000000-0005-0000-0000-0000375A0000}"/>
    <cellStyle name="Nota 2 9 4 4 4" xfId="20670" xr:uid="{00000000-0005-0000-0000-0000385A0000}"/>
    <cellStyle name="Nota 2 9 4 4 5" xfId="27577" xr:uid="{00000000-0005-0000-0000-0000395A0000}"/>
    <cellStyle name="Nota 2 9 4 4 6" xfId="26721" xr:uid="{00000000-0005-0000-0000-00003A5A0000}"/>
    <cellStyle name="Nota 2 9 4 4 7" xfId="26853" xr:uid="{00000000-0005-0000-0000-00003B5A0000}"/>
    <cellStyle name="Nota 2 9 4 4 8" xfId="32257" xr:uid="{00000000-0005-0000-0000-00003C5A0000}"/>
    <cellStyle name="Nota 2 9 4 4 9" xfId="35932" xr:uid="{00000000-0005-0000-0000-00003D5A0000}"/>
    <cellStyle name="Nota 2 9 4 5" xfId="4772" xr:uid="{00000000-0005-0000-0000-00003E5A0000}"/>
    <cellStyle name="Nota 2 9 4 5 2" xfId="7444" xr:uid="{00000000-0005-0000-0000-00003F5A0000}"/>
    <cellStyle name="Nota 2 9 4 5 2 2" xfId="16597" xr:uid="{00000000-0005-0000-0000-0000405A0000}"/>
    <cellStyle name="Nota 2 9 4 5 2 3" xfId="23578" xr:uid="{00000000-0005-0000-0000-0000415A0000}"/>
    <cellStyle name="Nota 2 9 4 5 2 4" xfId="30422" xr:uid="{00000000-0005-0000-0000-0000425A0000}"/>
    <cellStyle name="Nota 2 9 4 5 2 5" xfId="34372" xr:uid="{00000000-0005-0000-0000-0000435A0000}"/>
    <cellStyle name="Nota 2 9 4 5 2 6" xfId="37924" xr:uid="{00000000-0005-0000-0000-0000445A0000}"/>
    <cellStyle name="Nota 2 9 4 5 2 7" xfId="39882" xr:uid="{00000000-0005-0000-0000-0000455A0000}"/>
    <cellStyle name="Nota 2 9 4 5 3" xfId="13926" xr:uid="{00000000-0005-0000-0000-0000465A0000}"/>
    <cellStyle name="Nota 2 9 4 5 4" xfId="20924" xr:uid="{00000000-0005-0000-0000-0000475A0000}"/>
    <cellStyle name="Nota 2 9 4 5 5" xfId="27452" xr:uid="{00000000-0005-0000-0000-0000485A0000}"/>
    <cellStyle name="Nota 2 9 4 5 6" xfId="28864" xr:uid="{00000000-0005-0000-0000-0000495A0000}"/>
    <cellStyle name="Nota 2 9 4 5 7" xfId="10134" xr:uid="{00000000-0005-0000-0000-00004A5A0000}"/>
    <cellStyle name="Nota 2 9 4 5 8" xfId="32141" xr:uid="{00000000-0005-0000-0000-00004B5A0000}"/>
    <cellStyle name="Nota 2 9 4 5 9" xfId="35816" xr:uid="{00000000-0005-0000-0000-00004C5A0000}"/>
    <cellStyle name="Nota 2 9 4 6" xfId="5018" xr:uid="{00000000-0005-0000-0000-00004D5A0000}"/>
    <cellStyle name="Nota 2 9 4 6 2" xfId="7445" xr:uid="{00000000-0005-0000-0000-00004E5A0000}"/>
    <cellStyle name="Nota 2 9 4 6 2 2" xfId="16598" xr:uid="{00000000-0005-0000-0000-00004F5A0000}"/>
    <cellStyle name="Nota 2 9 4 6 2 3" xfId="23579" xr:uid="{00000000-0005-0000-0000-0000505A0000}"/>
    <cellStyle name="Nota 2 9 4 6 2 4" xfId="30423" xr:uid="{00000000-0005-0000-0000-0000515A0000}"/>
    <cellStyle name="Nota 2 9 4 6 2 5" xfId="34373" xr:uid="{00000000-0005-0000-0000-0000525A0000}"/>
    <cellStyle name="Nota 2 9 4 6 2 6" xfId="37925" xr:uid="{00000000-0005-0000-0000-0000535A0000}"/>
    <cellStyle name="Nota 2 9 4 6 2 7" xfId="39883" xr:uid="{00000000-0005-0000-0000-0000545A0000}"/>
    <cellStyle name="Nota 2 9 4 6 3" xfId="14172" xr:uid="{00000000-0005-0000-0000-0000555A0000}"/>
    <cellStyle name="Nota 2 9 4 6 4" xfId="21170" xr:uid="{00000000-0005-0000-0000-0000565A0000}"/>
    <cellStyle name="Nota 2 9 4 6 5" xfId="27329" xr:uid="{00000000-0005-0000-0000-0000575A0000}"/>
    <cellStyle name="Nota 2 9 4 6 6" xfId="9180" xr:uid="{00000000-0005-0000-0000-0000585A0000}"/>
    <cellStyle name="Nota 2 9 4 6 7" xfId="32064" xr:uid="{00000000-0005-0000-0000-0000595A0000}"/>
    <cellStyle name="Nota 2 9 4 6 8" xfId="35742" xr:uid="{00000000-0005-0000-0000-00005A5A0000}"/>
    <cellStyle name="Nota 2 9 4 6 9" xfId="38653" xr:uid="{00000000-0005-0000-0000-00005B5A0000}"/>
    <cellStyle name="Nota 2 9 4 7" xfId="7440" xr:uid="{00000000-0005-0000-0000-00005C5A0000}"/>
    <cellStyle name="Nota 2 9 4 7 2" xfId="16593" xr:uid="{00000000-0005-0000-0000-00005D5A0000}"/>
    <cellStyle name="Nota 2 9 4 7 3" xfId="23574" xr:uid="{00000000-0005-0000-0000-00005E5A0000}"/>
    <cellStyle name="Nota 2 9 4 7 4" xfId="30418" xr:uid="{00000000-0005-0000-0000-00005F5A0000}"/>
    <cellStyle name="Nota 2 9 4 7 5" xfId="34368" xr:uid="{00000000-0005-0000-0000-0000605A0000}"/>
    <cellStyle name="Nota 2 9 4 7 6" xfId="37920" xr:uid="{00000000-0005-0000-0000-0000615A0000}"/>
    <cellStyle name="Nota 2 9 4 7 7" xfId="39878" xr:uid="{00000000-0005-0000-0000-0000625A0000}"/>
    <cellStyle name="Nota 2 9 4 8" xfId="11552" xr:uid="{00000000-0005-0000-0000-0000635A0000}"/>
    <cellStyle name="Nota 2 9 4 9" xfId="18555" xr:uid="{00000000-0005-0000-0000-0000645A0000}"/>
    <cellStyle name="Nota 2 9 5" xfId="2422" xr:uid="{00000000-0005-0000-0000-0000655A0000}"/>
    <cellStyle name="Nota 2 9 5 10" xfId="22966" xr:uid="{00000000-0005-0000-0000-0000665A0000}"/>
    <cellStyle name="Nota 2 9 5 11" xfId="18192" xr:uid="{00000000-0005-0000-0000-0000675A0000}"/>
    <cellStyle name="Nota 2 9 5 12" xfId="30120" xr:uid="{00000000-0005-0000-0000-0000685A0000}"/>
    <cellStyle name="Nota 2 9 5 13" xfId="31078" xr:uid="{00000000-0005-0000-0000-0000695A0000}"/>
    <cellStyle name="Nota 2 9 5 14" xfId="31328" xr:uid="{00000000-0005-0000-0000-00006A5A0000}"/>
    <cellStyle name="Nota 2 9 5 2" xfId="2822" xr:uid="{00000000-0005-0000-0000-00006B5A0000}"/>
    <cellStyle name="Nota 2 9 5 2 2" xfId="7447" xr:uid="{00000000-0005-0000-0000-00006C5A0000}"/>
    <cellStyle name="Nota 2 9 5 2 2 2" xfId="16600" xr:uid="{00000000-0005-0000-0000-00006D5A0000}"/>
    <cellStyle name="Nota 2 9 5 2 2 3" xfId="23581" xr:uid="{00000000-0005-0000-0000-00006E5A0000}"/>
    <cellStyle name="Nota 2 9 5 2 2 4" xfId="30425" xr:uid="{00000000-0005-0000-0000-00006F5A0000}"/>
    <cellStyle name="Nota 2 9 5 2 2 5" xfId="34375" xr:uid="{00000000-0005-0000-0000-0000705A0000}"/>
    <cellStyle name="Nota 2 9 5 2 2 6" xfId="37927" xr:uid="{00000000-0005-0000-0000-0000715A0000}"/>
    <cellStyle name="Nota 2 9 5 2 2 7" xfId="39885" xr:uid="{00000000-0005-0000-0000-0000725A0000}"/>
    <cellStyle name="Nota 2 9 5 2 3" xfId="11976" xr:uid="{00000000-0005-0000-0000-0000735A0000}"/>
    <cellStyle name="Nota 2 9 5 2 4" xfId="18979" xr:uid="{00000000-0005-0000-0000-0000745A0000}"/>
    <cellStyle name="Nota 2 9 5 2 5" xfId="24217" xr:uid="{00000000-0005-0000-0000-0000755A0000}"/>
    <cellStyle name="Nota 2 9 5 2 6" xfId="26352" xr:uid="{00000000-0005-0000-0000-0000765A0000}"/>
    <cellStyle name="Nota 2 9 5 2 7" xfId="17325" xr:uid="{00000000-0005-0000-0000-0000775A0000}"/>
    <cellStyle name="Nota 2 9 5 2 8" xfId="28893" xr:uid="{00000000-0005-0000-0000-0000785A0000}"/>
    <cellStyle name="Nota 2 9 5 2 9" xfId="31835" xr:uid="{00000000-0005-0000-0000-0000795A0000}"/>
    <cellStyle name="Nota 2 9 5 3" xfId="4104" xr:uid="{00000000-0005-0000-0000-00007A5A0000}"/>
    <cellStyle name="Nota 2 9 5 3 2" xfId="7448" xr:uid="{00000000-0005-0000-0000-00007B5A0000}"/>
    <cellStyle name="Nota 2 9 5 3 2 2" xfId="16601" xr:uid="{00000000-0005-0000-0000-00007C5A0000}"/>
    <cellStyle name="Nota 2 9 5 3 2 3" xfId="23582" xr:uid="{00000000-0005-0000-0000-00007D5A0000}"/>
    <cellStyle name="Nota 2 9 5 3 2 4" xfId="30426" xr:uid="{00000000-0005-0000-0000-00007E5A0000}"/>
    <cellStyle name="Nota 2 9 5 3 2 5" xfId="34376" xr:uid="{00000000-0005-0000-0000-00007F5A0000}"/>
    <cellStyle name="Nota 2 9 5 3 2 6" xfId="37928" xr:uid="{00000000-0005-0000-0000-0000805A0000}"/>
    <cellStyle name="Nota 2 9 5 3 2 7" xfId="39886" xr:uid="{00000000-0005-0000-0000-0000815A0000}"/>
    <cellStyle name="Nota 2 9 5 3 3" xfId="13258" xr:uid="{00000000-0005-0000-0000-0000825A0000}"/>
    <cellStyle name="Nota 2 9 5 3 4" xfId="20256" xr:uid="{00000000-0005-0000-0000-0000835A0000}"/>
    <cellStyle name="Nota 2 9 5 3 5" xfId="27776" xr:uid="{00000000-0005-0000-0000-0000845A0000}"/>
    <cellStyle name="Nota 2 9 5 3 6" xfId="28831" xr:uid="{00000000-0005-0000-0000-0000855A0000}"/>
    <cellStyle name="Nota 2 9 5 3 7" xfId="22881" xr:uid="{00000000-0005-0000-0000-0000865A0000}"/>
    <cellStyle name="Nota 2 9 5 3 8" xfId="33415" xr:uid="{00000000-0005-0000-0000-0000875A0000}"/>
    <cellStyle name="Nota 2 9 5 3 9" xfId="37090" xr:uid="{00000000-0005-0000-0000-0000885A0000}"/>
    <cellStyle name="Nota 2 9 5 4" xfId="4542" xr:uid="{00000000-0005-0000-0000-0000895A0000}"/>
    <cellStyle name="Nota 2 9 5 4 2" xfId="7449" xr:uid="{00000000-0005-0000-0000-00008A5A0000}"/>
    <cellStyle name="Nota 2 9 5 4 2 2" xfId="16602" xr:uid="{00000000-0005-0000-0000-00008B5A0000}"/>
    <cellStyle name="Nota 2 9 5 4 2 3" xfId="23583" xr:uid="{00000000-0005-0000-0000-00008C5A0000}"/>
    <cellStyle name="Nota 2 9 5 4 2 4" xfId="30427" xr:uid="{00000000-0005-0000-0000-00008D5A0000}"/>
    <cellStyle name="Nota 2 9 5 4 2 5" xfId="34377" xr:uid="{00000000-0005-0000-0000-00008E5A0000}"/>
    <cellStyle name="Nota 2 9 5 4 2 6" xfId="37929" xr:uid="{00000000-0005-0000-0000-00008F5A0000}"/>
    <cellStyle name="Nota 2 9 5 4 2 7" xfId="39887" xr:uid="{00000000-0005-0000-0000-0000905A0000}"/>
    <cellStyle name="Nota 2 9 5 4 3" xfId="13696" xr:uid="{00000000-0005-0000-0000-0000915A0000}"/>
    <cellStyle name="Nota 2 9 5 4 4" xfId="20694" xr:uid="{00000000-0005-0000-0000-0000925A0000}"/>
    <cellStyle name="Nota 2 9 5 4 5" xfId="27562" xr:uid="{00000000-0005-0000-0000-0000935A0000}"/>
    <cellStyle name="Nota 2 9 5 4 6" xfId="17781" xr:uid="{00000000-0005-0000-0000-0000945A0000}"/>
    <cellStyle name="Nota 2 9 5 4 7" xfId="26843" xr:uid="{00000000-0005-0000-0000-0000955A0000}"/>
    <cellStyle name="Nota 2 9 5 4 8" xfId="28117" xr:uid="{00000000-0005-0000-0000-0000965A0000}"/>
    <cellStyle name="Nota 2 9 5 4 9" xfId="31380" xr:uid="{00000000-0005-0000-0000-0000975A0000}"/>
    <cellStyle name="Nota 2 9 5 5" xfId="4796" xr:uid="{00000000-0005-0000-0000-0000985A0000}"/>
    <cellStyle name="Nota 2 9 5 5 2" xfId="7450" xr:uid="{00000000-0005-0000-0000-0000995A0000}"/>
    <cellStyle name="Nota 2 9 5 5 2 2" xfId="16603" xr:uid="{00000000-0005-0000-0000-00009A5A0000}"/>
    <cellStyle name="Nota 2 9 5 5 2 3" xfId="23584" xr:uid="{00000000-0005-0000-0000-00009B5A0000}"/>
    <cellStyle name="Nota 2 9 5 5 2 4" xfId="30428" xr:uid="{00000000-0005-0000-0000-00009C5A0000}"/>
    <cellStyle name="Nota 2 9 5 5 2 5" xfId="34378" xr:uid="{00000000-0005-0000-0000-00009D5A0000}"/>
    <cellStyle name="Nota 2 9 5 5 2 6" xfId="37930" xr:uid="{00000000-0005-0000-0000-00009E5A0000}"/>
    <cellStyle name="Nota 2 9 5 5 2 7" xfId="39888" xr:uid="{00000000-0005-0000-0000-00009F5A0000}"/>
    <cellStyle name="Nota 2 9 5 5 3" xfId="13950" xr:uid="{00000000-0005-0000-0000-0000A05A0000}"/>
    <cellStyle name="Nota 2 9 5 5 4" xfId="20948" xr:uid="{00000000-0005-0000-0000-0000A15A0000}"/>
    <cellStyle name="Nota 2 9 5 5 5" xfId="27440" xr:uid="{00000000-0005-0000-0000-0000A25A0000}"/>
    <cellStyle name="Nota 2 9 5 5 6" xfId="24148" xr:uid="{00000000-0005-0000-0000-0000A35A0000}"/>
    <cellStyle name="Nota 2 9 5 5 7" xfId="24991" xr:uid="{00000000-0005-0000-0000-0000A45A0000}"/>
    <cellStyle name="Nota 2 9 5 5 8" xfId="32129" xr:uid="{00000000-0005-0000-0000-0000A55A0000}"/>
    <cellStyle name="Nota 2 9 5 5 9" xfId="35804" xr:uid="{00000000-0005-0000-0000-0000A65A0000}"/>
    <cellStyle name="Nota 2 9 5 6" xfId="5042" xr:uid="{00000000-0005-0000-0000-0000A75A0000}"/>
    <cellStyle name="Nota 2 9 5 6 2" xfId="7451" xr:uid="{00000000-0005-0000-0000-0000A85A0000}"/>
    <cellStyle name="Nota 2 9 5 6 2 2" xfId="16604" xr:uid="{00000000-0005-0000-0000-0000A95A0000}"/>
    <cellStyle name="Nota 2 9 5 6 2 3" xfId="23585" xr:uid="{00000000-0005-0000-0000-0000AA5A0000}"/>
    <cellStyle name="Nota 2 9 5 6 2 4" xfId="30429" xr:uid="{00000000-0005-0000-0000-0000AB5A0000}"/>
    <cellStyle name="Nota 2 9 5 6 2 5" xfId="34379" xr:uid="{00000000-0005-0000-0000-0000AC5A0000}"/>
    <cellStyle name="Nota 2 9 5 6 2 6" xfId="37931" xr:uid="{00000000-0005-0000-0000-0000AD5A0000}"/>
    <cellStyle name="Nota 2 9 5 6 2 7" xfId="39889" xr:uid="{00000000-0005-0000-0000-0000AE5A0000}"/>
    <cellStyle name="Nota 2 9 5 6 3" xfId="14196" xr:uid="{00000000-0005-0000-0000-0000AF5A0000}"/>
    <cellStyle name="Nota 2 9 5 6 4" xfId="21194" xr:uid="{00000000-0005-0000-0000-0000B05A0000}"/>
    <cellStyle name="Nota 2 9 5 6 5" xfId="24828" xr:uid="{00000000-0005-0000-0000-0000B15A0000}"/>
    <cellStyle name="Nota 2 9 5 6 6" xfId="25007" xr:uid="{00000000-0005-0000-0000-0000B25A0000}"/>
    <cellStyle name="Nota 2 9 5 6 7" xfId="32088" xr:uid="{00000000-0005-0000-0000-0000B35A0000}"/>
    <cellStyle name="Nota 2 9 5 6 8" xfId="35766" xr:uid="{00000000-0005-0000-0000-0000B45A0000}"/>
    <cellStyle name="Nota 2 9 5 6 9" xfId="38677" xr:uid="{00000000-0005-0000-0000-0000B55A0000}"/>
    <cellStyle name="Nota 2 9 5 7" xfId="7446" xr:uid="{00000000-0005-0000-0000-0000B65A0000}"/>
    <cellStyle name="Nota 2 9 5 7 2" xfId="16599" xr:uid="{00000000-0005-0000-0000-0000B75A0000}"/>
    <cellStyle name="Nota 2 9 5 7 3" xfId="23580" xr:uid="{00000000-0005-0000-0000-0000B85A0000}"/>
    <cellStyle name="Nota 2 9 5 7 4" xfId="30424" xr:uid="{00000000-0005-0000-0000-0000B95A0000}"/>
    <cellStyle name="Nota 2 9 5 7 5" xfId="34374" xr:uid="{00000000-0005-0000-0000-0000BA5A0000}"/>
    <cellStyle name="Nota 2 9 5 7 6" xfId="37926" xr:uid="{00000000-0005-0000-0000-0000BB5A0000}"/>
    <cellStyle name="Nota 2 9 5 7 7" xfId="39884" xr:uid="{00000000-0005-0000-0000-0000BC5A0000}"/>
    <cellStyle name="Nota 2 9 5 8" xfId="11576" xr:uid="{00000000-0005-0000-0000-0000BD5A0000}"/>
    <cellStyle name="Nota 2 9 5 9" xfId="18579" xr:uid="{00000000-0005-0000-0000-0000BE5A0000}"/>
    <cellStyle name="Nota 2 9 6" xfId="2624" xr:uid="{00000000-0005-0000-0000-0000BF5A0000}"/>
    <cellStyle name="Nota 2 9 6 2" xfId="7452" xr:uid="{00000000-0005-0000-0000-0000C05A0000}"/>
    <cellStyle name="Nota 2 9 6 2 2" xfId="16605" xr:uid="{00000000-0005-0000-0000-0000C15A0000}"/>
    <cellStyle name="Nota 2 9 6 2 3" xfId="23586" xr:uid="{00000000-0005-0000-0000-0000C25A0000}"/>
    <cellStyle name="Nota 2 9 6 2 4" xfId="30430" xr:uid="{00000000-0005-0000-0000-0000C35A0000}"/>
    <cellStyle name="Nota 2 9 6 2 5" xfId="34380" xr:uid="{00000000-0005-0000-0000-0000C45A0000}"/>
    <cellStyle name="Nota 2 9 6 2 6" xfId="37932" xr:uid="{00000000-0005-0000-0000-0000C55A0000}"/>
    <cellStyle name="Nota 2 9 6 2 7" xfId="39890" xr:uid="{00000000-0005-0000-0000-0000C65A0000}"/>
    <cellStyle name="Nota 2 9 6 3" xfId="11778" xr:uid="{00000000-0005-0000-0000-0000C75A0000}"/>
    <cellStyle name="Nota 2 9 6 4" xfId="18781" xr:uid="{00000000-0005-0000-0000-0000C85A0000}"/>
    <cellStyle name="Nota 2 9 6 5" xfId="24157" xr:uid="{00000000-0005-0000-0000-0000C95A0000}"/>
    <cellStyle name="Nota 2 9 6 6" xfId="28070" xr:uid="{00000000-0005-0000-0000-0000CA5A0000}"/>
    <cellStyle name="Nota 2 9 6 7" xfId="29092" xr:uid="{00000000-0005-0000-0000-0000CB5A0000}"/>
    <cellStyle name="Nota 2 9 6 8" xfId="31511" xr:uid="{00000000-0005-0000-0000-0000CC5A0000}"/>
    <cellStyle name="Nota 2 9 6 9" xfId="35225" xr:uid="{00000000-0005-0000-0000-0000CD5A0000}"/>
    <cellStyle name="Nota 2 9 7" xfId="3192" xr:uid="{00000000-0005-0000-0000-0000CE5A0000}"/>
    <cellStyle name="Nota 2 9 7 2" xfId="7453" xr:uid="{00000000-0005-0000-0000-0000CF5A0000}"/>
    <cellStyle name="Nota 2 9 7 2 2" xfId="16606" xr:uid="{00000000-0005-0000-0000-0000D05A0000}"/>
    <cellStyle name="Nota 2 9 7 2 3" xfId="23587" xr:uid="{00000000-0005-0000-0000-0000D15A0000}"/>
    <cellStyle name="Nota 2 9 7 2 4" xfId="30431" xr:uid="{00000000-0005-0000-0000-0000D25A0000}"/>
    <cellStyle name="Nota 2 9 7 2 5" xfId="34381" xr:uid="{00000000-0005-0000-0000-0000D35A0000}"/>
    <cellStyle name="Nota 2 9 7 2 6" xfId="37933" xr:uid="{00000000-0005-0000-0000-0000D45A0000}"/>
    <cellStyle name="Nota 2 9 7 2 7" xfId="39891" xr:uid="{00000000-0005-0000-0000-0000D55A0000}"/>
    <cellStyle name="Nota 2 9 7 3" xfId="12346" xr:uid="{00000000-0005-0000-0000-0000D65A0000}"/>
    <cellStyle name="Nota 2 9 7 4" xfId="19349" xr:uid="{00000000-0005-0000-0000-0000D75A0000}"/>
    <cellStyle name="Nota 2 9 7 5" xfId="28225" xr:uid="{00000000-0005-0000-0000-0000D85A0000}"/>
    <cellStyle name="Nota 2 9 7 6" xfId="22916" xr:uid="{00000000-0005-0000-0000-0000D95A0000}"/>
    <cellStyle name="Nota 2 9 7 7" xfId="29741" xr:uid="{00000000-0005-0000-0000-0000DA5A0000}"/>
    <cellStyle name="Nota 2 9 7 8" xfId="33718" xr:uid="{00000000-0005-0000-0000-0000DB5A0000}"/>
    <cellStyle name="Nota 2 9 7 9" xfId="37280" xr:uid="{00000000-0005-0000-0000-0000DC5A0000}"/>
    <cellStyle name="Nota 2 9 8" xfId="2971" xr:uid="{00000000-0005-0000-0000-0000DD5A0000}"/>
    <cellStyle name="Nota 2 9 8 2" xfId="7454" xr:uid="{00000000-0005-0000-0000-0000DE5A0000}"/>
    <cellStyle name="Nota 2 9 8 2 2" xfId="16607" xr:uid="{00000000-0005-0000-0000-0000DF5A0000}"/>
    <cellStyle name="Nota 2 9 8 2 3" xfId="23588" xr:uid="{00000000-0005-0000-0000-0000E05A0000}"/>
    <cellStyle name="Nota 2 9 8 2 4" xfId="30432" xr:uid="{00000000-0005-0000-0000-0000E15A0000}"/>
    <cellStyle name="Nota 2 9 8 2 5" xfId="34382" xr:uid="{00000000-0005-0000-0000-0000E25A0000}"/>
    <cellStyle name="Nota 2 9 8 2 6" xfId="37934" xr:uid="{00000000-0005-0000-0000-0000E35A0000}"/>
    <cellStyle name="Nota 2 9 8 2 7" xfId="39892" xr:uid="{00000000-0005-0000-0000-0000E45A0000}"/>
    <cellStyle name="Nota 2 9 8 3" xfId="12125" xr:uid="{00000000-0005-0000-0000-0000E55A0000}"/>
    <cellStyle name="Nota 2 9 8 4" xfId="19128" xr:uid="{00000000-0005-0000-0000-0000E65A0000}"/>
    <cellStyle name="Nota 2 9 8 5" xfId="25158" xr:uid="{00000000-0005-0000-0000-0000E75A0000}"/>
    <cellStyle name="Nota 2 9 8 6" xfId="26392" xr:uid="{00000000-0005-0000-0000-0000E85A0000}"/>
    <cellStyle name="Nota 2 9 8 7" xfId="29849" xr:uid="{00000000-0005-0000-0000-0000E95A0000}"/>
    <cellStyle name="Nota 2 9 8 8" xfId="33826" xr:uid="{00000000-0005-0000-0000-0000EA5A0000}"/>
    <cellStyle name="Nota 2 9 8 9" xfId="37388" xr:uid="{00000000-0005-0000-0000-0000EB5A0000}"/>
    <cellStyle name="Nota 2 9 9" xfId="3145" xr:uid="{00000000-0005-0000-0000-0000EC5A0000}"/>
    <cellStyle name="Nota 2 9 9 2" xfId="7455" xr:uid="{00000000-0005-0000-0000-0000ED5A0000}"/>
    <cellStyle name="Nota 2 9 9 2 2" xfId="16608" xr:uid="{00000000-0005-0000-0000-0000EE5A0000}"/>
    <cellStyle name="Nota 2 9 9 2 3" xfId="23589" xr:uid="{00000000-0005-0000-0000-0000EF5A0000}"/>
    <cellStyle name="Nota 2 9 9 2 4" xfId="30433" xr:uid="{00000000-0005-0000-0000-0000F05A0000}"/>
    <cellStyle name="Nota 2 9 9 2 5" xfId="34383" xr:uid="{00000000-0005-0000-0000-0000F15A0000}"/>
    <cellStyle name="Nota 2 9 9 2 6" xfId="37935" xr:uid="{00000000-0005-0000-0000-0000F25A0000}"/>
    <cellStyle name="Nota 2 9 9 2 7" xfId="39893" xr:uid="{00000000-0005-0000-0000-0000F35A0000}"/>
    <cellStyle name="Nota 2 9 9 3" xfId="12299" xr:uid="{00000000-0005-0000-0000-0000F45A0000}"/>
    <cellStyle name="Nota 2 9 9 4" xfId="19302" xr:uid="{00000000-0005-0000-0000-0000F55A0000}"/>
    <cellStyle name="Nota 2 9 9 5" xfId="28252" xr:uid="{00000000-0005-0000-0000-0000F65A0000}"/>
    <cellStyle name="Nota 2 9 9 6" xfId="28095" xr:uid="{00000000-0005-0000-0000-0000F75A0000}"/>
    <cellStyle name="Nota 2 9 9 7" xfId="25648" xr:uid="{00000000-0005-0000-0000-0000F85A0000}"/>
    <cellStyle name="Nota 2 9 9 8" xfId="19399" xr:uid="{00000000-0005-0000-0000-0000F95A0000}"/>
    <cellStyle name="Nota 2 9 9 9" xfId="34830" xr:uid="{00000000-0005-0000-0000-0000FA5A0000}"/>
    <cellStyle name="Nota 3" xfId="743" xr:uid="{00000000-0005-0000-0000-0000FB5A0000}"/>
    <cellStyle name="Nota 3 10" xfId="1613" xr:uid="{00000000-0005-0000-0000-0000FC5A0000}"/>
    <cellStyle name="Nota 3 10 2" xfId="7456" xr:uid="{00000000-0005-0000-0000-0000FD5A0000}"/>
    <cellStyle name="Nota 3 10 2 2" xfId="16609" xr:uid="{00000000-0005-0000-0000-0000FE5A0000}"/>
    <cellStyle name="Nota 3 10 2 3" xfId="23590" xr:uid="{00000000-0005-0000-0000-0000FF5A0000}"/>
    <cellStyle name="Nota 3 10 2 4" xfId="30434" xr:uid="{00000000-0005-0000-0000-0000005B0000}"/>
    <cellStyle name="Nota 3 10 2 5" xfId="34384" xr:uid="{00000000-0005-0000-0000-0000015B0000}"/>
    <cellStyle name="Nota 3 10 2 6" xfId="37936" xr:uid="{00000000-0005-0000-0000-0000025B0000}"/>
    <cellStyle name="Nota 3 10 2 7" xfId="39894" xr:uid="{00000000-0005-0000-0000-0000035B0000}"/>
    <cellStyle name="Nota 3 10 3" xfId="10767" xr:uid="{00000000-0005-0000-0000-0000045B0000}"/>
    <cellStyle name="Nota 3 10 4" xfId="10637" xr:uid="{00000000-0005-0000-0000-0000055B0000}"/>
    <cellStyle name="Nota 3 10 5" xfId="28695" xr:uid="{00000000-0005-0000-0000-0000065B0000}"/>
    <cellStyle name="Nota 3 10 6" xfId="29049" xr:uid="{00000000-0005-0000-0000-0000075B0000}"/>
    <cellStyle name="Nota 3 10 7" xfId="31013" xr:uid="{00000000-0005-0000-0000-0000085B0000}"/>
    <cellStyle name="Nota 3 10 8" xfId="34936" xr:uid="{00000000-0005-0000-0000-0000095B0000}"/>
    <cellStyle name="Nota 3 10 9" xfId="38399" xr:uid="{00000000-0005-0000-0000-00000A5B0000}"/>
    <cellStyle name="Nota 3 11" xfId="2442" xr:uid="{00000000-0005-0000-0000-00000B5B0000}"/>
    <cellStyle name="Nota 3 11 2" xfId="7457" xr:uid="{00000000-0005-0000-0000-00000C5B0000}"/>
    <cellStyle name="Nota 3 11 2 2" xfId="16610" xr:uid="{00000000-0005-0000-0000-00000D5B0000}"/>
    <cellStyle name="Nota 3 11 2 3" xfId="23591" xr:uid="{00000000-0005-0000-0000-00000E5B0000}"/>
    <cellStyle name="Nota 3 11 2 4" xfId="30435" xr:uid="{00000000-0005-0000-0000-00000F5B0000}"/>
    <cellStyle name="Nota 3 11 2 5" xfId="34385" xr:uid="{00000000-0005-0000-0000-0000105B0000}"/>
    <cellStyle name="Nota 3 11 2 6" xfId="37937" xr:uid="{00000000-0005-0000-0000-0000115B0000}"/>
    <cellStyle name="Nota 3 11 2 7" xfId="39895" xr:uid="{00000000-0005-0000-0000-0000125B0000}"/>
    <cellStyle name="Nota 3 11 3" xfId="11596" xr:uid="{00000000-0005-0000-0000-0000135B0000}"/>
    <cellStyle name="Nota 3 11 4" xfId="18599" xr:uid="{00000000-0005-0000-0000-0000145B0000}"/>
    <cellStyle name="Nota 3 11 5" xfId="19494" xr:uid="{00000000-0005-0000-0000-0000155B0000}"/>
    <cellStyle name="Nota 3 11 6" xfId="17877" xr:uid="{00000000-0005-0000-0000-0000165B0000}"/>
    <cellStyle name="Nota 3 11 7" xfId="30107" xr:uid="{00000000-0005-0000-0000-0000175B0000}"/>
    <cellStyle name="Nota 3 11 8" xfId="34084" xr:uid="{00000000-0005-0000-0000-0000185B0000}"/>
    <cellStyle name="Nota 3 11 9" xfId="37646" xr:uid="{00000000-0005-0000-0000-0000195B0000}"/>
    <cellStyle name="Nota 3 12" xfId="3048" xr:uid="{00000000-0005-0000-0000-00001A5B0000}"/>
    <cellStyle name="Nota 3 12 2" xfId="7458" xr:uid="{00000000-0005-0000-0000-00001B5B0000}"/>
    <cellStyle name="Nota 3 12 2 2" xfId="16611" xr:uid="{00000000-0005-0000-0000-00001C5B0000}"/>
    <cellStyle name="Nota 3 12 2 3" xfId="23592" xr:uid="{00000000-0005-0000-0000-00001D5B0000}"/>
    <cellStyle name="Nota 3 12 2 4" xfId="30436" xr:uid="{00000000-0005-0000-0000-00001E5B0000}"/>
    <cellStyle name="Nota 3 12 2 5" xfId="34386" xr:uid="{00000000-0005-0000-0000-00001F5B0000}"/>
    <cellStyle name="Nota 3 12 2 6" xfId="37938" xr:uid="{00000000-0005-0000-0000-0000205B0000}"/>
    <cellStyle name="Nota 3 12 2 7" xfId="39896" xr:uid="{00000000-0005-0000-0000-0000215B0000}"/>
    <cellStyle name="Nota 3 12 3" xfId="12202" xr:uid="{00000000-0005-0000-0000-0000225B0000}"/>
    <cellStyle name="Nota 3 12 4" xfId="19205" xr:uid="{00000000-0005-0000-0000-0000235B0000}"/>
    <cellStyle name="Nota 3 12 5" xfId="22742" xr:uid="{00000000-0005-0000-0000-0000245B0000}"/>
    <cellStyle name="Nota 3 12 6" xfId="28089" xr:uid="{00000000-0005-0000-0000-0000255B0000}"/>
    <cellStyle name="Nota 3 12 7" xfId="26080" xr:uid="{00000000-0005-0000-0000-0000265B0000}"/>
    <cellStyle name="Nota 3 12 8" xfId="23029" xr:uid="{00000000-0005-0000-0000-0000275B0000}"/>
    <cellStyle name="Nota 3 12 9" xfId="31301" xr:uid="{00000000-0005-0000-0000-0000285B0000}"/>
    <cellStyle name="Nota 3 13" xfId="3027" xr:uid="{00000000-0005-0000-0000-0000295B0000}"/>
    <cellStyle name="Nota 3 13 2" xfId="7459" xr:uid="{00000000-0005-0000-0000-00002A5B0000}"/>
    <cellStyle name="Nota 3 13 2 2" xfId="16612" xr:uid="{00000000-0005-0000-0000-00002B5B0000}"/>
    <cellStyle name="Nota 3 13 2 3" xfId="23593" xr:uid="{00000000-0005-0000-0000-00002C5B0000}"/>
    <cellStyle name="Nota 3 13 2 4" xfId="30437" xr:uid="{00000000-0005-0000-0000-00002D5B0000}"/>
    <cellStyle name="Nota 3 13 2 5" xfId="34387" xr:uid="{00000000-0005-0000-0000-00002E5B0000}"/>
    <cellStyle name="Nota 3 13 2 6" xfId="37939" xr:uid="{00000000-0005-0000-0000-00002F5B0000}"/>
    <cellStyle name="Nota 3 13 2 7" xfId="39897" xr:uid="{00000000-0005-0000-0000-0000305B0000}"/>
    <cellStyle name="Nota 3 13 3" xfId="12181" xr:uid="{00000000-0005-0000-0000-0000315B0000}"/>
    <cellStyle name="Nota 3 13 4" xfId="19184" xr:uid="{00000000-0005-0000-0000-0000325B0000}"/>
    <cellStyle name="Nota 3 13 5" xfId="28298" xr:uid="{00000000-0005-0000-0000-0000335B0000}"/>
    <cellStyle name="Nota 3 13 6" xfId="23309" xr:uid="{00000000-0005-0000-0000-0000345B0000}"/>
    <cellStyle name="Nota 3 13 7" xfId="25288" xr:uid="{00000000-0005-0000-0000-0000355B0000}"/>
    <cellStyle name="Nota 3 13 8" xfId="30228" xr:uid="{00000000-0005-0000-0000-0000365B0000}"/>
    <cellStyle name="Nota 3 13 9" xfId="34197" xr:uid="{00000000-0005-0000-0000-0000375B0000}"/>
    <cellStyle name="Nota 3 14" xfId="3030" xr:uid="{00000000-0005-0000-0000-0000385B0000}"/>
    <cellStyle name="Nota 3 14 2" xfId="7460" xr:uid="{00000000-0005-0000-0000-0000395B0000}"/>
    <cellStyle name="Nota 3 14 2 2" xfId="16613" xr:uid="{00000000-0005-0000-0000-00003A5B0000}"/>
    <cellStyle name="Nota 3 14 2 3" xfId="23594" xr:uid="{00000000-0005-0000-0000-00003B5B0000}"/>
    <cellStyle name="Nota 3 14 2 4" xfId="30438" xr:uid="{00000000-0005-0000-0000-00003C5B0000}"/>
    <cellStyle name="Nota 3 14 2 5" xfId="34388" xr:uid="{00000000-0005-0000-0000-00003D5B0000}"/>
    <cellStyle name="Nota 3 14 2 6" xfId="37940" xr:uid="{00000000-0005-0000-0000-00003E5B0000}"/>
    <cellStyle name="Nota 3 14 2 7" xfId="39898" xr:uid="{00000000-0005-0000-0000-00003F5B0000}"/>
    <cellStyle name="Nota 3 14 3" xfId="12184" xr:uid="{00000000-0005-0000-0000-0000405B0000}"/>
    <cellStyle name="Nota 3 14 4" xfId="19187" xr:uid="{00000000-0005-0000-0000-0000415B0000}"/>
    <cellStyle name="Nota 3 14 5" xfId="28300" xr:uid="{00000000-0005-0000-0000-0000425B0000}"/>
    <cellStyle name="Nota 3 14 6" xfId="9248" xr:uid="{00000000-0005-0000-0000-0000435B0000}"/>
    <cellStyle name="Nota 3 14 7" xfId="18303" xr:uid="{00000000-0005-0000-0000-0000445B0000}"/>
    <cellStyle name="Nota 3 14 8" xfId="28016" xr:uid="{00000000-0005-0000-0000-0000455B0000}"/>
    <cellStyle name="Nota 3 14 9" xfId="35077" xr:uid="{00000000-0005-0000-0000-0000465B0000}"/>
    <cellStyle name="Nota 3 15" xfId="4350" xr:uid="{00000000-0005-0000-0000-0000475B0000}"/>
    <cellStyle name="Nota 3 15 2" xfId="7461" xr:uid="{00000000-0005-0000-0000-0000485B0000}"/>
    <cellStyle name="Nota 3 15 2 2" xfId="16614" xr:uid="{00000000-0005-0000-0000-0000495B0000}"/>
    <cellStyle name="Nota 3 15 2 3" xfId="23595" xr:uid="{00000000-0005-0000-0000-00004A5B0000}"/>
    <cellStyle name="Nota 3 15 2 4" xfId="30439" xr:uid="{00000000-0005-0000-0000-00004B5B0000}"/>
    <cellStyle name="Nota 3 15 2 5" xfId="34389" xr:uid="{00000000-0005-0000-0000-00004C5B0000}"/>
    <cellStyle name="Nota 3 15 2 6" xfId="37941" xr:uid="{00000000-0005-0000-0000-00004D5B0000}"/>
    <cellStyle name="Nota 3 15 2 7" xfId="39899" xr:uid="{00000000-0005-0000-0000-00004E5B0000}"/>
    <cellStyle name="Nota 3 15 3" xfId="13504" xr:uid="{00000000-0005-0000-0000-00004F5B0000}"/>
    <cellStyle name="Nota 3 15 4" xfId="20502" xr:uid="{00000000-0005-0000-0000-0000505B0000}"/>
    <cellStyle name="Nota 3 15 5" xfId="22756" xr:uid="{00000000-0005-0000-0000-0000515B0000}"/>
    <cellStyle name="Nota 3 15 6" xfId="24091" xr:uid="{00000000-0005-0000-0000-0000525B0000}"/>
    <cellStyle name="Nota 3 15 7" xfId="18261" xr:uid="{00000000-0005-0000-0000-0000535B0000}"/>
    <cellStyle name="Nota 3 15 8" xfId="23310" xr:uid="{00000000-0005-0000-0000-0000545B0000}"/>
    <cellStyle name="Nota 3 15 9" xfId="31021" xr:uid="{00000000-0005-0000-0000-0000555B0000}"/>
    <cellStyle name="Nota 3 16" xfId="9900" xr:uid="{00000000-0005-0000-0000-0000565B0000}"/>
    <cellStyle name="Nota 3 17" xfId="17555" xr:uid="{00000000-0005-0000-0000-0000575B0000}"/>
    <cellStyle name="Nota 3 18" xfId="18055" xr:uid="{00000000-0005-0000-0000-0000585B0000}"/>
    <cellStyle name="Nota 3 19" xfId="19400" xr:uid="{00000000-0005-0000-0000-0000595B0000}"/>
    <cellStyle name="Nota 3 2" xfId="744" xr:uid="{00000000-0005-0000-0000-00005A5B0000}"/>
    <cellStyle name="Nota 3 2 10" xfId="3784" xr:uid="{00000000-0005-0000-0000-00005B5B0000}"/>
    <cellStyle name="Nota 3 2 10 2" xfId="7463" xr:uid="{00000000-0005-0000-0000-00005C5B0000}"/>
    <cellStyle name="Nota 3 2 10 2 2" xfId="16616" xr:uid="{00000000-0005-0000-0000-00005D5B0000}"/>
    <cellStyle name="Nota 3 2 10 2 3" xfId="23597" xr:uid="{00000000-0005-0000-0000-00005E5B0000}"/>
    <cellStyle name="Nota 3 2 10 2 4" xfId="30441" xr:uid="{00000000-0005-0000-0000-00005F5B0000}"/>
    <cellStyle name="Nota 3 2 10 2 5" xfId="34391" xr:uid="{00000000-0005-0000-0000-0000605B0000}"/>
    <cellStyle name="Nota 3 2 10 2 6" xfId="37943" xr:uid="{00000000-0005-0000-0000-0000615B0000}"/>
    <cellStyle name="Nota 3 2 10 2 7" xfId="39901" xr:uid="{00000000-0005-0000-0000-0000625B0000}"/>
    <cellStyle name="Nota 3 2 10 3" xfId="12938" xr:uid="{00000000-0005-0000-0000-0000635B0000}"/>
    <cellStyle name="Nota 3 2 10 4" xfId="19937" xr:uid="{00000000-0005-0000-0000-0000645B0000}"/>
    <cellStyle name="Nota 3 2 10 5" xfId="27938" xr:uid="{00000000-0005-0000-0000-0000655B0000}"/>
    <cellStyle name="Nota 3 2 10 6" xfId="28544" xr:uid="{00000000-0005-0000-0000-0000665B0000}"/>
    <cellStyle name="Nota 3 2 10 7" xfId="10109" xr:uid="{00000000-0005-0000-0000-0000675B0000}"/>
    <cellStyle name="Nota 3 2 10 8" xfId="24523" xr:uid="{00000000-0005-0000-0000-0000685B0000}"/>
    <cellStyle name="Nota 3 2 10 9" xfId="31039" xr:uid="{00000000-0005-0000-0000-0000695B0000}"/>
    <cellStyle name="Nota 3 2 11" xfId="3031" xr:uid="{00000000-0005-0000-0000-00006A5B0000}"/>
    <cellStyle name="Nota 3 2 11 2" xfId="7464" xr:uid="{00000000-0005-0000-0000-00006B5B0000}"/>
    <cellStyle name="Nota 3 2 11 2 2" xfId="16617" xr:uid="{00000000-0005-0000-0000-00006C5B0000}"/>
    <cellStyle name="Nota 3 2 11 2 3" xfId="23598" xr:uid="{00000000-0005-0000-0000-00006D5B0000}"/>
    <cellStyle name="Nota 3 2 11 2 4" xfId="30442" xr:uid="{00000000-0005-0000-0000-00006E5B0000}"/>
    <cellStyle name="Nota 3 2 11 2 5" xfId="34392" xr:uid="{00000000-0005-0000-0000-00006F5B0000}"/>
    <cellStyle name="Nota 3 2 11 2 6" xfId="37944" xr:uid="{00000000-0005-0000-0000-0000705B0000}"/>
    <cellStyle name="Nota 3 2 11 2 7" xfId="39902" xr:uid="{00000000-0005-0000-0000-0000715B0000}"/>
    <cellStyle name="Nota 3 2 11 3" xfId="12185" xr:uid="{00000000-0005-0000-0000-0000725B0000}"/>
    <cellStyle name="Nota 3 2 11 4" xfId="19188" xr:uid="{00000000-0005-0000-0000-0000735B0000}"/>
    <cellStyle name="Nota 3 2 11 5" xfId="22741" xr:uid="{00000000-0005-0000-0000-0000745B0000}"/>
    <cellStyle name="Nota 3 2 11 6" xfId="22566" xr:uid="{00000000-0005-0000-0000-0000755B0000}"/>
    <cellStyle name="Nota 3 2 11 7" xfId="29796" xr:uid="{00000000-0005-0000-0000-0000765B0000}"/>
    <cellStyle name="Nota 3 2 11 8" xfId="33793" xr:uid="{00000000-0005-0000-0000-0000775B0000}"/>
    <cellStyle name="Nota 3 2 11 9" xfId="37355" xr:uid="{00000000-0005-0000-0000-0000785B0000}"/>
    <cellStyle name="Nota 3 2 12" xfId="4281" xr:uid="{00000000-0005-0000-0000-0000795B0000}"/>
    <cellStyle name="Nota 3 2 12 2" xfId="7465" xr:uid="{00000000-0005-0000-0000-00007A5B0000}"/>
    <cellStyle name="Nota 3 2 12 2 2" xfId="16618" xr:uid="{00000000-0005-0000-0000-00007B5B0000}"/>
    <cellStyle name="Nota 3 2 12 2 3" xfId="23599" xr:uid="{00000000-0005-0000-0000-00007C5B0000}"/>
    <cellStyle name="Nota 3 2 12 2 4" xfId="30443" xr:uid="{00000000-0005-0000-0000-00007D5B0000}"/>
    <cellStyle name="Nota 3 2 12 2 5" xfId="34393" xr:uid="{00000000-0005-0000-0000-00007E5B0000}"/>
    <cellStyle name="Nota 3 2 12 2 6" xfId="37945" xr:uid="{00000000-0005-0000-0000-00007F5B0000}"/>
    <cellStyle name="Nota 3 2 12 2 7" xfId="39903" xr:uid="{00000000-0005-0000-0000-0000805B0000}"/>
    <cellStyle name="Nota 3 2 12 3" xfId="13435" xr:uid="{00000000-0005-0000-0000-0000815B0000}"/>
    <cellStyle name="Nota 3 2 12 4" xfId="20433" xr:uid="{00000000-0005-0000-0000-0000825B0000}"/>
    <cellStyle name="Nota 3 2 12 5" xfId="19554" xr:uid="{00000000-0005-0000-0000-0000835B0000}"/>
    <cellStyle name="Nota 3 2 12 6" xfId="22723" xr:uid="{00000000-0005-0000-0000-0000845B0000}"/>
    <cellStyle name="Nota 3 2 12 7" xfId="17322" xr:uid="{00000000-0005-0000-0000-0000855B0000}"/>
    <cellStyle name="Nota 3 2 12 8" xfId="25823" xr:uid="{00000000-0005-0000-0000-0000865B0000}"/>
    <cellStyle name="Nota 3 2 12 9" xfId="22870" xr:uid="{00000000-0005-0000-0000-0000875B0000}"/>
    <cellStyle name="Nota 3 2 13" xfId="7462" xr:uid="{00000000-0005-0000-0000-0000885B0000}"/>
    <cellStyle name="Nota 3 2 13 2" xfId="16615" xr:uid="{00000000-0005-0000-0000-0000895B0000}"/>
    <cellStyle name="Nota 3 2 13 3" xfId="23596" xr:uid="{00000000-0005-0000-0000-00008A5B0000}"/>
    <cellStyle name="Nota 3 2 13 4" xfId="30440" xr:uid="{00000000-0005-0000-0000-00008B5B0000}"/>
    <cellStyle name="Nota 3 2 13 5" xfId="34390" xr:uid="{00000000-0005-0000-0000-00008C5B0000}"/>
    <cellStyle name="Nota 3 2 13 6" xfId="37942" xr:uid="{00000000-0005-0000-0000-00008D5B0000}"/>
    <cellStyle name="Nota 3 2 13 7" xfId="39900" xr:uid="{00000000-0005-0000-0000-00008E5B0000}"/>
    <cellStyle name="Nota 3 2 14" xfId="9901" xr:uid="{00000000-0005-0000-0000-00008F5B0000}"/>
    <cellStyle name="Nota 3 2 15" xfId="17554" xr:uid="{00000000-0005-0000-0000-0000905B0000}"/>
    <cellStyle name="Nota 3 2 16" xfId="29117" xr:uid="{00000000-0005-0000-0000-0000915B0000}"/>
    <cellStyle name="Nota 3 2 17" xfId="25693" xr:uid="{00000000-0005-0000-0000-0000925B0000}"/>
    <cellStyle name="Nota 3 2 18" xfId="31452" xr:uid="{00000000-0005-0000-0000-0000935B0000}"/>
    <cellStyle name="Nota 3 2 19" xfId="35162" xr:uid="{00000000-0005-0000-0000-0000945B0000}"/>
    <cellStyle name="Nota 3 2 2" xfId="745" xr:uid="{00000000-0005-0000-0000-0000955B0000}"/>
    <cellStyle name="Nota 3 2 2 10" xfId="3791" xr:uid="{00000000-0005-0000-0000-0000965B0000}"/>
    <cellStyle name="Nota 3 2 2 10 2" xfId="7467" xr:uid="{00000000-0005-0000-0000-0000975B0000}"/>
    <cellStyle name="Nota 3 2 2 10 2 2" xfId="16620" xr:uid="{00000000-0005-0000-0000-0000985B0000}"/>
    <cellStyle name="Nota 3 2 2 10 2 3" xfId="23601" xr:uid="{00000000-0005-0000-0000-0000995B0000}"/>
    <cellStyle name="Nota 3 2 2 10 2 4" xfId="30445" xr:uid="{00000000-0005-0000-0000-00009A5B0000}"/>
    <cellStyle name="Nota 3 2 2 10 2 5" xfId="34395" xr:uid="{00000000-0005-0000-0000-00009B5B0000}"/>
    <cellStyle name="Nota 3 2 2 10 2 6" xfId="37947" xr:uid="{00000000-0005-0000-0000-00009C5B0000}"/>
    <cellStyle name="Nota 3 2 2 10 2 7" xfId="39905" xr:uid="{00000000-0005-0000-0000-00009D5B0000}"/>
    <cellStyle name="Nota 3 2 2 10 3" xfId="12945" xr:uid="{00000000-0005-0000-0000-00009E5B0000}"/>
    <cellStyle name="Nota 3 2 2 10 4" xfId="19944" xr:uid="{00000000-0005-0000-0000-00009F5B0000}"/>
    <cellStyle name="Nota 3 2 2 10 5" xfId="17621" xr:uid="{00000000-0005-0000-0000-0000A05B0000}"/>
    <cellStyle name="Nota 3 2 2 10 6" xfId="17236" xr:uid="{00000000-0005-0000-0000-0000A15B0000}"/>
    <cellStyle name="Nota 3 2 2 10 7" xfId="25889" xr:uid="{00000000-0005-0000-0000-0000A25B0000}"/>
    <cellStyle name="Nota 3 2 2 10 8" xfId="33519" xr:uid="{00000000-0005-0000-0000-0000A35B0000}"/>
    <cellStyle name="Nota 3 2 2 10 9" xfId="37187" xr:uid="{00000000-0005-0000-0000-0000A45B0000}"/>
    <cellStyle name="Nota 3 2 2 11" xfId="2847" xr:uid="{00000000-0005-0000-0000-0000A55B0000}"/>
    <cellStyle name="Nota 3 2 2 11 2" xfId="7468" xr:uid="{00000000-0005-0000-0000-0000A65B0000}"/>
    <cellStyle name="Nota 3 2 2 11 2 2" xfId="16621" xr:uid="{00000000-0005-0000-0000-0000A75B0000}"/>
    <cellStyle name="Nota 3 2 2 11 2 3" xfId="23602" xr:uid="{00000000-0005-0000-0000-0000A85B0000}"/>
    <cellStyle name="Nota 3 2 2 11 2 4" xfId="30446" xr:uid="{00000000-0005-0000-0000-0000A95B0000}"/>
    <cellStyle name="Nota 3 2 2 11 2 5" xfId="34396" xr:uid="{00000000-0005-0000-0000-0000AA5B0000}"/>
    <cellStyle name="Nota 3 2 2 11 2 6" xfId="37948" xr:uid="{00000000-0005-0000-0000-0000AB5B0000}"/>
    <cellStyle name="Nota 3 2 2 11 2 7" xfId="39906" xr:uid="{00000000-0005-0000-0000-0000AC5B0000}"/>
    <cellStyle name="Nota 3 2 2 11 3" xfId="12001" xr:uid="{00000000-0005-0000-0000-0000AD5B0000}"/>
    <cellStyle name="Nota 3 2 2 11 4" xfId="19004" xr:uid="{00000000-0005-0000-0000-0000AE5B0000}"/>
    <cellStyle name="Nota 3 2 2 11 5" xfId="10160" xr:uid="{00000000-0005-0000-0000-0000AF5B0000}"/>
    <cellStyle name="Nota 3 2 2 11 6" xfId="26355" xr:uid="{00000000-0005-0000-0000-0000B05B0000}"/>
    <cellStyle name="Nota 3 2 2 11 7" xfId="18304" xr:uid="{00000000-0005-0000-0000-0000B15B0000}"/>
    <cellStyle name="Nota 3 2 2 11 8" xfId="31543" xr:uid="{00000000-0005-0000-0000-0000B25B0000}"/>
    <cellStyle name="Nota 3 2 2 11 9" xfId="35247" xr:uid="{00000000-0005-0000-0000-0000B35B0000}"/>
    <cellStyle name="Nota 3 2 2 12" xfId="7466" xr:uid="{00000000-0005-0000-0000-0000B45B0000}"/>
    <cellStyle name="Nota 3 2 2 12 2" xfId="16619" xr:uid="{00000000-0005-0000-0000-0000B55B0000}"/>
    <cellStyle name="Nota 3 2 2 12 3" xfId="23600" xr:uid="{00000000-0005-0000-0000-0000B65B0000}"/>
    <cellStyle name="Nota 3 2 2 12 4" xfId="30444" xr:uid="{00000000-0005-0000-0000-0000B75B0000}"/>
    <cellStyle name="Nota 3 2 2 12 5" xfId="34394" xr:uid="{00000000-0005-0000-0000-0000B85B0000}"/>
    <cellStyle name="Nota 3 2 2 12 6" xfId="37946" xr:uid="{00000000-0005-0000-0000-0000B95B0000}"/>
    <cellStyle name="Nota 3 2 2 12 7" xfId="39904" xr:uid="{00000000-0005-0000-0000-0000BA5B0000}"/>
    <cellStyle name="Nota 3 2 2 13" xfId="9902" xr:uid="{00000000-0005-0000-0000-0000BB5B0000}"/>
    <cellStyle name="Nota 3 2 2 14" xfId="17553" xr:uid="{00000000-0005-0000-0000-0000BC5B0000}"/>
    <cellStyle name="Nota 3 2 2 15" xfId="10261" xr:uid="{00000000-0005-0000-0000-0000BD5B0000}"/>
    <cellStyle name="Nota 3 2 2 16" xfId="25377" xr:uid="{00000000-0005-0000-0000-0000BE5B0000}"/>
    <cellStyle name="Nota 3 2 2 17" xfId="31445" xr:uid="{00000000-0005-0000-0000-0000BF5B0000}"/>
    <cellStyle name="Nota 3 2 2 18" xfId="35161" xr:uid="{00000000-0005-0000-0000-0000C05B0000}"/>
    <cellStyle name="Nota 3 2 2 19" xfId="38439" xr:uid="{00000000-0005-0000-0000-0000C15B0000}"/>
    <cellStyle name="Nota 3 2 2 2" xfId="2250" xr:uid="{00000000-0005-0000-0000-0000C25B0000}"/>
    <cellStyle name="Nota 3 2 2 2 10" xfId="19414" xr:uid="{00000000-0005-0000-0000-0000C35B0000}"/>
    <cellStyle name="Nota 3 2 2 2 11" xfId="25063" xr:uid="{00000000-0005-0000-0000-0000C45B0000}"/>
    <cellStyle name="Nota 3 2 2 2 12" xfId="30205" xr:uid="{00000000-0005-0000-0000-0000C55B0000}"/>
    <cellStyle name="Nota 3 2 2 2 13" xfId="34180" xr:uid="{00000000-0005-0000-0000-0000C65B0000}"/>
    <cellStyle name="Nota 3 2 2 2 14" xfId="37742" xr:uid="{00000000-0005-0000-0000-0000C75B0000}"/>
    <cellStyle name="Nota 3 2 2 2 2" xfId="2650" xr:uid="{00000000-0005-0000-0000-0000C85B0000}"/>
    <cellStyle name="Nota 3 2 2 2 2 2" xfId="7470" xr:uid="{00000000-0005-0000-0000-0000C95B0000}"/>
    <cellStyle name="Nota 3 2 2 2 2 2 2" xfId="16623" xr:uid="{00000000-0005-0000-0000-0000CA5B0000}"/>
    <cellStyle name="Nota 3 2 2 2 2 2 3" xfId="23604" xr:uid="{00000000-0005-0000-0000-0000CB5B0000}"/>
    <cellStyle name="Nota 3 2 2 2 2 2 4" xfId="30448" xr:uid="{00000000-0005-0000-0000-0000CC5B0000}"/>
    <cellStyle name="Nota 3 2 2 2 2 2 5" xfId="34398" xr:uid="{00000000-0005-0000-0000-0000CD5B0000}"/>
    <cellStyle name="Nota 3 2 2 2 2 2 6" xfId="37950" xr:uid="{00000000-0005-0000-0000-0000CE5B0000}"/>
    <cellStyle name="Nota 3 2 2 2 2 2 7" xfId="39908" xr:uid="{00000000-0005-0000-0000-0000CF5B0000}"/>
    <cellStyle name="Nota 3 2 2 2 2 3" xfId="11804" xr:uid="{00000000-0005-0000-0000-0000D05B0000}"/>
    <cellStyle name="Nota 3 2 2 2 2 4" xfId="18807" xr:uid="{00000000-0005-0000-0000-0000D15B0000}"/>
    <cellStyle name="Nota 3 2 2 2 2 5" xfId="17653" xr:uid="{00000000-0005-0000-0000-0000D25B0000}"/>
    <cellStyle name="Nota 3 2 2 2 2 6" xfId="26288" xr:uid="{00000000-0005-0000-0000-0000D35B0000}"/>
    <cellStyle name="Nota 3 2 2 2 2 7" xfId="18364" xr:uid="{00000000-0005-0000-0000-0000D45B0000}"/>
    <cellStyle name="Nota 3 2 2 2 2 8" xfId="33984" xr:uid="{00000000-0005-0000-0000-0000D55B0000}"/>
    <cellStyle name="Nota 3 2 2 2 2 9" xfId="37546" xr:uid="{00000000-0005-0000-0000-0000D65B0000}"/>
    <cellStyle name="Nota 3 2 2 2 3" xfId="3932" xr:uid="{00000000-0005-0000-0000-0000D75B0000}"/>
    <cellStyle name="Nota 3 2 2 2 3 2" xfId="7471" xr:uid="{00000000-0005-0000-0000-0000D85B0000}"/>
    <cellStyle name="Nota 3 2 2 2 3 2 2" xfId="16624" xr:uid="{00000000-0005-0000-0000-0000D95B0000}"/>
    <cellStyle name="Nota 3 2 2 2 3 2 3" xfId="23605" xr:uid="{00000000-0005-0000-0000-0000DA5B0000}"/>
    <cellStyle name="Nota 3 2 2 2 3 2 4" xfId="30449" xr:uid="{00000000-0005-0000-0000-0000DB5B0000}"/>
    <cellStyle name="Nota 3 2 2 2 3 2 5" xfId="34399" xr:uid="{00000000-0005-0000-0000-0000DC5B0000}"/>
    <cellStyle name="Nota 3 2 2 2 3 2 6" xfId="37951" xr:uid="{00000000-0005-0000-0000-0000DD5B0000}"/>
    <cellStyle name="Nota 3 2 2 2 3 2 7" xfId="39909" xr:uid="{00000000-0005-0000-0000-0000DE5B0000}"/>
    <cellStyle name="Nota 3 2 2 2 3 3" xfId="13086" xr:uid="{00000000-0005-0000-0000-0000DF5B0000}"/>
    <cellStyle name="Nota 3 2 2 2 3 4" xfId="20084" xr:uid="{00000000-0005-0000-0000-0000E05B0000}"/>
    <cellStyle name="Nota 3 2 2 2 3 5" xfId="27864" xr:uid="{00000000-0005-0000-0000-0000E15B0000}"/>
    <cellStyle name="Nota 3 2 2 2 3 6" xfId="26620" xr:uid="{00000000-0005-0000-0000-0000E25B0000}"/>
    <cellStyle name="Nota 3 2 2 2 3 7" xfId="28892" xr:uid="{00000000-0005-0000-0000-0000E35B0000}"/>
    <cellStyle name="Nota 3 2 2 2 3 8" xfId="33457" xr:uid="{00000000-0005-0000-0000-0000E45B0000}"/>
    <cellStyle name="Nota 3 2 2 2 3 9" xfId="37131" xr:uid="{00000000-0005-0000-0000-0000E55B0000}"/>
    <cellStyle name="Nota 3 2 2 2 4" xfId="4370" xr:uid="{00000000-0005-0000-0000-0000E65B0000}"/>
    <cellStyle name="Nota 3 2 2 2 4 2" xfId="7472" xr:uid="{00000000-0005-0000-0000-0000E75B0000}"/>
    <cellStyle name="Nota 3 2 2 2 4 2 2" xfId="16625" xr:uid="{00000000-0005-0000-0000-0000E85B0000}"/>
    <cellStyle name="Nota 3 2 2 2 4 2 3" xfId="23606" xr:uid="{00000000-0005-0000-0000-0000E95B0000}"/>
    <cellStyle name="Nota 3 2 2 2 4 2 4" xfId="30450" xr:uid="{00000000-0005-0000-0000-0000EA5B0000}"/>
    <cellStyle name="Nota 3 2 2 2 4 2 5" xfId="34400" xr:uid="{00000000-0005-0000-0000-0000EB5B0000}"/>
    <cellStyle name="Nota 3 2 2 2 4 2 6" xfId="37952" xr:uid="{00000000-0005-0000-0000-0000EC5B0000}"/>
    <cellStyle name="Nota 3 2 2 2 4 2 7" xfId="39910" xr:uid="{00000000-0005-0000-0000-0000ED5B0000}"/>
    <cellStyle name="Nota 3 2 2 2 4 3" xfId="13524" xr:uid="{00000000-0005-0000-0000-0000EE5B0000}"/>
    <cellStyle name="Nota 3 2 2 2 4 4" xfId="20522" xr:uid="{00000000-0005-0000-0000-0000EF5B0000}"/>
    <cellStyle name="Nota 3 2 2 2 4 5" xfId="24235" xr:uid="{00000000-0005-0000-0000-0000F05B0000}"/>
    <cellStyle name="Nota 3 2 2 2 4 6" xfId="28583" xr:uid="{00000000-0005-0000-0000-0000F15B0000}"/>
    <cellStyle name="Nota 3 2 2 2 4 7" xfId="25102" xr:uid="{00000000-0005-0000-0000-0000F25B0000}"/>
    <cellStyle name="Nota 3 2 2 2 4 8" xfId="31860" xr:uid="{00000000-0005-0000-0000-0000F35B0000}"/>
    <cellStyle name="Nota 3 2 2 2 4 9" xfId="35514" xr:uid="{00000000-0005-0000-0000-0000F45B0000}"/>
    <cellStyle name="Nota 3 2 2 2 5" xfId="4624" xr:uid="{00000000-0005-0000-0000-0000F55B0000}"/>
    <cellStyle name="Nota 3 2 2 2 5 2" xfId="7473" xr:uid="{00000000-0005-0000-0000-0000F65B0000}"/>
    <cellStyle name="Nota 3 2 2 2 5 2 2" xfId="16626" xr:uid="{00000000-0005-0000-0000-0000F75B0000}"/>
    <cellStyle name="Nota 3 2 2 2 5 2 3" xfId="23607" xr:uid="{00000000-0005-0000-0000-0000F85B0000}"/>
    <cellStyle name="Nota 3 2 2 2 5 2 4" xfId="30451" xr:uid="{00000000-0005-0000-0000-0000F95B0000}"/>
    <cellStyle name="Nota 3 2 2 2 5 2 5" xfId="34401" xr:uid="{00000000-0005-0000-0000-0000FA5B0000}"/>
    <cellStyle name="Nota 3 2 2 2 5 2 6" xfId="37953" xr:uid="{00000000-0005-0000-0000-0000FB5B0000}"/>
    <cellStyle name="Nota 3 2 2 2 5 2 7" xfId="39911" xr:uid="{00000000-0005-0000-0000-0000FC5B0000}"/>
    <cellStyle name="Nota 3 2 2 2 5 3" xfId="13778" xr:uid="{00000000-0005-0000-0000-0000FD5B0000}"/>
    <cellStyle name="Nota 3 2 2 2 5 4" xfId="20776" xr:uid="{00000000-0005-0000-0000-0000FE5B0000}"/>
    <cellStyle name="Nota 3 2 2 2 5 5" xfId="27525" xr:uid="{00000000-0005-0000-0000-0000FF5B0000}"/>
    <cellStyle name="Nota 3 2 2 2 5 6" xfId="15505" xr:uid="{00000000-0005-0000-0000-0000005C0000}"/>
    <cellStyle name="Nota 3 2 2 2 5 7" xfId="26459" xr:uid="{00000000-0005-0000-0000-0000015C0000}"/>
    <cellStyle name="Nota 3 2 2 2 5 8" xfId="32208" xr:uid="{00000000-0005-0000-0000-0000025C0000}"/>
    <cellStyle name="Nota 3 2 2 2 5 9" xfId="35883" xr:uid="{00000000-0005-0000-0000-0000035C0000}"/>
    <cellStyle name="Nota 3 2 2 2 6" xfId="4870" xr:uid="{00000000-0005-0000-0000-0000045C0000}"/>
    <cellStyle name="Nota 3 2 2 2 6 2" xfId="7474" xr:uid="{00000000-0005-0000-0000-0000055C0000}"/>
    <cellStyle name="Nota 3 2 2 2 6 2 2" xfId="16627" xr:uid="{00000000-0005-0000-0000-0000065C0000}"/>
    <cellStyle name="Nota 3 2 2 2 6 2 3" xfId="23608" xr:uid="{00000000-0005-0000-0000-0000075C0000}"/>
    <cellStyle name="Nota 3 2 2 2 6 2 4" xfId="30452" xr:uid="{00000000-0005-0000-0000-0000085C0000}"/>
    <cellStyle name="Nota 3 2 2 2 6 2 5" xfId="34402" xr:uid="{00000000-0005-0000-0000-0000095C0000}"/>
    <cellStyle name="Nota 3 2 2 2 6 2 6" xfId="37954" xr:uid="{00000000-0005-0000-0000-00000A5C0000}"/>
    <cellStyle name="Nota 3 2 2 2 6 2 7" xfId="39912" xr:uid="{00000000-0005-0000-0000-00000B5C0000}"/>
    <cellStyle name="Nota 3 2 2 2 6 3" xfId="14024" xr:uid="{00000000-0005-0000-0000-00000C5C0000}"/>
    <cellStyle name="Nota 3 2 2 2 6 4" xfId="21022" xr:uid="{00000000-0005-0000-0000-00000D5C0000}"/>
    <cellStyle name="Nota 3 2 2 2 6 5" xfId="15491" xr:uid="{00000000-0005-0000-0000-00000E5C0000}"/>
    <cellStyle name="Nota 3 2 2 2 6 6" xfId="24396" xr:uid="{00000000-0005-0000-0000-00000F5C0000}"/>
    <cellStyle name="Nota 3 2 2 2 6 7" xfId="28709" xr:uid="{00000000-0005-0000-0000-0000105C0000}"/>
    <cellStyle name="Nota 3 2 2 2 6 8" xfId="35594" xr:uid="{00000000-0005-0000-0000-0000115C0000}"/>
    <cellStyle name="Nota 3 2 2 2 6 9" xfId="38505" xr:uid="{00000000-0005-0000-0000-0000125C0000}"/>
    <cellStyle name="Nota 3 2 2 2 7" xfId="7469" xr:uid="{00000000-0005-0000-0000-0000135C0000}"/>
    <cellStyle name="Nota 3 2 2 2 7 2" xfId="16622" xr:uid="{00000000-0005-0000-0000-0000145C0000}"/>
    <cellStyle name="Nota 3 2 2 2 7 3" xfId="23603" xr:uid="{00000000-0005-0000-0000-0000155C0000}"/>
    <cellStyle name="Nota 3 2 2 2 7 4" xfId="30447" xr:uid="{00000000-0005-0000-0000-0000165C0000}"/>
    <cellStyle name="Nota 3 2 2 2 7 5" xfId="34397" xr:uid="{00000000-0005-0000-0000-0000175C0000}"/>
    <cellStyle name="Nota 3 2 2 2 7 6" xfId="37949" xr:uid="{00000000-0005-0000-0000-0000185C0000}"/>
    <cellStyle name="Nota 3 2 2 2 7 7" xfId="39907" xr:uid="{00000000-0005-0000-0000-0000195C0000}"/>
    <cellStyle name="Nota 3 2 2 2 8" xfId="11404" xr:uid="{00000000-0005-0000-0000-00001A5C0000}"/>
    <cellStyle name="Nota 3 2 2 2 9" xfId="18407" xr:uid="{00000000-0005-0000-0000-00001B5C0000}"/>
    <cellStyle name="Nota 3 2 2 3" xfId="1768" xr:uid="{00000000-0005-0000-0000-00001C5C0000}"/>
    <cellStyle name="Nota 3 2 2 3 10" xfId="22574" xr:uid="{00000000-0005-0000-0000-00001D5C0000}"/>
    <cellStyle name="Nota 3 2 2 3 11" xfId="22445" xr:uid="{00000000-0005-0000-0000-00001E5C0000}"/>
    <cellStyle name="Nota 3 2 2 3 12" xfId="18144" xr:uid="{00000000-0005-0000-0000-00001F5C0000}"/>
    <cellStyle name="Nota 3 2 2 3 13" xfId="30848" xr:uid="{00000000-0005-0000-0000-0000205C0000}"/>
    <cellStyle name="Nota 3 2 2 3 14" xfId="34793" xr:uid="{00000000-0005-0000-0000-0000215C0000}"/>
    <cellStyle name="Nota 3 2 2 3 2" xfId="2533" xr:uid="{00000000-0005-0000-0000-0000225C0000}"/>
    <cellStyle name="Nota 3 2 2 3 2 2" xfId="7476" xr:uid="{00000000-0005-0000-0000-0000235C0000}"/>
    <cellStyle name="Nota 3 2 2 3 2 2 2" xfId="16629" xr:uid="{00000000-0005-0000-0000-0000245C0000}"/>
    <cellStyle name="Nota 3 2 2 3 2 2 3" xfId="23610" xr:uid="{00000000-0005-0000-0000-0000255C0000}"/>
    <cellStyle name="Nota 3 2 2 3 2 2 4" xfId="30454" xr:uid="{00000000-0005-0000-0000-0000265C0000}"/>
    <cellStyle name="Nota 3 2 2 3 2 2 5" xfId="34404" xr:uid="{00000000-0005-0000-0000-0000275C0000}"/>
    <cellStyle name="Nota 3 2 2 3 2 2 6" xfId="37956" xr:uid="{00000000-0005-0000-0000-0000285C0000}"/>
    <cellStyle name="Nota 3 2 2 3 2 2 7" xfId="39914" xr:uid="{00000000-0005-0000-0000-0000295C0000}"/>
    <cellStyle name="Nota 3 2 2 3 2 3" xfId="11687" xr:uid="{00000000-0005-0000-0000-00002A5C0000}"/>
    <cellStyle name="Nota 3 2 2 3 2 4" xfId="18690" xr:uid="{00000000-0005-0000-0000-00002B5C0000}"/>
    <cellStyle name="Nota 3 2 2 3 2 5" xfId="18017" xr:uid="{00000000-0005-0000-0000-00002C5C0000}"/>
    <cellStyle name="Nota 3 2 2 3 2 6" xfId="9355" xr:uid="{00000000-0005-0000-0000-00002D5C0000}"/>
    <cellStyle name="Nota 3 2 2 3 2 7" xfId="30065" xr:uid="{00000000-0005-0000-0000-00002E5C0000}"/>
    <cellStyle name="Nota 3 2 2 3 2 8" xfId="34042" xr:uid="{00000000-0005-0000-0000-00002F5C0000}"/>
    <cellStyle name="Nota 3 2 2 3 2 9" xfId="37604" xr:uid="{00000000-0005-0000-0000-0000305C0000}"/>
    <cellStyle name="Nota 3 2 2 3 3" xfId="3695" xr:uid="{00000000-0005-0000-0000-0000315C0000}"/>
    <cellStyle name="Nota 3 2 2 3 3 2" xfId="7477" xr:uid="{00000000-0005-0000-0000-0000325C0000}"/>
    <cellStyle name="Nota 3 2 2 3 3 2 2" xfId="16630" xr:uid="{00000000-0005-0000-0000-0000335C0000}"/>
    <cellStyle name="Nota 3 2 2 3 3 2 3" xfId="23611" xr:uid="{00000000-0005-0000-0000-0000345C0000}"/>
    <cellStyle name="Nota 3 2 2 3 3 2 4" xfId="30455" xr:uid="{00000000-0005-0000-0000-0000355C0000}"/>
    <cellStyle name="Nota 3 2 2 3 3 2 5" xfId="34405" xr:uid="{00000000-0005-0000-0000-0000365C0000}"/>
    <cellStyle name="Nota 3 2 2 3 3 2 6" xfId="37957" xr:uid="{00000000-0005-0000-0000-0000375C0000}"/>
    <cellStyle name="Nota 3 2 2 3 3 2 7" xfId="39915" xr:uid="{00000000-0005-0000-0000-0000385C0000}"/>
    <cellStyle name="Nota 3 2 2 3 3 3" xfId="12849" xr:uid="{00000000-0005-0000-0000-0000395C0000}"/>
    <cellStyle name="Nota 3 2 2 3 3 4" xfId="19848" xr:uid="{00000000-0005-0000-0000-00003A5C0000}"/>
    <cellStyle name="Nota 3 2 2 3 3 5" xfId="27982" xr:uid="{00000000-0005-0000-0000-00003B5C0000}"/>
    <cellStyle name="Nota 3 2 2 3 3 6" xfId="24076" xr:uid="{00000000-0005-0000-0000-00003C5C0000}"/>
    <cellStyle name="Nota 3 2 2 3 3 7" xfId="29545" xr:uid="{00000000-0005-0000-0000-00003D5C0000}"/>
    <cellStyle name="Nota 3 2 2 3 3 8" xfId="33566" xr:uid="{00000000-0005-0000-0000-00003E5C0000}"/>
    <cellStyle name="Nota 3 2 2 3 3 9" xfId="37234" xr:uid="{00000000-0005-0000-0000-00003F5C0000}"/>
    <cellStyle name="Nota 3 2 2 3 4" xfId="4205" xr:uid="{00000000-0005-0000-0000-0000405C0000}"/>
    <cellStyle name="Nota 3 2 2 3 4 2" xfId="7478" xr:uid="{00000000-0005-0000-0000-0000415C0000}"/>
    <cellStyle name="Nota 3 2 2 3 4 2 2" xfId="16631" xr:uid="{00000000-0005-0000-0000-0000425C0000}"/>
    <cellStyle name="Nota 3 2 2 3 4 2 3" xfId="23612" xr:uid="{00000000-0005-0000-0000-0000435C0000}"/>
    <cellStyle name="Nota 3 2 2 3 4 2 4" xfId="30456" xr:uid="{00000000-0005-0000-0000-0000445C0000}"/>
    <cellStyle name="Nota 3 2 2 3 4 2 5" xfId="34406" xr:uid="{00000000-0005-0000-0000-0000455C0000}"/>
    <cellStyle name="Nota 3 2 2 3 4 2 6" xfId="37958" xr:uid="{00000000-0005-0000-0000-0000465C0000}"/>
    <cellStyle name="Nota 3 2 2 3 4 2 7" xfId="39916" xr:uid="{00000000-0005-0000-0000-0000475C0000}"/>
    <cellStyle name="Nota 3 2 2 3 4 3" xfId="13359" xr:uid="{00000000-0005-0000-0000-0000485C0000}"/>
    <cellStyle name="Nota 3 2 2 3 4 4" xfId="20357" xr:uid="{00000000-0005-0000-0000-0000495C0000}"/>
    <cellStyle name="Nota 3 2 2 3 4 5" xfId="19570" xr:uid="{00000000-0005-0000-0000-00004A5C0000}"/>
    <cellStyle name="Nota 3 2 2 3 4 6" xfId="19762" xr:uid="{00000000-0005-0000-0000-00004B5C0000}"/>
    <cellStyle name="Nota 3 2 2 3 4 7" xfId="24281" xr:uid="{00000000-0005-0000-0000-00004C5C0000}"/>
    <cellStyle name="Nota 3 2 2 3 4 8" xfId="33367" xr:uid="{00000000-0005-0000-0000-00004D5C0000}"/>
    <cellStyle name="Nota 3 2 2 3 4 9" xfId="37042" xr:uid="{00000000-0005-0000-0000-00004E5C0000}"/>
    <cellStyle name="Nota 3 2 2 3 5" xfId="3139" xr:uid="{00000000-0005-0000-0000-00004F5C0000}"/>
    <cellStyle name="Nota 3 2 2 3 5 2" xfId="7479" xr:uid="{00000000-0005-0000-0000-0000505C0000}"/>
    <cellStyle name="Nota 3 2 2 3 5 2 2" xfId="16632" xr:uid="{00000000-0005-0000-0000-0000515C0000}"/>
    <cellStyle name="Nota 3 2 2 3 5 2 3" xfId="23613" xr:uid="{00000000-0005-0000-0000-0000525C0000}"/>
    <cellStyle name="Nota 3 2 2 3 5 2 4" xfId="30457" xr:uid="{00000000-0005-0000-0000-0000535C0000}"/>
    <cellStyle name="Nota 3 2 2 3 5 2 5" xfId="34407" xr:uid="{00000000-0005-0000-0000-0000545C0000}"/>
    <cellStyle name="Nota 3 2 2 3 5 2 6" xfId="37959" xr:uid="{00000000-0005-0000-0000-0000555C0000}"/>
    <cellStyle name="Nota 3 2 2 3 5 2 7" xfId="39917" xr:uid="{00000000-0005-0000-0000-0000565C0000}"/>
    <cellStyle name="Nota 3 2 2 3 5 3" xfId="12293" xr:uid="{00000000-0005-0000-0000-0000575C0000}"/>
    <cellStyle name="Nota 3 2 2 3 5 4" xfId="19296" xr:uid="{00000000-0005-0000-0000-0000585C0000}"/>
    <cellStyle name="Nota 3 2 2 3 5 5" xfId="17742" xr:uid="{00000000-0005-0000-0000-0000595C0000}"/>
    <cellStyle name="Nota 3 2 2 3 5 6" xfId="29145" xr:uid="{00000000-0005-0000-0000-00005A5C0000}"/>
    <cellStyle name="Nota 3 2 2 3 5 7" xfId="29771" xr:uid="{00000000-0005-0000-0000-00005B5C0000}"/>
    <cellStyle name="Nota 3 2 2 3 5 8" xfId="33744" xr:uid="{00000000-0005-0000-0000-00005C5C0000}"/>
    <cellStyle name="Nota 3 2 2 3 5 9" xfId="37306" xr:uid="{00000000-0005-0000-0000-00005D5C0000}"/>
    <cellStyle name="Nota 3 2 2 3 6" xfId="2879" xr:uid="{00000000-0005-0000-0000-00005E5C0000}"/>
    <cellStyle name="Nota 3 2 2 3 6 2" xfId="7480" xr:uid="{00000000-0005-0000-0000-00005F5C0000}"/>
    <cellStyle name="Nota 3 2 2 3 6 2 2" xfId="16633" xr:uid="{00000000-0005-0000-0000-0000605C0000}"/>
    <cellStyle name="Nota 3 2 2 3 6 2 3" xfId="23614" xr:uid="{00000000-0005-0000-0000-0000615C0000}"/>
    <cellStyle name="Nota 3 2 2 3 6 2 4" xfId="30458" xr:uid="{00000000-0005-0000-0000-0000625C0000}"/>
    <cellStyle name="Nota 3 2 2 3 6 2 5" xfId="34408" xr:uid="{00000000-0005-0000-0000-0000635C0000}"/>
    <cellStyle name="Nota 3 2 2 3 6 2 6" xfId="37960" xr:uid="{00000000-0005-0000-0000-0000645C0000}"/>
    <cellStyle name="Nota 3 2 2 3 6 2 7" xfId="39918" xr:uid="{00000000-0005-0000-0000-0000655C0000}"/>
    <cellStyle name="Nota 3 2 2 3 6 3" xfId="12033" xr:uid="{00000000-0005-0000-0000-0000665C0000}"/>
    <cellStyle name="Nota 3 2 2 3 6 4" xfId="19036" xr:uid="{00000000-0005-0000-0000-0000675C0000}"/>
    <cellStyle name="Nota 3 2 2 3 6 5" xfId="15462" xr:uid="{00000000-0005-0000-0000-0000685C0000}"/>
    <cellStyle name="Nota 3 2 2 3 6 6" xfId="21206" xr:uid="{00000000-0005-0000-0000-0000695C0000}"/>
    <cellStyle name="Nota 3 2 2 3 6 7" xfId="29887" xr:uid="{00000000-0005-0000-0000-00006A5C0000}"/>
    <cellStyle name="Nota 3 2 2 3 6 8" xfId="31547" xr:uid="{00000000-0005-0000-0000-00006B5C0000}"/>
    <cellStyle name="Nota 3 2 2 3 6 9" xfId="35257" xr:uid="{00000000-0005-0000-0000-00006C5C0000}"/>
    <cellStyle name="Nota 3 2 2 3 7" xfId="7475" xr:uid="{00000000-0005-0000-0000-00006D5C0000}"/>
    <cellStyle name="Nota 3 2 2 3 7 2" xfId="16628" xr:uid="{00000000-0005-0000-0000-00006E5C0000}"/>
    <cellStyle name="Nota 3 2 2 3 7 3" xfId="23609" xr:uid="{00000000-0005-0000-0000-00006F5C0000}"/>
    <cellStyle name="Nota 3 2 2 3 7 4" xfId="30453" xr:uid="{00000000-0005-0000-0000-0000705C0000}"/>
    <cellStyle name="Nota 3 2 2 3 7 5" xfId="34403" xr:uid="{00000000-0005-0000-0000-0000715C0000}"/>
    <cellStyle name="Nota 3 2 2 3 7 6" xfId="37955" xr:uid="{00000000-0005-0000-0000-0000725C0000}"/>
    <cellStyle name="Nota 3 2 2 3 7 7" xfId="39913" xr:uid="{00000000-0005-0000-0000-0000735C0000}"/>
    <cellStyle name="Nota 3 2 2 3 8" xfId="10922" xr:uid="{00000000-0005-0000-0000-0000745C0000}"/>
    <cellStyle name="Nota 3 2 2 3 9" xfId="9240" xr:uid="{00000000-0005-0000-0000-0000755C0000}"/>
    <cellStyle name="Nota 3 2 2 4" xfId="2316" xr:uid="{00000000-0005-0000-0000-0000765C0000}"/>
    <cellStyle name="Nota 3 2 2 4 10" xfId="23477" xr:uid="{00000000-0005-0000-0000-0000775C0000}"/>
    <cellStyle name="Nota 3 2 2 4 11" xfId="19688" xr:uid="{00000000-0005-0000-0000-0000785C0000}"/>
    <cellStyle name="Nota 3 2 2 4 12" xfId="29019" xr:uid="{00000000-0005-0000-0000-0000795C0000}"/>
    <cellStyle name="Nota 3 2 2 4 13" xfId="31069" xr:uid="{00000000-0005-0000-0000-00007A5C0000}"/>
    <cellStyle name="Nota 3 2 2 4 14" xfId="34958" xr:uid="{00000000-0005-0000-0000-00007B5C0000}"/>
    <cellStyle name="Nota 3 2 2 4 2" xfId="2716" xr:uid="{00000000-0005-0000-0000-00007C5C0000}"/>
    <cellStyle name="Nota 3 2 2 4 2 2" xfId="7482" xr:uid="{00000000-0005-0000-0000-00007D5C0000}"/>
    <cellStyle name="Nota 3 2 2 4 2 2 2" xfId="16635" xr:uid="{00000000-0005-0000-0000-00007E5C0000}"/>
    <cellStyle name="Nota 3 2 2 4 2 2 3" xfId="23616" xr:uid="{00000000-0005-0000-0000-00007F5C0000}"/>
    <cellStyle name="Nota 3 2 2 4 2 2 4" xfId="30460" xr:uid="{00000000-0005-0000-0000-0000805C0000}"/>
    <cellStyle name="Nota 3 2 2 4 2 2 5" xfId="34410" xr:uid="{00000000-0005-0000-0000-0000815C0000}"/>
    <cellStyle name="Nota 3 2 2 4 2 2 6" xfId="37962" xr:uid="{00000000-0005-0000-0000-0000825C0000}"/>
    <cellStyle name="Nota 3 2 2 4 2 2 7" xfId="39920" xr:uid="{00000000-0005-0000-0000-0000835C0000}"/>
    <cellStyle name="Nota 3 2 2 4 2 3" xfId="11870" xr:uid="{00000000-0005-0000-0000-0000845C0000}"/>
    <cellStyle name="Nota 3 2 2 4 2 4" xfId="18873" xr:uid="{00000000-0005-0000-0000-0000855C0000}"/>
    <cellStyle name="Nota 3 2 2 4 2 5" xfId="24636" xr:uid="{00000000-0005-0000-0000-0000865C0000}"/>
    <cellStyle name="Nota 3 2 2 4 2 6" xfId="26317" xr:uid="{00000000-0005-0000-0000-0000875C0000}"/>
    <cellStyle name="Nota 3 2 2 4 2 7" xfId="29975" xr:uid="{00000000-0005-0000-0000-0000885C0000}"/>
    <cellStyle name="Nota 3 2 2 4 2 8" xfId="29652" xr:uid="{00000000-0005-0000-0000-0000895C0000}"/>
    <cellStyle name="Nota 3 2 2 4 2 9" xfId="33638" xr:uid="{00000000-0005-0000-0000-00008A5C0000}"/>
    <cellStyle name="Nota 3 2 2 4 3" xfId="3998" xr:uid="{00000000-0005-0000-0000-00008B5C0000}"/>
    <cellStyle name="Nota 3 2 2 4 3 2" xfId="7483" xr:uid="{00000000-0005-0000-0000-00008C5C0000}"/>
    <cellStyle name="Nota 3 2 2 4 3 2 2" xfId="16636" xr:uid="{00000000-0005-0000-0000-00008D5C0000}"/>
    <cellStyle name="Nota 3 2 2 4 3 2 3" xfId="23617" xr:uid="{00000000-0005-0000-0000-00008E5C0000}"/>
    <cellStyle name="Nota 3 2 2 4 3 2 4" xfId="30461" xr:uid="{00000000-0005-0000-0000-00008F5C0000}"/>
    <cellStyle name="Nota 3 2 2 4 3 2 5" xfId="34411" xr:uid="{00000000-0005-0000-0000-0000905C0000}"/>
    <cellStyle name="Nota 3 2 2 4 3 2 6" xfId="37963" xr:uid="{00000000-0005-0000-0000-0000915C0000}"/>
    <cellStyle name="Nota 3 2 2 4 3 2 7" xfId="39921" xr:uid="{00000000-0005-0000-0000-0000925C0000}"/>
    <cellStyle name="Nota 3 2 2 4 3 3" xfId="13152" xr:uid="{00000000-0005-0000-0000-0000935C0000}"/>
    <cellStyle name="Nota 3 2 2 4 3 4" xfId="20150" xr:uid="{00000000-0005-0000-0000-0000945C0000}"/>
    <cellStyle name="Nota 3 2 2 4 3 5" xfId="25424" xr:uid="{00000000-0005-0000-0000-0000955C0000}"/>
    <cellStyle name="Nota 3 2 2 4 3 6" xfId="23179" xr:uid="{00000000-0005-0000-0000-0000965C0000}"/>
    <cellStyle name="Nota 3 2 2 4 3 7" xfId="21285" xr:uid="{00000000-0005-0000-0000-0000975C0000}"/>
    <cellStyle name="Nota 3 2 2 4 3 8" xfId="31676" xr:uid="{00000000-0005-0000-0000-0000985C0000}"/>
    <cellStyle name="Nota 3 2 2 4 3 9" xfId="35356" xr:uid="{00000000-0005-0000-0000-0000995C0000}"/>
    <cellStyle name="Nota 3 2 2 4 4" xfId="4436" xr:uid="{00000000-0005-0000-0000-00009A5C0000}"/>
    <cellStyle name="Nota 3 2 2 4 4 2" xfId="7484" xr:uid="{00000000-0005-0000-0000-00009B5C0000}"/>
    <cellStyle name="Nota 3 2 2 4 4 2 2" xfId="16637" xr:uid="{00000000-0005-0000-0000-00009C5C0000}"/>
    <cellStyle name="Nota 3 2 2 4 4 2 3" xfId="23618" xr:uid="{00000000-0005-0000-0000-00009D5C0000}"/>
    <cellStyle name="Nota 3 2 2 4 4 2 4" xfId="30462" xr:uid="{00000000-0005-0000-0000-00009E5C0000}"/>
    <cellStyle name="Nota 3 2 2 4 4 2 5" xfId="34412" xr:uid="{00000000-0005-0000-0000-00009F5C0000}"/>
    <cellStyle name="Nota 3 2 2 4 4 2 6" xfId="37964" xr:uid="{00000000-0005-0000-0000-0000A05C0000}"/>
    <cellStyle name="Nota 3 2 2 4 4 2 7" xfId="39922" xr:uid="{00000000-0005-0000-0000-0000A15C0000}"/>
    <cellStyle name="Nota 3 2 2 4 4 3" xfId="13590" xr:uid="{00000000-0005-0000-0000-0000A25C0000}"/>
    <cellStyle name="Nota 3 2 2 4 4 4" xfId="20588" xr:uid="{00000000-0005-0000-0000-0000A35C0000}"/>
    <cellStyle name="Nota 3 2 2 4 4 5" xfId="22758" xr:uid="{00000000-0005-0000-0000-0000A45C0000}"/>
    <cellStyle name="Nota 3 2 2 4 4 6" xfId="25195" xr:uid="{00000000-0005-0000-0000-0000A55C0000}"/>
    <cellStyle name="Nota 3 2 2 4 4 7" xfId="29526" xr:uid="{00000000-0005-0000-0000-0000A65C0000}"/>
    <cellStyle name="Nota 3 2 2 4 4 8" xfId="31758" xr:uid="{00000000-0005-0000-0000-0000A75C0000}"/>
    <cellStyle name="Nota 3 2 2 4 4 9" xfId="35438" xr:uid="{00000000-0005-0000-0000-0000A85C0000}"/>
    <cellStyle name="Nota 3 2 2 4 5" xfId="4690" xr:uid="{00000000-0005-0000-0000-0000A95C0000}"/>
    <cellStyle name="Nota 3 2 2 4 5 2" xfId="7485" xr:uid="{00000000-0005-0000-0000-0000AA5C0000}"/>
    <cellStyle name="Nota 3 2 2 4 5 2 2" xfId="16638" xr:uid="{00000000-0005-0000-0000-0000AB5C0000}"/>
    <cellStyle name="Nota 3 2 2 4 5 2 3" xfId="23619" xr:uid="{00000000-0005-0000-0000-0000AC5C0000}"/>
    <cellStyle name="Nota 3 2 2 4 5 2 4" xfId="30463" xr:uid="{00000000-0005-0000-0000-0000AD5C0000}"/>
    <cellStyle name="Nota 3 2 2 4 5 2 5" xfId="34413" xr:uid="{00000000-0005-0000-0000-0000AE5C0000}"/>
    <cellStyle name="Nota 3 2 2 4 5 2 6" xfId="37965" xr:uid="{00000000-0005-0000-0000-0000AF5C0000}"/>
    <cellStyle name="Nota 3 2 2 4 5 2 7" xfId="39923" xr:uid="{00000000-0005-0000-0000-0000B05C0000}"/>
    <cellStyle name="Nota 3 2 2 4 5 3" xfId="13844" xr:uid="{00000000-0005-0000-0000-0000B15C0000}"/>
    <cellStyle name="Nota 3 2 2 4 5 4" xfId="20842" xr:uid="{00000000-0005-0000-0000-0000B25C0000}"/>
    <cellStyle name="Nota 3 2 2 4 5 5" xfId="24024" xr:uid="{00000000-0005-0000-0000-0000B35C0000}"/>
    <cellStyle name="Nota 3 2 2 4 5 6" xfId="28600" xr:uid="{00000000-0005-0000-0000-0000B45C0000}"/>
    <cellStyle name="Nota 3 2 2 4 5 7" xfId="25107" xr:uid="{00000000-0005-0000-0000-0000B55C0000}"/>
    <cellStyle name="Nota 3 2 2 4 5 8" xfId="32179" xr:uid="{00000000-0005-0000-0000-0000B65C0000}"/>
    <cellStyle name="Nota 3 2 2 4 5 9" xfId="35854" xr:uid="{00000000-0005-0000-0000-0000B75C0000}"/>
    <cellStyle name="Nota 3 2 2 4 6" xfId="4936" xr:uid="{00000000-0005-0000-0000-0000B85C0000}"/>
    <cellStyle name="Nota 3 2 2 4 6 2" xfId="7486" xr:uid="{00000000-0005-0000-0000-0000B95C0000}"/>
    <cellStyle name="Nota 3 2 2 4 6 2 2" xfId="16639" xr:uid="{00000000-0005-0000-0000-0000BA5C0000}"/>
    <cellStyle name="Nota 3 2 2 4 6 2 3" xfId="23620" xr:uid="{00000000-0005-0000-0000-0000BB5C0000}"/>
    <cellStyle name="Nota 3 2 2 4 6 2 4" xfId="30464" xr:uid="{00000000-0005-0000-0000-0000BC5C0000}"/>
    <cellStyle name="Nota 3 2 2 4 6 2 5" xfId="34414" xr:uid="{00000000-0005-0000-0000-0000BD5C0000}"/>
    <cellStyle name="Nota 3 2 2 4 6 2 6" xfId="37966" xr:uid="{00000000-0005-0000-0000-0000BE5C0000}"/>
    <cellStyle name="Nota 3 2 2 4 6 2 7" xfId="39924" xr:uid="{00000000-0005-0000-0000-0000BF5C0000}"/>
    <cellStyle name="Nota 3 2 2 4 6 3" xfId="14090" xr:uid="{00000000-0005-0000-0000-0000C05C0000}"/>
    <cellStyle name="Nota 3 2 2 4 6 4" xfId="21088" xr:uid="{00000000-0005-0000-0000-0000C15C0000}"/>
    <cellStyle name="Nota 3 2 2 4 6 5" xfId="17523" xr:uid="{00000000-0005-0000-0000-0000C25C0000}"/>
    <cellStyle name="Nota 3 2 2 4 6 6" xfId="23360" xr:uid="{00000000-0005-0000-0000-0000C35C0000}"/>
    <cellStyle name="Nota 3 2 2 4 6 7" xfId="31982" xr:uid="{00000000-0005-0000-0000-0000C45C0000}"/>
    <cellStyle name="Nota 3 2 2 4 6 8" xfId="35660" xr:uid="{00000000-0005-0000-0000-0000C55C0000}"/>
    <cellStyle name="Nota 3 2 2 4 6 9" xfId="38571" xr:uid="{00000000-0005-0000-0000-0000C65C0000}"/>
    <cellStyle name="Nota 3 2 2 4 7" xfId="7481" xr:uid="{00000000-0005-0000-0000-0000C75C0000}"/>
    <cellStyle name="Nota 3 2 2 4 7 2" xfId="16634" xr:uid="{00000000-0005-0000-0000-0000C85C0000}"/>
    <cellStyle name="Nota 3 2 2 4 7 3" xfId="23615" xr:uid="{00000000-0005-0000-0000-0000C95C0000}"/>
    <cellStyle name="Nota 3 2 2 4 7 4" xfId="30459" xr:uid="{00000000-0005-0000-0000-0000CA5C0000}"/>
    <cellStyle name="Nota 3 2 2 4 7 5" xfId="34409" xr:uid="{00000000-0005-0000-0000-0000CB5C0000}"/>
    <cellStyle name="Nota 3 2 2 4 7 6" xfId="37961" xr:uid="{00000000-0005-0000-0000-0000CC5C0000}"/>
    <cellStyle name="Nota 3 2 2 4 7 7" xfId="39919" xr:uid="{00000000-0005-0000-0000-0000CD5C0000}"/>
    <cellStyle name="Nota 3 2 2 4 8" xfId="11470" xr:uid="{00000000-0005-0000-0000-0000CE5C0000}"/>
    <cellStyle name="Nota 3 2 2 4 9" xfId="18473" xr:uid="{00000000-0005-0000-0000-0000CF5C0000}"/>
    <cellStyle name="Nota 3 2 2 5" xfId="2057" xr:uid="{00000000-0005-0000-0000-0000D05C0000}"/>
    <cellStyle name="Nota 3 2 2 5 10" xfId="24573" xr:uid="{00000000-0005-0000-0000-0000D15C0000}"/>
    <cellStyle name="Nota 3 2 2 5 11" xfId="26049" xr:uid="{00000000-0005-0000-0000-0000D25C0000}"/>
    <cellStyle name="Nota 3 2 2 5 12" xfId="25933" xr:uid="{00000000-0005-0000-0000-0000D35C0000}"/>
    <cellStyle name="Nota 3 2 2 5 13" xfId="34795" xr:uid="{00000000-0005-0000-0000-0000D45C0000}"/>
    <cellStyle name="Nota 3 2 2 5 14" xfId="38341" xr:uid="{00000000-0005-0000-0000-0000D55C0000}"/>
    <cellStyle name="Nota 3 2 2 5 2" xfId="2585" xr:uid="{00000000-0005-0000-0000-0000D65C0000}"/>
    <cellStyle name="Nota 3 2 2 5 2 2" xfId="7488" xr:uid="{00000000-0005-0000-0000-0000D75C0000}"/>
    <cellStyle name="Nota 3 2 2 5 2 2 2" xfId="16641" xr:uid="{00000000-0005-0000-0000-0000D85C0000}"/>
    <cellStyle name="Nota 3 2 2 5 2 2 3" xfId="23622" xr:uid="{00000000-0005-0000-0000-0000D95C0000}"/>
    <cellStyle name="Nota 3 2 2 5 2 2 4" xfId="30466" xr:uid="{00000000-0005-0000-0000-0000DA5C0000}"/>
    <cellStyle name="Nota 3 2 2 5 2 2 5" xfId="34416" xr:uid="{00000000-0005-0000-0000-0000DB5C0000}"/>
    <cellStyle name="Nota 3 2 2 5 2 2 6" xfId="37968" xr:uid="{00000000-0005-0000-0000-0000DC5C0000}"/>
    <cellStyle name="Nota 3 2 2 5 2 2 7" xfId="39926" xr:uid="{00000000-0005-0000-0000-0000DD5C0000}"/>
    <cellStyle name="Nota 3 2 2 5 2 3" xfId="11739" xr:uid="{00000000-0005-0000-0000-0000DE5C0000}"/>
    <cellStyle name="Nota 3 2 2 5 2 4" xfId="18742" xr:uid="{00000000-0005-0000-0000-0000DF5C0000}"/>
    <cellStyle name="Nota 3 2 2 5 2 5" xfId="17226" xr:uid="{00000000-0005-0000-0000-0000E05C0000}"/>
    <cellStyle name="Nota 3 2 2 5 2 6" xfId="9687" xr:uid="{00000000-0005-0000-0000-0000E15C0000}"/>
    <cellStyle name="Nota 3 2 2 5 2 7" xfId="30040" xr:uid="{00000000-0005-0000-0000-0000E25C0000}"/>
    <cellStyle name="Nota 3 2 2 5 2 8" xfId="27500" xr:uid="{00000000-0005-0000-0000-0000E35C0000}"/>
    <cellStyle name="Nota 3 2 2 5 2 9" xfId="31611" xr:uid="{00000000-0005-0000-0000-0000E45C0000}"/>
    <cellStyle name="Nota 3 2 2 5 3" xfId="3823" xr:uid="{00000000-0005-0000-0000-0000E55C0000}"/>
    <cellStyle name="Nota 3 2 2 5 3 2" xfId="7489" xr:uid="{00000000-0005-0000-0000-0000E65C0000}"/>
    <cellStyle name="Nota 3 2 2 5 3 2 2" xfId="16642" xr:uid="{00000000-0005-0000-0000-0000E75C0000}"/>
    <cellStyle name="Nota 3 2 2 5 3 2 3" xfId="23623" xr:uid="{00000000-0005-0000-0000-0000E85C0000}"/>
    <cellStyle name="Nota 3 2 2 5 3 2 4" xfId="30467" xr:uid="{00000000-0005-0000-0000-0000E95C0000}"/>
    <cellStyle name="Nota 3 2 2 5 3 2 5" xfId="34417" xr:uid="{00000000-0005-0000-0000-0000EA5C0000}"/>
    <cellStyle name="Nota 3 2 2 5 3 2 6" xfId="37969" xr:uid="{00000000-0005-0000-0000-0000EB5C0000}"/>
    <cellStyle name="Nota 3 2 2 5 3 2 7" xfId="39927" xr:uid="{00000000-0005-0000-0000-0000EC5C0000}"/>
    <cellStyle name="Nota 3 2 2 5 3 3" xfId="12977" xr:uid="{00000000-0005-0000-0000-0000ED5C0000}"/>
    <cellStyle name="Nota 3 2 2 5 3 4" xfId="19976" xr:uid="{00000000-0005-0000-0000-0000EE5C0000}"/>
    <cellStyle name="Nota 3 2 2 5 3 5" xfId="22749" xr:uid="{00000000-0005-0000-0000-0000EF5C0000}"/>
    <cellStyle name="Nota 3 2 2 5 3 6" xfId="29189" xr:uid="{00000000-0005-0000-0000-0000F05C0000}"/>
    <cellStyle name="Nota 3 2 2 5 3 7" xfId="25624" xr:uid="{00000000-0005-0000-0000-0000F15C0000}"/>
    <cellStyle name="Nota 3 2 2 5 3 8" xfId="33505" xr:uid="{00000000-0005-0000-0000-0000F25C0000}"/>
    <cellStyle name="Nota 3 2 2 5 3 9" xfId="37173" xr:uid="{00000000-0005-0000-0000-0000F35C0000}"/>
    <cellStyle name="Nota 3 2 2 5 4" xfId="4295" xr:uid="{00000000-0005-0000-0000-0000F45C0000}"/>
    <cellStyle name="Nota 3 2 2 5 4 2" xfId="7490" xr:uid="{00000000-0005-0000-0000-0000F55C0000}"/>
    <cellStyle name="Nota 3 2 2 5 4 2 2" xfId="16643" xr:uid="{00000000-0005-0000-0000-0000F65C0000}"/>
    <cellStyle name="Nota 3 2 2 5 4 2 3" xfId="23624" xr:uid="{00000000-0005-0000-0000-0000F75C0000}"/>
    <cellStyle name="Nota 3 2 2 5 4 2 4" xfId="30468" xr:uid="{00000000-0005-0000-0000-0000F85C0000}"/>
    <cellStyle name="Nota 3 2 2 5 4 2 5" xfId="34418" xr:uid="{00000000-0005-0000-0000-0000F95C0000}"/>
    <cellStyle name="Nota 3 2 2 5 4 2 6" xfId="37970" xr:uid="{00000000-0005-0000-0000-0000FA5C0000}"/>
    <cellStyle name="Nota 3 2 2 5 4 2 7" xfId="39928" xr:uid="{00000000-0005-0000-0000-0000FB5C0000}"/>
    <cellStyle name="Nota 3 2 2 5 4 3" xfId="13449" xr:uid="{00000000-0005-0000-0000-0000FC5C0000}"/>
    <cellStyle name="Nota 3 2 2 5 4 4" xfId="20447" xr:uid="{00000000-0005-0000-0000-0000FD5C0000}"/>
    <cellStyle name="Nota 3 2 2 5 4 5" xfId="21373" xr:uid="{00000000-0005-0000-0000-0000FE5C0000}"/>
    <cellStyle name="Nota 3 2 2 5 4 6" xfId="9496" xr:uid="{00000000-0005-0000-0000-0000FF5C0000}"/>
    <cellStyle name="Nota 3 2 2 5 4 7" xfId="25083" xr:uid="{00000000-0005-0000-0000-0000005D0000}"/>
    <cellStyle name="Nota 3 2 2 5 4 8" xfId="31715" xr:uid="{00000000-0005-0000-0000-0000015D0000}"/>
    <cellStyle name="Nota 3 2 2 5 4 9" xfId="35395" xr:uid="{00000000-0005-0000-0000-0000025D0000}"/>
    <cellStyle name="Nota 3 2 2 5 5" xfId="4567" xr:uid="{00000000-0005-0000-0000-0000035D0000}"/>
    <cellStyle name="Nota 3 2 2 5 5 2" xfId="7491" xr:uid="{00000000-0005-0000-0000-0000045D0000}"/>
    <cellStyle name="Nota 3 2 2 5 5 2 2" xfId="16644" xr:uid="{00000000-0005-0000-0000-0000055D0000}"/>
    <cellStyle name="Nota 3 2 2 5 5 2 3" xfId="23625" xr:uid="{00000000-0005-0000-0000-0000065D0000}"/>
    <cellStyle name="Nota 3 2 2 5 5 2 4" xfId="30469" xr:uid="{00000000-0005-0000-0000-0000075D0000}"/>
    <cellStyle name="Nota 3 2 2 5 5 2 5" xfId="34419" xr:uid="{00000000-0005-0000-0000-0000085D0000}"/>
    <cellStyle name="Nota 3 2 2 5 5 2 6" xfId="37971" xr:uid="{00000000-0005-0000-0000-0000095D0000}"/>
    <cellStyle name="Nota 3 2 2 5 5 2 7" xfId="39929" xr:uid="{00000000-0005-0000-0000-00000A5D0000}"/>
    <cellStyle name="Nota 3 2 2 5 5 3" xfId="13721" xr:uid="{00000000-0005-0000-0000-00000B5D0000}"/>
    <cellStyle name="Nota 3 2 2 5 5 4" xfId="20719" xr:uid="{00000000-0005-0000-0000-00000C5D0000}"/>
    <cellStyle name="Nota 3 2 2 5 5 5" xfId="27553" xr:uid="{00000000-0005-0000-0000-00000D5D0000}"/>
    <cellStyle name="Nota 3 2 2 5 5 6" xfId="9926" xr:uid="{00000000-0005-0000-0000-00000E5D0000}"/>
    <cellStyle name="Nota 3 2 2 5 5 7" xfId="25994" xr:uid="{00000000-0005-0000-0000-00000F5D0000}"/>
    <cellStyle name="Nota 3 2 2 5 5 8" xfId="31773" xr:uid="{00000000-0005-0000-0000-0000105D0000}"/>
    <cellStyle name="Nota 3 2 2 5 5 9" xfId="35453" xr:uid="{00000000-0005-0000-0000-0000115D0000}"/>
    <cellStyle name="Nota 3 2 2 5 6" xfId="4817" xr:uid="{00000000-0005-0000-0000-0000125D0000}"/>
    <cellStyle name="Nota 3 2 2 5 6 2" xfId="7492" xr:uid="{00000000-0005-0000-0000-0000135D0000}"/>
    <cellStyle name="Nota 3 2 2 5 6 2 2" xfId="16645" xr:uid="{00000000-0005-0000-0000-0000145D0000}"/>
    <cellStyle name="Nota 3 2 2 5 6 2 3" xfId="23626" xr:uid="{00000000-0005-0000-0000-0000155D0000}"/>
    <cellStyle name="Nota 3 2 2 5 6 2 4" xfId="30470" xr:uid="{00000000-0005-0000-0000-0000165D0000}"/>
    <cellStyle name="Nota 3 2 2 5 6 2 5" xfId="34420" xr:uid="{00000000-0005-0000-0000-0000175D0000}"/>
    <cellStyle name="Nota 3 2 2 5 6 2 6" xfId="37972" xr:uid="{00000000-0005-0000-0000-0000185D0000}"/>
    <cellStyle name="Nota 3 2 2 5 6 2 7" xfId="39930" xr:uid="{00000000-0005-0000-0000-0000195D0000}"/>
    <cellStyle name="Nota 3 2 2 5 6 3" xfId="13971" xr:uid="{00000000-0005-0000-0000-00001A5D0000}"/>
    <cellStyle name="Nota 3 2 2 5 6 4" xfId="20969" xr:uid="{00000000-0005-0000-0000-00001B5D0000}"/>
    <cellStyle name="Nota 3 2 2 5 6 5" xfId="17732" xr:uid="{00000000-0005-0000-0000-00001C5D0000}"/>
    <cellStyle name="Nota 3 2 2 5 6 6" xfId="26760" xr:uid="{00000000-0005-0000-0000-00001D5D0000}"/>
    <cellStyle name="Nota 3 2 2 5 6 7" xfId="9323" xr:uid="{00000000-0005-0000-0000-00001E5D0000}"/>
    <cellStyle name="Nota 3 2 2 5 6 8" xfId="17733" xr:uid="{00000000-0005-0000-0000-00001F5D0000}"/>
    <cellStyle name="Nota 3 2 2 5 6 9" xfId="33711" xr:uid="{00000000-0005-0000-0000-0000205D0000}"/>
    <cellStyle name="Nota 3 2 2 5 7" xfId="7487" xr:uid="{00000000-0005-0000-0000-0000215D0000}"/>
    <cellStyle name="Nota 3 2 2 5 7 2" xfId="16640" xr:uid="{00000000-0005-0000-0000-0000225D0000}"/>
    <cellStyle name="Nota 3 2 2 5 7 3" xfId="23621" xr:uid="{00000000-0005-0000-0000-0000235D0000}"/>
    <cellStyle name="Nota 3 2 2 5 7 4" xfId="30465" xr:uid="{00000000-0005-0000-0000-0000245D0000}"/>
    <cellStyle name="Nota 3 2 2 5 7 5" xfId="34415" xr:uid="{00000000-0005-0000-0000-0000255D0000}"/>
    <cellStyle name="Nota 3 2 2 5 7 6" xfId="37967" xr:uid="{00000000-0005-0000-0000-0000265D0000}"/>
    <cellStyle name="Nota 3 2 2 5 7 7" xfId="39925" xr:uid="{00000000-0005-0000-0000-0000275D0000}"/>
    <cellStyle name="Nota 3 2 2 5 8" xfId="11211" xr:uid="{00000000-0005-0000-0000-0000285D0000}"/>
    <cellStyle name="Nota 3 2 2 5 9" xfId="9471" xr:uid="{00000000-0005-0000-0000-0000295D0000}"/>
    <cellStyle name="Nota 3 2 2 6" xfId="1644" xr:uid="{00000000-0005-0000-0000-00002A5D0000}"/>
    <cellStyle name="Nota 3 2 2 6 10" xfId="25348" xr:uid="{00000000-0005-0000-0000-00002B5D0000}"/>
    <cellStyle name="Nota 3 2 2 6 11" xfId="30997" xr:uid="{00000000-0005-0000-0000-00002C5D0000}"/>
    <cellStyle name="Nota 3 2 2 6 12" xfId="31365" xr:uid="{00000000-0005-0000-0000-00002D5D0000}"/>
    <cellStyle name="Nota 3 2 2 6 13" xfId="35119" xr:uid="{00000000-0005-0000-0000-00002E5D0000}"/>
    <cellStyle name="Nota 3 2 2 6 2" xfId="3521" xr:uid="{00000000-0005-0000-0000-00002F5D0000}"/>
    <cellStyle name="Nota 3 2 2 6 2 2" xfId="7494" xr:uid="{00000000-0005-0000-0000-0000305D0000}"/>
    <cellStyle name="Nota 3 2 2 6 2 2 2" xfId="16647" xr:uid="{00000000-0005-0000-0000-0000315D0000}"/>
    <cellStyle name="Nota 3 2 2 6 2 2 3" xfId="23628" xr:uid="{00000000-0005-0000-0000-0000325D0000}"/>
    <cellStyle name="Nota 3 2 2 6 2 2 4" xfId="30472" xr:uid="{00000000-0005-0000-0000-0000335D0000}"/>
    <cellStyle name="Nota 3 2 2 6 2 2 5" xfId="34422" xr:uid="{00000000-0005-0000-0000-0000345D0000}"/>
    <cellStyle name="Nota 3 2 2 6 2 2 6" xfId="37974" xr:uid="{00000000-0005-0000-0000-0000355D0000}"/>
    <cellStyle name="Nota 3 2 2 6 2 2 7" xfId="39932" xr:uid="{00000000-0005-0000-0000-0000365D0000}"/>
    <cellStyle name="Nota 3 2 2 6 2 3" xfId="12675" xr:uid="{00000000-0005-0000-0000-0000375D0000}"/>
    <cellStyle name="Nota 3 2 2 6 2 4" xfId="19676" xr:uid="{00000000-0005-0000-0000-0000385D0000}"/>
    <cellStyle name="Nota 3 2 2 6 2 5" xfId="15430" xr:uid="{00000000-0005-0000-0000-0000395D0000}"/>
    <cellStyle name="Nota 3 2 2 6 2 6" xfId="26525" xr:uid="{00000000-0005-0000-0000-00003A5D0000}"/>
    <cellStyle name="Nota 3 2 2 6 2 7" xfId="22463" xr:uid="{00000000-0005-0000-0000-00003B5D0000}"/>
    <cellStyle name="Nota 3 2 2 6 2 8" xfId="29673" xr:uid="{00000000-0005-0000-0000-00003C5D0000}"/>
    <cellStyle name="Nota 3 2 2 6 2 9" xfId="17694" xr:uid="{00000000-0005-0000-0000-00003D5D0000}"/>
    <cellStyle name="Nota 3 2 2 6 3" xfId="4117" xr:uid="{00000000-0005-0000-0000-00003E5D0000}"/>
    <cellStyle name="Nota 3 2 2 6 3 2" xfId="7495" xr:uid="{00000000-0005-0000-0000-00003F5D0000}"/>
    <cellStyle name="Nota 3 2 2 6 3 2 2" xfId="16648" xr:uid="{00000000-0005-0000-0000-0000405D0000}"/>
    <cellStyle name="Nota 3 2 2 6 3 2 3" xfId="23629" xr:uid="{00000000-0005-0000-0000-0000415D0000}"/>
    <cellStyle name="Nota 3 2 2 6 3 2 4" xfId="30473" xr:uid="{00000000-0005-0000-0000-0000425D0000}"/>
    <cellStyle name="Nota 3 2 2 6 3 2 5" xfId="34423" xr:uid="{00000000-0005-0000-0000-0000435D0000}"/>
    <cellStyle name="Nota 3 2 2 6 3 2 6" xfId="37975" xr:uid="{00000000-0005-0000-0000-0000445D0000}"/>
    <cellStyle name="Nota 3 2 2 6 3 2 7" xfId="39933" xr:uid="{00000000-0005-0000-0000-0000455D0000}"/>
    <cellStyle name="Nota 3 2 2 6 3 3" xfId="13271" xr:uid="{00000000-0005-0000-0000-0000465D0000}"/>
    <cellStyle name="Nota 3 2 2 6 3 4" xfId="20269" xr:uid="{00000000-0005-0000-0000-0000475D0000}"/>
    <cellStyle name="Nota 3 2 2 6 3 5" xfId="27773" xr:uid="{00000000-0005-0000-0000-0000485D0000}"/>
    <cellStyle name="Nota 3 2 2 6 3 6" xfId="17847" xr:uid="{00000000-0005-0000-0000-0000495D0000}"/>
    <cellStyle name="Nota 3 2 2 6 3 7" xfId="27276" xr:uid="{00000000-0005-0000-0000-00004A5D0000}"/>
    <cellStyle name="Nota 3 2 2 6 3 8" xfId="31692" xr:uid="{00000000-0005-0000-0000-00004B5D0000}"/>
    <cellStyle name="Nota 3 2 2 6 3 9" xfId="35372" xr:uid="{00000000-0005-0000-0000-00004C5D0000}"/>
    <cellStyle name="Nota 3 2 2 6 4" xfId="3066" xr:uid="{00000000-0005-0000-0000-00004D5D0000}"/>
    <cellStyle name="Nota 3 2 2 6 4 2" xfId="7496" xr:uid="{00000000-0005-0000-0000-00004E5D0000}"/>
    <cellStyle name="Nota 3 2 2 6 4 2 2" xfId="16649" xr:uid="{00000000-0005-0000-0000-00004F5D0000}"/>
    <cellStyle name="Nota 3 2 2 6 4 2 3" xfId="23630" xr:uid="{00000000-0005-0000-0000-0000505D0000}"/>
    <cellStyle name="Nota 3 2 2 6 4 2 4" xfId="30474" xr:uid="{00000000-0005-0000-0000-0000515D0000}"/>
    <cellStyle name="Nota 3 2 2 6 4 2 5" xfId="34424" xr:uid="{00000000-0005-0000-0000-0000525D0000}"/>
    <cellStyle name="Nota 3 2 2 6 4 2 6" xfId="37976" xr:uid="{00000000-0005-0000-0000-0000535D0000}"/>
    <cellStyle name="Nota 3 2 2 6 4 2 7" xfId="39934" xr:uid="{00000000-0005-0000-0000-0000545D0000}"/>
    <cellStyle name="Nota 3 2 2 6 4 3" xfId="12220" xr:uid="{00000000-0005-0000-0000-0000555D0000}"/>
    <cellStyle name="Nota 3 2 2 6 4 4" xfId="19223" xr:uid="{00000000-0005-0000-0000-0000565D0000}"/>
    <cellStyle name="Nota 3 2 2 6 4 5" xfId="28284" xr:uid="{00000000-0005-0000-0000-0000575D0000}"/>
    <cellStyle name="Nota 3 2 2 6 4 6" xfId="26415" xr:uid="{00000000-0005-0000-0000-0000585D0000}"/>
    <cellStyle name="Nota 3 2 2 6 4 7" xfId="29802" xr:uid="{00000000-0005-0000-0000-0000595D0000}"/>
    <cellStyle name="Nota 3 2 2 6 4 8" xfId="19662" xr:uid="{00000000-0005-0000-0000-00005A5D0000}"/>
    <cellStyle name="Nota 3 2 2 6 4 9" xfId="29023" xr:uid="{00000000-0005-0000-0000-00005B5D0000}"/>
    <cellStyle name="Nota 3 2 2 6 5" xfId="3774" xr:uid="{00000000-0005-0000-0000-00005C5D0000}"/>
    <cellStyle name="Nota 3 2 2 6 5 2" xfId="7497" xr:uid="{00000000-0005-0000-0000-00005D5D0000}"/>
    <cellStyle name="Nota 3 2 2 6 5 2 2" xfId="16650" xr:uid="{00000000-0005-0000-0000-00005E5D0000}"/>
    <cellStyle name="Nota 3 2 2 6 5 2 3" xfId="23631" xr:uid="{00000000-0005-0000-0000-00005F5D0000}"/>
    <cellStyle name="Nota 3 2 2 6 5 2 4" xfId="30475" xr:uid="{00000000-0005-0000-0000-0000605D0000}"/>
    <cellStyle name="Nota 3 2 2 6 5 2 5" xfId="34425" xr:uid="{00000000-0005-0000-0000-0000615D0000}"/>
    <cellStyle name="Nota 3 2 2 6 5 2 6" xfId="37977" xr:uid="{00000000-0005-0000-0000-0000625D0000}"/>
    <cellStyle name="Nota 3 2 2 6 5 2 7" xfId="39935" xr:uid="{00000000-0005-0000-0000-0000635D0000}"/>
    <cellStyle name="Nota 3 2 2 6 5 3" xfId="12928" xr:uid="{00000000-0005-0000-0000-0000645D0000}"/>
    <cellStyle name="Nota 3 2 2 6 5 4" xfId="19927" xr:uid="{00000000-0005-0000-0000-0000655D0000}"/>
    <cellStyle name="Nota 3 2 2 6 5 5" xfId="27943" xr:uid="{00000000-0005-0000-0000-0000665D0000}"/>
    <cellStyle name="Nota 3 2 2 6 5 6" xfId="26583" xr:uid="{00000000-0005-0000-0000-0000675D0000}"/>
    <cellStyle name="Nota 3 2 2 6 5 7" xfId="26484" xr:uid="{00000000-0005-0000-0000-0000685D0000}"/>
    <cellStyle name="Nota 3 2 2 6 5 8" xfId="33511" xr:uid="{00000000-0005-0000-0000-0000695D0000}"/>
    <cellStyle name="Nota 3 2 2 6 5 9" xfId="37179" xr:uid="{00000000-0005-0000-0000-00006A5D0000}"/>
    <cellStyle name="Nota 3 2 2 6 6" xfId="7493" xr:uid="{00000000-0005-0000-0000-00006B5D0000}"/>
    <cellStyle name="Nota 3 2 2 6 6 2" xfId="16646" xr:uid="{00000000-0005-0000-0000-00006C5D0000}"/>
    <cellStyle name="Nota 3 2 2 6 6 3" xfId="23627" xr:uid="{00000000-0005-0000-0000-00006D5D0000}"/>
    <cellStyle name="Nota 3 2 2 6 6 4" xfId="30471" xr:uid="{00000000-0005-0000-0000-00006E5D0000}"/>
    <cellStyle name="Nota 3 2 2 6 6 5" xfId="34421" xr:uid="{00000000-0005-0000-0000-00006F5D0000}"/>
    <cellStyle name="Nota 3 2 2 6 6 6" xfId="37973" xr:uid="{00000000-0005-0000-0000-0000705D0000}"/>
    <cellStyle name="Nota 3 2 2 6 6 7" xfId="39931" xr:uid="{00000000-0005-0000-0000-0000715D0000}"/>
    <cellStyle name="Nota 3 2 2 6 7" xfId="10798" xr:uid="{00000000-0005-0000-0000-0000725D0000}"/>
    <cellStyle name="Nota 3 2 2 6 8" xfId="9777" xr:uid="{00000000-0005-0000-0000-0000735D0000}"/>
    <cellStyle name="Nota 3 2 2 6 9" xfId="28680" xr:uid="{00000000-0005-0000-0000-0000745D0000}"/>
    <cellStyle name="Nota 3 2 2 7" xfId="2472" xr:uid="{00000000-0005-0000-0000-0000755D0000}"/>
    <cellStyle name="Nota 3 2 2 7 2" xfId="7498" xr:uid="{00000000-0005-0000-0000-0000765D0000}"/>
    <cellStyle name="Nota 3 2 2 7 2 2" xfId="16651" xr:uid="{00000000-0005-0000-0000-0000775D0000}"/>
    <cellStyle name="Nota 3 2 2 7 2 3" xfId="23632" xr:uid="{00000000-0005-0000-0000-0000785D0000}"/>
    <cellStyle name="Nota 3 2 2 7 2 4" xfId="30476" xr:uid="{00000000-0005-0000-0000-0000795D0000}"/>
    <cellStyle name="Nota 3 2 2 7 2 5" xfId="34426" xr:uid="{00000000-0005-0000-0000-00007A5D0000}"/>
    <cellStyle name="Nota 3 2 2 7 2 6" xfId="37978" xr:uid="{00000000-0005-0000-0000-00007B5D0000}"/>
    <cellStyle name="Nota 3 2 2 7 2 7" xfId="39936" xr:uid="{00000000-0005-0000-0000-00007C5D0000}"/>
    <cellStyle name="Nota 3 2 2 7 3" xfId="11626" xr:uid="{00000000-0005-0000-0000-00007D5D0000}"/>
    <cellStyle name="Nota 3 2 2 7 4" xfId="18629" xr:uid="{00000000-0005-0000-0000-00007E5D0000}"/>
    <cellStyle name="Nota 3 2 2 7 5" xfId="15450" xr:uid="{00000000-0005-0000-0000-00007F5D0000}"/>
    <cellStyle name="Nota 3 2 2 7 6" xfId="19632" xr:uid="{00000000-0005-0000-0000-0000805D0000}"/>
    <cellStyle name="Nota 3 2 2 7 7" xfId="30095" xr:uid="{00000000-0005-0000-0000-0000815D0000}"/>
    <cellStyle name="Nota 3 2 2 7 8" xfId="34072" xr:uid="{00000000-0005-0000-0000-0000825D0000}"/>
    <cellStyle name="Nota 3 2 2 7 9" xfId="37634" xr:uid="{00000000-0005-0000-0000-0000835D0000}"/>
    <cellStyle name="Nota 3 2 2 8" xfId="3050" xr:uid="{00000000-0005-0000-0000-0000845D0000}"/>
    <cellStyle name="Nota 3 2 2 8 2" xfId="7499" xr:uid="{00000000-0005-0000-0000-0000855D0000}"/>
    <cellStyle name="Nota 3 2 2 8 2 2" xfId="16652" xr:uid="{00000000-0005-0000-0000-0000865D0000}"/>
    <cellStyle name="Nota 3 2 2 8 2 3" xfId="23633" xr:uid="{00000000-0005-0000-0000-0000875D0000}"/>
    <cellStyle name="Nota 3 2 2 8 2 4" xfId="30477" xr:uid="{00000000-0005-0000-0000-0000885D0000}"/>
    <cellStyle name="Nota 3 2 2 8 2 5" xfId="34427" xr:uid="{00000000-0005-0000-0000-0000895D0000}"/>
    <cellStyle name="Nota 3 2 2 8 2 6" xfId="37979" xr:uid="{00000000-0005-0000-0000-00008A5D0000}"/>
    <cellStyle name="Nota 3 2 2 8 2 7" xfId="39937" xr:uid="{00000000-0005-0000-0000-00008B5D0000}"/>
    <cellStyle name="Nota 3 2 2 8 3" xfId="12204" xr:uid="{00000000-0005-0000-0000-00008C5D0000}"/>
    <cellStyle name="Nota 3 2 2 8 4" xfId="19207" xr:uid="{00000000-0005-0000-0000-00008D5D0000}"/>
    <cellStyle name="Nota 3 2 2 8 5" xfId="24003" xr:uid="{00000000-0005-0000-0000-00008E5D0000}"/>
    <cellStyle name="Nota 3 2 2 8 6" xfId="25146" xr:uid="{00000000-0005-0000-0000-00008F5D0000}"/>
    <cellStyle name="Nota 3 2 2 8 7" xfId="26603" xr:uid="{00000000-0005-0000-0000-0000905D0000}"/>
    <cellStyle name="Nota 3 2 2 8 8" xfId="29664" xr:uid="{00000000-0005-0000-0000-0000915D0000}"/>
    <cellStyle name="Nota 3 2 2 8 9" xfId="30901" xr:uid="{00000000-0005-0000-0000-0000925D0000}"/>
    <cellStyle name="Nota 3 2 2 9" xfId="3785" xr:uid="{00000000-0005-0000-0000-0000935D0000}"/>
    <cellStyle name="Nota 3 2 2 9 2" xfId="7500" xr:uid="{00000000-0005-0000-0000-0000945D0000}"/>
    <cellStyle name="Nota 3 2 2 9 2 2" xfId="16653" xr:uid="{00000000-0005-0000-0000-0000955D0000}"/>
    <cellStyle name="Nota 3 2 2 9 2 3" xfId="23634" xr:uid="{00000000-0005-0000-0000-0000965D0000}"/>
    <cellStyle name="Nota 3 2 2 9 2 4" xfId="30478" xr:uid="{00000000-0005-0000-0000-0000975D0000}"/>
    <cellStyle name="Nota 3 2 2 9 2 5" xfId="34428" xr:uid="{00000000-0005-0000-0000-0000985D0000}"/>
    <cellStyle name="Nota 3 2 2 9 2 6" xfId="37980" xr:uid="{00000000-0005-0000-0000-0000995D0000}"/>
    <cellStyle name="Nota 3 2 2 9 2 7" xfId="39938" xr:uid="{00000000-0005-0000-0000-00009A5D0000}"/>
    <cellStyle name="Nota 3 2 2 9 3" xfId="12939" xr:uid="{00000000-0005-0000-0000-00009B5D0000}"/>
    <cellStyle name="Nota 3 2 2 9 4" xfId="19938" xr:uid="{00000000-0005-0000-0000-00009C5D0000}"/>
    <cellStyle name="Nota 3 2 2 9 5" xfId="9252" xr:uid="{00000000-0005-0000-0000-00009D5D0000}"/>
    <cellStyle name="Nota 3 2 2 9 6" xfId="29187" xr:uid="{00000000-0005-0000-0000-00009E5D0000}"/>
    <cellStyle name="Nota 3 2 2 9 7" xfId="25625" xr:uid="{00000000-0005-0000-0000-00009F5D0000}"/>
    <cellStyle name="Nota 3 2 2 9 8" xfId="33522" xr:uid="{00000000-0005-0000-0000-0000A05D0000}"/>
    <cellStyle name="Nota 3 2 2 9 9" xfId="37190" xr:uid="{00000000-0005-0000-0000-0000A15D0000}"/>
    <cellStyle name="Nota 3 2 20" xfId="38440" xr:uid="{00000000-0005-0000-0000-0000A25D0000}"/>
    <cellStyle name="Nota 3 2 3" xfId="2249" xr:uid="{00000000-0005-0000-0000-0000A35D0000}"/>
    <cellStyle name="Nota 3 2 3 10" xfId="19386" xr:uid="{00000000-0005-0000-0000-0000A45D0000}"/>
    <cellStyle name="Nota 3 2 3 11" xfId="25200" xr:uid="{00000000-0005-0000-0000-0000A55D0000}"/>
    <cellStyle name="Nota 3 2 3 12" xfId="29168" xr:uid="{00000000-0005-0000-0000-0000A65D0000}"/>
    <cellStyle name="Nota 3 2 3 13" xfId="19421" xr:uid="{00000000-0005-0000-0000-0000A75D0000}"/>
    <cellStyle name="Nota 3 2 3 14" xfId="31336" xr:uid="{00000000-0005-0000-0000-0000A85D0000}"/>
    <cellStyle name="Nota 3 2 3 2" xfId="2649" xr:uid="{00000000-0005-0000-0000-0000A95D0000}"/>
    <cellStyle name="Nota 3 2 3 2 2" xfId="7502" xr:uid="{00000000-0005-0000-0000-0000AA5D0000}"/>
    <cellStyle name="Nota 3 2 3 2 2 2" xfId="16655" xr:uid="{00000000-0005-0000-0000-0000AB5D0000}"/>
    <cellStyle name="Nota 3 2 3 2 2 3" xfId="23636" xr:uid="{00000000-0005-0000-0000-0000AC5D0000}"/>
    <cellStyle name="Nota 3 2 3 2 2 4" xfId="30480" xr:uid="{00000000-0005-0000-0000-0000AD5D0000}"/>
    <cellStyle name="Nota 3 2 3 2 2 5" xfId="34430" xr:uid="{00000000-0005-0000-0000-0000AE5D0000}"/>
    <cellStyle name="Nota 3 2 3 2 2 6" xfId="37982" xr:uid="{00000000-0005-0000-0000-0000AF5D0000}"/>
    <cellStyle name="Nota 3 2 3 2 2 7" xfId="39940" xr:uid="{00000000-0005-0000-0000-0000B05D0000}"/>
    <cellStyle name="Nota 3 2 3 2 3" xfId="11803" xr:uid="{00000000-0005-0000-0000-0000B15D0000}"/>
    <cellStyle name="Nota 3 2 3 2 4" xfId="18806" xr:uid="{00000000-0005-0000-0000-0000B25D0000}"/>
    <cellStyle name="Nota 3 2 3 2 5" xfId="17656" xr:uid="{00000000-0005-0000-0000-0000B35D0000}"/>
    <cellStyle name="Nota 3 2 3 2 6" xfId="17903" xr:uid="{00000000-0005-0000-0000-0000B45D0000}"/>
    <cellStyle name="Nota 3 2 3 2 7" xfId="30008" xr:uid="{00000000-0005-0000-0000-0000B55D0000}"/>
    <cellStyle name="Nota 3 2 3 2 8" xfId="33969" xr:uid="{00000000-0005-0000-0000-0000B65D0000}"/>
    <cellStyle name="Nota 3 2 3 2 9" xfId="37531" xr:uid="{00000000-0005-0000-0000-0000B75D0000}"/>
    <cellStyle name="Nota 3 2 3 3" xfId="3931" xr:uid="{00000000-0005-0000-0000-0000B85D0000}"/>
    <cellStyle name="Nota 3 2 3 3 2" xfId="7503" xr:uid="{00000000-0005-0000-0000-0000B95D0000}"/>
    <cellStyle name="Nota 3 2 3 3 2 2" xfId="16656" xr:uid="{00000000-0005-0000-0000-0000BA5D0000}"/>
    <cellStyle name="Nota 3 2 3 3 2 3" xfId="23637" xr:uid="{00000000-0005-0000-0000-0000BB5D0000}"/>
    <cellStyle name="Nota 3 2 3 3 2 4" xfId="30481" xr:uid="{00000000-0005-0000-0000-0000BC5D0000}"/>
    <cellStyle name="Nota 3 2 3 3 2 5" xfId="34431" xr:uid="{00000000-0005-0000-0000-0000BD5D0000}"/>
    <cellStyle name="Nota 3 2 3 3 2 6" xfId="37983" xr:uid="{00000000-0005-0000-0000-0000BE5D0000}"/>
    <cellStyle name="Nota 3 2 3 3 2 7" xfId="39941" xr:uid="{00000000-0005-0000-0000-0000BF5D0000}"/>
    <cellStyle name="Nota 3 2 3 3 3" xfId="13085" xr:uid="{00000000-0005-0000-0000-0000C05D0000}"/>
    <cellStyle name="Nota 3 2 3 3 4" xfId="20083" xr:uid="{00000000-0005-0000-0000-0000C15D0000}"/>
    <cellStyle name="Nota 3 2 3 3 5" xfId="18204" xr:uid="{00000000-0005-0000-0000-0000C25D0000}"/>
    <cellStyle name="Nota 3 2 3 3 6" xfId="29199" xr:uid="{00000000-0005-0000-0000-0000C35D0000}"/>
    <cellStyle name="Nota 3 2 3 3 7" xfId="24434" xr:uid="{00000000-0005-0000-0000-0000C45D0000}"/>
    <cellStyle name="Nota 3 2 3 3 8" xfId="17036" xr:uid="{00000000-0005-0000-0000-0000C55D0000}"/>
    <cellStyle name="Nota 3 2 3 3 9" xfId="31055" xr:uid="{00000000-0005-0000-0000-0000C65D0000}"/>
    <cellStyle name="Nota 3 2 3 4" xfId="4369" xr:uid="{00000000-0005-0000-0000-0000C75D0000}"/>
    <cellStyle name="Nota 3 2 3 4 2" xfId="7504" xr:uid="{00000000-0005-0000-0000-0000C85D0000}"/>
    <cellStyle name="Nota 3 2 3 4 2 2" xfId="16657" xr:uid="{00000000-0005-0000-0000-0000C95D0000}"/>
    <cellStyle name="Nota 3 2 3 4 2 3" xfId="23638" xr:uid="{00000000-0005-0000-0000-0000CA5D0000}"/>
    <cellStyle name="Nota 3 2 3 4 2 4" xfId="30482" xr:uid="{00000000-0005-0000-0000-0000CB5D0000}"/>
    <cellStyle name="Nota 3 2 3 4 2 5" xfId="34432" xr:uid="{00000000-0005-0000-0000-0000CC5D0000}"/>
    <cellStyle name="Nota 3 2 3 4 2 6" xfId="37984" xr:uid="{00000000-0005-0000-0000-0000CD5D0000}"/>
    <cellStyle name="Nota 3 2 3 4 2 7" xfId="39942" xr:uid="{00000000-0005-0000-0000-0000CE5D0000}"/>
    <cellStyle name="Nota 3 2 3 4 3" xfId="13523" xr:uid="{00000000-0005-0000-0000-0000CF5D0000}"/>
    <cellStyle name="Nota 3 2 3 4 4" xfId="20521" xr:uid="{00000000-0005-0000-0000-0000D05D0000}"/>
    <cellStyle name="Nota 3 2 3 4 5" xfId="27651" xr:uid="{00000000-0005-0000-0000-0000D15D0000}"/>
    <cellStyle name="Nota 3 2 3 4 6" xfId="25036" xr:uid="{00000000-0005-0000-0000-0000D25D0000}"/>
    <cellStyle name="Nota 3 2 3 4 7" xfId="23259" xr:uid="{00000000-0005-0000-0000-0000D35D0000}"/>
    <cellStyle name="Nota 3 2 3 4 8" xfId="28807" xr:uid="{00000000-0005-0000-0000-0000D45D0000}"/>
    <cellStyle name="Nota 3 2 3 4 9" xfId="21296" xr:uid="{00000000-0005-0000-0000-0000D55D0000}"/>
    <cellStyle name="Nota 3 2 3 5" xfId="4623" xr:uid="{00000000-0005-0000-0000-0000D65D0000}"/>
    <cellStyle name="Nota 3 2 3 5 2" xfId="7505" xr:uid="{00000000-0005-0000-0000-0000D75D0000}"/>
    <cellStyle name="Nota 3 2 3 5 2 2" xfId="16658" xr:uid="{00000000-0005-0000-0000-0000D85D0000}"/>
    <cellStyle name="Nota 3 2 3 5 2 3" xfId="23639" xr:uid="{00000000-0005-0000-0000-0000D95D0000}"/>
    <cellStyle name="Nota 3 2 3 5 2 4" xfId="30483" xr:uid="{00000000-0005-0000-0000-0000DA5D0000}"/>
    <cellStyle name="Nota 3 2 3 5 2 5" xfId="34433" xr:uid="{00000000-0005-0000-0000-0000DB5D0000}"/>
    <cellStyle name="Nota 3 2 3 5 2 6" xfId="37985" xr:uid="{00000000-0005-0000-0000-0000DC5D0000}"/>
    <cellStyle name="Nota 3 2 3 5 2 7" xfId="39943" xr:uid="{00000000-0005-0000-0000-0000DD5D0000}"/>
    <cellStyle name="Nota 3 2 3 5 3" xfId="13777" xr:uid="{00000000-0005-0000-0000-0000DE5D0000}"/>
    <cellStyle name="Nota 3 2 3 5 4" xfId="20775" xr:uid="{00000000-0005-0000-0000-0000DF5D0000}"/>
    <cellStyle name="Nota 3 2 3 5 5" xfId="24250" xr:uid="{00000000-0005-0000-0000-0000E05D0000}"/>
    <cellStyle name="Nota 3 2 3 5 6" xfId="29441" xr:uid="{00000000-0005-0000-0000-0000E15D0000}"/>
    <cellStyle name="Nota 3 2 3 5 7" xfId="22836" xr:uid="{00000000-0005-0000-0000-0000E25D0000}"/>
    <cellStyle name="Nota 3 2 3 5 8" xfId="31180" xr:uid="{00000000-0005-0000-0000-0000E35D0000}"/>
    <cellStyle name="Nota 3 2 3 5 9" xfId="35053" xr:uid="{00000000-0005-0000-0000-0000E45D0000}"/>
    <cellStyle name="Nota 3 2 3 6" xfId="4869" xr:uid="{00000000-0005-0000-0000-0000E55D0000}"/>
    <cellStyle name="Nota 3 2 3 6 2" xfId="7506" xr:uid="{00000000-0005-0000-0000-0000E65D0000}"/>
    <cellStyle name="Nota 3 2 3 6 2 2" xfId="16659" xr:uid="{00000000-0005-0000-0000-0000E75D0000}"/>
    <cellStyle name="Nota 3 2 3 6 2 3" xfId="23640" xr:uid="{00000000-0005-0000-0000-0000E85D0000}"/>
    <cellStyle name="Nota 3 2 3 6 2 4" xfId="30484" xr:uid="{00000000-0005-0000-0000-0000E95D0000}"/>
    <cellStyle name="Nota 3 2 3 6 2 5" xfId="34434" xr:uid="{00000000-0005-0000-0000-0000EA5D0000}"/>
    <cellStyle name="Nota 3 2 3 6 2 6" xfId="37986" xr:uid="{00000000-0005-0000-0000-0000EB5D0000}"/>
    <cellStyle name="Nota 3 2 3 6 2 7" xfId="39944" xr:uid="{00000000-0005-0000-0000-0000EC5D0000}"/>
    <cellStyle name="Nota 3 2 3 6 3" xfId="14023" xr:uid="{00000000-0005-0000-0000-0000ED5D0000}"/>
    <cellStyle name="Nota 3 2 3 6 4" xfId="21021" xr:uid="{00000000-0005-0000-0000-0000EE5D0000}"/>
    <cellStyle name="Nota 3 2 3 6 5" xfId="27404" xr:uid="{00000000-0005-0000-0000-0000EF5D0000}"/>
    <cellStyle name="Nota 3 2 3 6 6" xfId="19549" xr:uid="{00000000-0005-0000-0000-0000F05D0000}"/>
    <cellStyle name="Nota 3 2 3 6 7" xfId="17175" xr:uid="{00000000-0005-0000-0000-0000F15D0000}"/>
    <cellStyle name="Nota 3 2 3 6 8" xfId="35593" xr:uid="{00000000-0005-0000-0000-0000F25D0000}"/>
    <cellStyle name="Nota 3 2 3 6 9" xfId="38504" xr:uid="{00000000-0005-0000-0000-0000F35D0000}"/>
    <cellStyle name="Nota 3 2 3 7" xfId="7501" xr:uid="{00000000-0005-0000-0000-0000F45D0000}"/>
    <cellStyle name="Nota 3 2 3 7 2" xfId="16654" xr:uid="{00000000-0005-0000-0000-0000F55D0000}"/>
    <cellStyle name="Nota 3 2 3 7 3" xfId="23635" xr:uid="{00000000-0005-0000-0000-0000F65D0000}"/>
    <cellStyle name="Nota 3 2 3 7 4" xfId="30479" xr:uid="{00000000-0005-0000-0000-0000F75D0000}"/>
    <cellStyle name="Nota 3 2 3 7 5" xfId="34429" xr:uid="{00000000-0005-0000-0000-0000F85D0000}"/>
    <cellStyle name="Nota 3 2 3 7 6" xfId="37981" xr:uid="{00000000-0005-0000-0000-0000F95D0000}"/>
    <cellStyle name="Nota 3 2 3 7 7" xfId="39939" xr:uid="{00000000-0005-0000-0000-0000FA5D0000}"/>
    <cellStyle name="Nota 3 2 3 8" xfId="11403" xr:uid="{00000000-0005-0000-0000-0000FB5D0000}"/>
    <cellStyle name="Nota 3 2 3 9" xfId="18406" xr:uid="{00000000-0005-0000-0000-0000FC5D0000}"/>
    <cellStyle name="Nota 3 2 4" xfId="1692" xr:uid="{00000000-0005-0000-0000-0000FD5D0000}"/>
    <cellStyle name="Nota 3 2 4 10" xfId="28656" xr:uid="{00000000-0005-0000-0000-0000FE5D0000}"/>
    <cellStyle name="Nota 3 2 4 11" xfId="18073" xr:uid="{00000000-0005-0000-0000-0000FF5D0000}"/>
    <cellStyle name="Nota 3 2 4 12" xfId="30983" xr:uid="{00000000-0005-0000-0000-0000005E0000}"/>
    <cellStyle name="Nota 3 2 4 13" xfId="29599" xr:uid="{00000000-0005-0000-0000-0000015E0000}"/>
    <cellStyle name="Nota 3 2 4 14" xfId="31619" xr:uid="{00000000-0005-0000-0000-0000025E0000}"/>
    <cellStyle name="Nota 3 2 4 2" xfId="2516" xr:uid="{00000000-0005-0000-0000-0000035E0000}"/>
    <cellStyle name="Nota 3 2 4 2 2" xfId="7508" xr:uid="{00000000-0005-0000-0000-0000045E0000}"/>
    <cellStyle name="Nota 3 2 4 2 2 2" xfId="16661" xr:uid="{00000000-0005-0000-0000-0000055E0000}"/>
    <cellStyle name="Nota 3 2 4 2 2 3" xfId="23642" xr:uid="{00000000-0005-0000-0000-0000065E0000}"/>
    <cellStyle name="Nota 3 2 4 2 2 4" xfId="30486" xr:uid="{00000000-0005-0000-0000-0000075E0000}"/>
    <cellStyle name="Nota 3 2 4 2 2 5" xfId="34436" xr:uid="{00000000-0005-0000-0000-0000085E0000}"/>
    <cellStyle name="Nota 3 2 4 2 2 6" xfId="37988" xr:uid="{00000000-0005-0000-0000-0000095E0000}"/>
    <cellStyle name="Nota 3 2 4 2 2 7" xfId="39946" xr:uid="{00000000-0005-0000-0000-00000A5E0000}"/>
    <cellStyle name="Nota 3 2 4 2 3" xfId="11670" xr:uid="{00000000-0005-0000-0000-00000B5E0000}"/>
    <cellStyle name="Nota 3 2 4 2 4" xfId="18673" xr:uid="{00000000-0005-0000-0000-00000C5E0000}"/>
    <cellStyle name="Nota 3 2 4 2 5" xfId="17953" xr:uid="{00000000-0005-0000-0000-00000D5E0000}"/>
    <cellStyle name="Nota 3 2 4 2 6" xfId="23111" xr:uid="{00000000-0005-0000-0000-00000E5E0000}"/>
    <cellStyle name="Nota 3 2 4 2 7" xfId="30066" xr:uid="{00000000-0005-0000-0000-00000F5E0000}"/>
    <cellStyle name="Nota 3 2 4 2 8" xfId="31500" xr:uid="{00000000-0005-0000-0000-0000105E0000}"/>
    <cellStyle name="Nota 3 2 4 2 9" xfId="35210" xr:uid="{00000000-0005-0000-0000-0000115E0000}"/>
    <cellStyle name="Nota 3 2 4 3" xfId="3669" xr:uid="{00000000-0005-0000-0000-0000125E0000}"/>
    <cellStyle name="Nota 3 2 4 3 2" xfId="7509" xr:uid="{00000000-0005-0000-0000-0000135E0000}"/>
    <cellStyle name="Nota 3 2 4 3 2 2" xfId="16662" xr:uid="{00000000-0005-0000-0000-0000145E0000}"/>
    <cellStyle name="Nota 3 2 4 3 2 3" xfId="23643" xr:uid="{00000000-0005-0000-0000-0000155E0000}"/>
    <cellStyle name="Nota 3 2 4 3 2 4" xfId="30487" xr:uid="{00000000-0005-0000-0000-0000165E0000}"/>
    <cellStyle name="Nota 3 2 4 3 2 5" xfId="34437" xr:uid="{00000000-0005-0000-0000-0000175E0000}"/>
    <cellStyle name="Nota 3 2 4 3 2 6" xfId="37989" xr:uid="{00000000-0005-0000-0000-0000185E0000}"/>
    <cellStyle name="Nota 3 2 4 3 2 7" xfId="39947" xr:uid="{00000000-0005-0000-0000-0000195E0000}"/>
    <cellStyle name="Nota 3 2 4 3 3" xfId="12823" xr:uid="{00000000-0005-0000-0000-00001A5E0000}"/>
    <cellStyle name="Nota 3 2 4 3 4" xfId="19822" xr:uid="{00000000-0005-0000-0000-00001B5E0000}"/>
    <cellStyle name="Nota 3 2 4 3 5" xfId="21364" xr:uid="{00000000-0005-0000-0000-00001C5E0000}"/>
    <cellStyle name="Nota 3 2 4 3 6" xfId="19484" xr:uid="{00000000-0005-0000-0000-00001D5E0000}"/>
    <cellStyle name="Nota 3 2 4 3 7" xfId="29556" xr:uid="{00000000-0005-0000-0000-00001E5E0000}"/>
    <cellStyle name="Nota 3 2 4 3 8" xfId="29677" xr:uid="{00000000-0005-0000-0000-00001F5E0000}"/>
    <cellStyle name="Nota 3 2 4 3 9" xfId="31604" xr:uid="{00000000-0005-0000-0000-0000205E0000}"/>
    <cellStyle name="Nota 3 2 4 4" xfId="4175" xr:uid="{00000000-0005-0000-0000-0000215E0000}"/>
    <cellStyle name="Nota 3 2 4 4 2" xfId="7510" xr:uid="{00000000-0005-0000-0000-0000225E0000}"/>
    <cellStyle name="Nota 3 2 4 4 2 2" xfId="16663" xr:uid="{00000000-0005-0000-0000-0000235E0000}"/>
    <cellStyle name="Nota 3 2 4 4 2 3" xfId="23644" xr:uid="{00000000-0005-0000-0000-0000245E0000}"/>
    <cellStyle name="Nota 3 2 4 4 2 4" xfId="30488" xr:uid="{00000000-0005-0000-0000-0000255E0000}"/>
    <cellStyle name="Nota 3 2 4 4 2 5" xfId="34438" xr:uid="{00000000-0005-0000-0000-0000265E0000}"/>
    <cellStyle name="Nota 3 2 4 4 2 6" xfId="37990" xr:uid="{00000000-0005-0000-0000-0000275E0000}"/>
    <cellStyle name="Nota 3 2 4 4 2 7" xfId="39948" xr:uid="{00000000-0005-0000-0000-0000285E0000}"/>
    <cellStyle name="Nota 3 2 4 4 3" xfId="13329" xr:uid="{00000000-0005-0000-0000-0000295E0000}"/>
    <cellStyle name="Nota 3 2 4 4 4" xfId="20327" xr:uid="{00000000-0005-0000-0000-00002A5E0000}"/>
    <cellStyle name="Nota 3 2 4 4 5" xfId="19610" xr:uid="{00000000-0005-0000-0000-00002B5E0000}"/>
    <cellStyle name="Nota 3 2 4 4 6" xfId="23359" xr:uid="{00000000-0005-0000-0000-00002C5E0000}"/>
    <cellStyle name="Nota 3 2 4 4 7" xfId="26002" xr:uid="{00000000-0005-0000-0000-00002D5E0000}"/>
    <cellStyle name="Nota 3 2 4 4 8" xfId="33382" xr:uid="{00000000-0005-0000-0000-00002E5E0000}"/>
    <cellStyle name="Nota 3 2 4 4 9" xfId="37057" xr:uid="{00000000-0005-0000-0000-00002F5E0000}"/>
    <cellStyle name="Nota 3 2 4 5" xfId="3866" xr:uid="{00000000-0005-0000-0000-0000305E0000}"/>
    <cellStyle name="Nota 3 2 4 5 2" xfId="7511" xr:uid="{00000000-0005-0000-0000-0000315E0000}"/>
    <cellStyle name="Nota 3 2 4 5 2 2" xfId="16664" xr:uid="{00000000-0005-0000-0000-0000325E0000}"/>
    <cellStyle name="Nota 3 2 4 5 2 3" xfId="23645" xr:uid="{00000000-0005-0000-0000-0000335E0000}"/>
    <cellStyle name="Nota 3 2 4 5 2 4" xfId="30489" xr:uid="{00000000-0005-0000-0000-0000345E0000}"/>
    <cellStyle name="Nota 3 2 4 5 2 5" xfId="34439" xr:uid="{00000000-0005-0000-0000-0000355E0000}"/>
    <cellStyle name="Nota 3 2 4 5 2 6" xfId="37991" xr:uid="{00000000-0005-0000-0000-0000365E0000}"/>
    <cellStyle name="Nota 3 2 4 5 2 7" xfId="39949" xr:uid="{00000000-0005-0000-0000-0000375E0000}"/>
    <cellStyle name="Nota 3 2 4 5 3" xfId="13020" xr:uid="{00000000-0005-0000-0000-0000385E0000}"/>
    <cellStyle name="Nota 3 2 4 5 4" xfId="20019" xr:uid="{00000000-0005-0000-0000-0000395E0000}"/>
    <cellStyle name="Nota 3 2 4 5 5" xfId="27897" xr:uid="{00000000-0005-0000-0000-00003A5E0000}"/>
    <cellStyle name="Nota 3 2 4 5 6" xfId="9954" xr:uid="{00000000-0005-0000-0000-00003B5E0000}"/>
    <cellStyle name="Nota 3 2 4 5 7" xfId="18149" xr:uid="{00000000-0005-0000-0000-00003C5E0000}"/>
    <cellStyle name="Nota 3 2 4 5 8" xfId="30921" xr:uid="{00000000-0005-0000-0000-00003D5E0000}"/>
    <cellStyle name="Nota 3 2 4 5 9" xfId="34848" xr:uid="{00000000-0005-0000-0000-00003E5E0000}"/>
    <cellStyle name="Nota 3 2 4 6" xfId="4151" xr:uid="{00000000-0005-0000-0000-00003F5E0000}"/>
    <cellStyle name="Nota 3 2 4 6 2" xfId="7512" xr:uid="{00000000-0005-0000-0000-0000405E0000}"/>
    <cellStyle name="Nota 3 2 4 6 2 2" xfId="16665" xr:uid="{00000000-0005-0000-0000-0000415E0000}"/>
    <cellStyle name="Nota 3 2 4 6 2 3" xfId="23646" xr:uid="{00000000-0005-0000-0000-0000425E0000}"/>
    <cellStyle name="Nota 3 2 4 6 2 4" xfId="30490" xr:uid="{00000000-0005-0000-0000-0000435E0000}"/>
    <cellStyle name="Nota 3 2 4 6 2 5" xfId="34440" xr:uid="{00000000-0005-0000-0000-0000445E0000}"/>
    <cellStyle name="Nota 3 2 4 6 2 6" xfId="37992" xr:uid="{00000000-0005-0000-0000-0000455E0000}"/>
    <cellStyle name="Nota 3 2 4 6 2 7" xfId="39950" xr:uid="{00000000-0005-0000-0000-0000465E0000}"/>
    <cellStyle name="Nota 3 2 4 6 3" xfId="13305" xr:uid="{00000000-0005-0000-0000-0000475E0000}"/>
    <cellStyle name="Nota 3 2 4 6 4" xfId="20303" xr:uid="{00000000-0005-0000-0000-0000485E0000}"/>
    <cellStyle name="Nota 3 2 4 6 5" xfId="17628" xr:uid="{00000000-0005-0000-0000-0000495E0000}"/>
    <cellStyle name="Nota 3 2 4 6 6" xfId="26665" xr:uid="{00000000-0005-0000-0000-00004A5E0000}"/>
    <cellStyle name="Nota 3 2 4 6 7" xfId="19483" xr:uid="{00000000-0005-0000-0000-00004B5E0000}"/>
    <cellStyle name="Nota 3 2 4 6 8" xfId="33394" xr:uid="{00000000-0005-0000-0000-00004C5E0000}"/>
    <cellStyle name="Nota 3 2 4 6 9" xfId="37069" xr:uid="{00000000-0005-0000-0000-00004D5E0000}"/>
    <cellStyle name="Nota 3 2 4 7" xfId="7507" xr:uid="{00000000-0005-0000-0000-00004E5E0000}"/>
    <cellStyle name="Nota 3 2 4 7 2" xfId="16660" xr:uid="{00000000-0005-0000-0000-00004F5E0000}"/>
    <cellStyle name="Nota 3 2 4 7 3" xfId="23641" xr:uid="{00000000-0005-0000-0000-0000505E0000}"/>
    <cellStyle name="Nota 3 2 4 7 4" xfId="30485" xr:uid="{00000000-0005-0000-0000-0000515E0000}"/>
    <cellStyle name="Nota 3 2 4 7 5" xfId="34435" xr:uid="{00000000-0005-0000-0000-0000525E0000}"/>
    <cellStyle name="Nota 3 2 4 7 6" xfId="37987" xr:uid="{00000000-0005-0000-0000-0000535E0000}"/>
    <cellStyle name="Nota 3 2 4 7 7" xfId="39945" xr:uid="{00000000-0005-0000-0000-0000545E0000}"/>
    <cellStyle name="Nota 3 2 4 8" xfId="10846" xr:uid="{00000000-0005-0000-0000-0000555E0000}"/>
    <cellStyle name="Nota 3 2 4 9" xfId="9259" xr:uid="{00000000-0005-0000-0000-0000565E0000}"/>
    <cellStyle name="Nota 3 2 5" xfId="2236" xr:uid="{00000000-0005-0000-0000-0000575E0000}"/>
    <cellStyle name="Nota 3 2 5 10" xfId="17687" xr:uid="{00000000-0005-0000-0000-0000585E0000}"/>
    <cellStyle name="Nota 3 2 5 11" xfId="25210" xr:uid="{00000000-0005-0000-0000-0000595E0000}"/>
    <cellStyle name="Nota 3 2 5 12" xfId="28992" xr:uid="{00000000-0005-0000-0000-00005A5E0000}"/>
    <cellStyle name="Nota 3 2 5 13" xfId="22519" xr:uid="{00000000-0005-0000-0000-00005B5E0000}"/>
    <cellStyle name="Nota 3 2 5 14" xfId="34803" xr:uid="{00000000-0005-0000-0000-00005C5E0000}"/>
    <cellStyle name="Nota 3 2 5 2" xfId="2636" xr:uid="{00000000-0005-0000-0000-00005D5E0000}"/>
    <cellStyle name="Nota 3 2 5 2 2" xfId="7514" xr:uid="{00000000-0005-0000-0000-00005E5E0000}"/>
    <cellStyle name="Nota 3 2 5 2 2 2" xfId="16667" xr:uid="{00000000-0005-0000-0000-00005F5E0000}"/>
    <cellStyle name="Nota 3 2 5 2 2 3" xfId="23648" xr:uid="{00000000-0005-0000-0000-0000605E0000}"/>
    <cellStyle name="Nota 3 2 5 2 2 4" xfId="30492" xr:uid="{00000000-0005-0000-0000-0000615E0000}"/>
    <cellStyle name="Nota 3 2 5 2 2 5" xfId="34442" xr:uid="{00000000-0005-0000-0000-0000625E0000}"/>
    <cellStyle name="Nota 3 2 5 2 2 6" xfId="37994" xr:uid="{00000000-0005-0000-0000-0000635E0000}"/>
    <cellStyle name="Nota 3 2 5 2 2 7" xfId="39952" xr:uid="{00000000-0005-0000-0000-0000645E0000}"/>
    <cellStyle name="Nota 3 2 5 2 3" xfId="11790" xr:uid="{00000000-0005-0000-0000-0000655E0000}"/>
    <cellStyle name="Nota 3 2 5 2 4" xfId="18793" xr:uid="{00000000-0005-0000-0000-0000665E0000}"/>
    <cellStyle name="Nota 3 2 5 2 5" xfId="23296" xr:uid="{00000000-0005-0000-0000-0000675E0000}"/>
    <cellStyle name="Nota 3 2 5 2 6" xfId="23315" xr:uid="{00000000-0005-0000-0000-0000685E0000}"/>
    <cellStyle name="Nota 3 2 5 2 7" xfId="30014" xr:uid="{00000000-0005-0000-0000-0000695E0000}"/>
    <cellStyle name="Nota 3 2 5 2 8" xfId="33991" xr:uid="{00000000-0005-0000-0000-00006A5E0000}"/>
    <cellStyle name="Nota 3 2 5 2 9" xfId="37553" xr:uid="{00000000-0005-0000-0000-00006B5E0000}"/>
    <cellStyle name="Nota 3 2 5 3" xfId="3918" xr:uid="{00000000-0005-0000-0000-00006C5E0000}"/>
    <cellStyle name="Nota 3 2 5 3 2" xfId="7515" xr:uid="{00000000-0005-0000-0000-00006D5E0000}"/>
    <cellStyle name="Nota 3 2 5 3 2 2" xfId="16668" xr:uid="{00000000-0005-0000-0000-00006E5E0000}"/>
    <cellStyle name="Nota 3 2 5 3 2 3" xfId="23649" xr:uid="{00000000-0005-0000-0000-00006F5E0000}"/>
    <cellStyle name="Nota 3 2 5 3 2 4" xfId="30493" xr:uid="{00000000-0005-0000-0000-0000705E0000}"/>
    <cellStyle name="Nota 3 2 5 3 2 5" xfId="34443" xr:uid="{00000000-0005-0000-0000-0000715E0000}"/>
    <cellStyle name="Nota 3 2 5 3 2 6" xfId="37995" xr:uid="{00000000-0005-0000-0000-0000725E0000}"/>
    <cellStyle name="Nota 3 2 5 3 2 7" xfId="39953" xr:uid="{00000000-0005-0000-0000-0000735E0000}"/>
    <cellStyle name="Nota 3 2 5 3 3" xfId="13072" xr:uid="{00000000-0005-0000-0000-0000745E0000}"/>
    <cellStyle name="Nota 3 2 5 3 4" xfId="20070" xr:uid="{00000000-0005-0000-0000-0000755E0000}"/>
    <cellStyle name="Nota 3 2 5 3 5" xfId="27871" xr:uid="{00000000-0005-0000-0000-0000765E0000}"/>
    <cellStyle name="Nota 3 2 5 3 6" xfId="21303" xr:uid="{00000000-0005-0000-0000-0000775E0000}"/>
    <cellStyle name="Nota 3 2 5 3 7" xfId="27882" xr:uid="{00000000-0005-0000-0000-0000785E0000}"/>
    <cellStyle name="Nota 3 2 5 3 8" xfId="9227" xr:uid="{00000000-0005-0000-0000-0000795E0000}"/>
    <cellStyle name="Nota 3 2 5 3 9" xfId="17390" xr:uid="{00000000-0005-0000-0000-00007A5E0000}"/>
    <cellStyle name="Nota 3 2 5 4" xfId="4356" xr:uid="{00000000-0005-0000-0000-00007B5E0000}"/>
    <cellStyle name="Nota 3 2 5 4 2" xfId="7516" xr:uid="{00000000-0005-0000-0000-00007C5E0000}"/>
    <cellStyle name="Nota 3 2 5 4 2 2" xfId="16669" xr:uid="{00000000-0005-0000-0000-00007D5E0000}"/>
    <cellStyle name="Nota 3 2 5 4 2 3" xfId="23650" xr:uid="{00000000-0005-0000-0000-00007E5E0000}"/>
    <cellStyle name="Nota 3 2 5 4 2 4" xfId="30494" xr:uid="{00000000-0005-0000-0000-00007F5E0000}"/>
    <cellStyle name="Nota 3 2 5 4 2 5" xfId="34444" xr:uid="{00000000-0005-0000-0000-0000805E0000}"/>
    <cellStyle name="Nota 3 2 5 4 2 6" xfId="37996" xr:uid="{00000000-0005-0000-0000-0000815E0000}"/>
    <cellStyle name="Nota 3 2 5 4 2 7" xfId="39954" xr:uid="{00000000-0005-0000-0000-0000825E0000}"/>
    <cellStyle name="Nota 3 2 5 4 3" xfId="13510" xr:uid="{00000000-0005-0000-0000-0000835E0000}"/>
    <cellStyle name="Nota 3 2 5 4 4" xfId="20508" xr:uid="{00000000-0005-0000-0000-0000845E0000}"/>
    <cellStyle name="Nota 3 2 5 4 5" xfId="27657" xr:uid="{00000000-0005-0000-0000-0000855E0000}"/>
    <cellStyle name="Nota 3 2 5 4 6" xfId="24405" xr:uid="{00000000-0005-0000-0000-0000865E0000}"/>
    <cellStyle name="Nota 3 2 5 4 7" xfId="22949" xr:uid="{00000000-0005-0000-0000-0000875E0000}"/>
    <cellStyle name="Nota 3 2 5 4 8" xfId="31859" xr:uid="{00000000-0005-0000-0000-0000885E0000}"/>
    <cellStyle name="Nota 3 2 5 4 9" xfId="35513" xr:uid="{00000000-0005-0000-0000-0000895E0000}"/>
    <cellStyle name="Nota 3 2 5 5" xfId="4610" xr:uid="{00000000-0005-0000-0000-00008A5E0000}"/>
    <cellStyle name="Nota 3 2 5 5 2" xfId="7517" xr:uid="{00000000-0005-0000-0000-00008B5E0000}"/>
    <cellStyle name="Nota 3 2 5 5 2 2" xfId="16670" xr:uid="{00000000-0005-0000-0000-00008C5E0000}"/>
    <cellStyle name="Nota 3 2 5 5 2 3" xfId="23651" xr:uid="{00000000-0005-0000-0000-00008D5E0000}"/>
    <cellStyle name="Nota 3 2 5 5 2 4" xfId="30495" xr:uid="{00000000-0005-0000-0000-00008E5E0000}"/>
    <cellStyle name="Nota 3 2 5 5 2 5" xfId="34445" xr:uid="{00000000-0005-0000-0000-00008F5E0000}"/>
    <cellStyle name="Nota 3 2 5 5 2 6" xfId="37997" xr:uid="{00000000-0005-0000-0000-0000905E0000}"/>
    <cellStyle name="Nota 3 2 5 5 2 7" xfId="39955" xr:uid="{00000000-0005-0000-0000-0000915E0000}"/>
    <cellStyle name="Nota 3 2 5 5 3" xfId="13764" xr:uid="{00000000-0005-0000-0000-0000925E0000}"/>
    <cellStyle name="Nota 3 2 5 5 4" xfId="20762" xr:uid="{00000000-0005-0000-0000-0000935E0000}"/>
    <cellStyle name="Nota 3 2 5 5 5" xfId="22766" xr:uid="{00000000-0005-0000-0000-0000945E0000}"/>
    <cellStyle name="Nota 3 2 5 5 6" xfId="23395" xr:uid="{00000000-0005-0000-0000-0000955E0000}"/>
    <cellStyle name="Nota 3 2 5 5 7" xfId="25989" xr:uid="{00000000-0005-0000-0000-0000965E0000}"/>
    <cellStyle name="Nota 3 2 5 5 8" xfId="30964" xr:uid="{00000000-0005-0000-0000-0000975E0000}"/>
    <cellStyle name="Nota 3 2 5 5 9" xfId="28802" xr:uid="{00000000-0005-0000-0000-0000985E0000}"/>
    <cellStyle name="Nota 3 2 5 6" xfId="4856" xr:uid="{00000000-0005-0000-0000-0000995E0000}"/>
    <cellStyle name="Nota 3 2 5 6 2" xfId="7518" xr:uid="{00000000-0005-0000-0000-00009A5E0000}"/>
    <cellStyle name="Nota 3 2 5 6 2 2" xfId="16671" xr:uid="{00000000-0005-0000-0000-00009B5E0000}"/>
    <cellStyle name="Nota 3 2 5 6 2 3" xfId="23652" xr:uid="{00000000-0005-0000-0000-00009C5E0000}"/>
    <cellStyle name="Nota 3 2 5 6 2 4" xfId="30496" xr:uid="{00000000-0005-0000-0000-00009D5E0000}"/>
    <cellStyle name="Nota 3 2 5 6 2 5" xfId="34446" xr:uid="{00000000-0005-0000-0000-00009E5E0000}"/>
    <cellStyle name="Nota 3 2 5 6 2 6" xfId="37998" xr:uid="{00000000-0005-0000-0000-00009F5E0000}"/>
    <cellStyle name="Nota 3 2 5 6 2 7" xfId="39956" xr:uid="{00000000-0005-0000-0000-0000A05E0000}"/>
    <cellStyle name="Nota 3 2 5 6 3" xfId="14010" xr:uid="{00000000-0005-0000-0000-0000A15E0000}"/>
    <cellStyle name="Nota 3 2 5 6 4" xfId="21008" xr:uid="{00000000-0005-0000-0000-0000A25E0000}"/>
    <cellStyle name="Nota 3 2 5 6 5" xfId="24028" xr:uid="{00000000-0005-0000-0000-0000A35E0000}"/>
    <cellStyle name="Nota 3 2 5 6 6" xfId="9302" xr:uid="{00000000-0005-0000-0000-0000A45E0000}"/>
    <cellStyle name="Nota 3 2 5 6 7" xfId="23075" xr:uid="{00000000-0005-0000-0000-0000A55E0000}"/>
    <cellStyle name="Nota 3 2 5 6 8" xfId="35580" xr:uid="{00000000-0005-0000-0000-0000A65E0000}"/>
    <cellStyle name="Nota 3 2 5 6 9" xfId="38491" xr:uid="{00000000-0005-0000-0000-0000A75E0000}"/>
    <cellStyle name="Nota 3 2 5 7" xfId="7513" xr:uid="{00000000-0005-0000-0000-0000A85E0000}"/>
    <cellStyle name="Nota 3 2 5 7 2" xfId="16666" xr:uid="{00000000-0005-0000-0000-0000A95E0000}"/>
    <cellStyle name="Nota 3 2 5 7 3" xfId="23647" xr:uid="{00000000-0005-0000-0000-0000AA5E0000}"/>
    <cellStyle name="Nota 3 2 5 7 4" xfId="30491" xr:uid="{00000000-0005-0000-0000-0000AB5E0000}"/>
    <cellStyle name="Nota 3 2 5 7 5" xfId="34441" xr:uid="{00000000-0005-0000-0000-0000AC5E0000}"/>
    <cellStyle name="Nota 3 2 5 7 6" xfId="37993" xr:uid="{00000000-0005-0000-0000-0000AD5E0000}"/>
    <cellStyle name="Nota 3 2 5 7 7" xfId="39951" xr:uid="{00000000-0005-0000-0000-0000AE5E0000}"/>
    <cellStyle name="Nota 3 2 5 8" xfId="11390" xr:uid="{00000000-0005-0000-0000-0000AF5E0000}"/>
    <cellStyle name="Nota 3 2 5 9" xfId="18393" xr:uid="{00000000-0005-0000-0000-0000B05E0000}"/>
    <cellStyle name="Nota 3 2 6" xfId="1758" xr:uid="{00000000-0005-0000-0000-0000B15E0000}"/>
    <cellStyle name="Nota 3 2 6 10" xfId="28623" xr:uid="{00000000-0005-0000-0000-0000B25E0000}"/>
    <cellStyle name="Nota 3 2 6 11" xfId="24576" xr:uid="{00000000-0005-0000-0000-0000B35E0000}"/>
    <cellStyle name="Nota 3 2 6 12" xfId="30954" xr:uid="{00000000-0005-0000-0000-0000B45E0000}"/>
    <cellStyle name="Nota 3 2 6 13" xfId="29602" xr:uid="{00000000-0005-0000-0000-0000B55E0000}"/>
    <cellStyle name="Nota 3 2 6 14" xfId="33595" xr:uid="{00000000-0005-0000-0000-0000B65E0000}"/>
    <cellStyle name="Nota 3 2 6 2" xfId="2529" xr:uid="{00000000-0005-0000-0000-0000B75E0000}"/>
    <cellStyle name="Nota 3 2 6 2 2" xfId="7520" xr:uid="{00000000-0005-0000-0000-0000B85E0000}"/>
    <cellStyle name="Nota 3 2 6 2 2 2" xfId="16673" xr:uid="{00000000-0005-0000-0000-0000B95E0000}"/>
    <cellStyle name="Nota 3 2 6 2 2 3" xfId="23654" xr:uid="{00000000-0005-0000-0000-0000BA5E0000}"/>
    <cellStyle name="Nota 3 2 6 2 2 4" xfId="30498" xr:uid="{00000000-0005-0000-0000-0000BB5E0000}"/>
    <cellStyle name="Nota 3 2 6 2 2 5" xfId="34448" xr:uid="{00000000-0005-0000-0000-0000BC5E0000}"/>
    <cellStyle name="Nota 3 2 6 2 2 6" xfId="38000" xr:uid="{00000000-0005-0000-0000-0000BD5E0000}"/>
    <cellStyle name="Nota 3 2 6 2 2 7" xfId="39958" xr:uid="{00000000-0005-0000-0000-0000BE5E0000}"/>
    <cellStyle name="Nota 3 2 6 2 3" xfId="11683" xr:uid="{00000000-0005-0000-0000-0000BF5E0000}"/>
    <cellStyle name="Nota 3 2 6 2 4" xfId="18686" xr:uid="{00000000-0005-0000-0000-0000C05E0000}"/>
    <cellStyle name="Nota 3 2 6 2 5" xfId="10240" xr:uid="{00000000-0005-0000-0000-0000C15E0000}"/>
    <cellStyle name="Nota 3 2 6 2 6" xfId="26234" xr:uid="{00000000-0005-0000-0000-0000C25E0000}"/>
    <cellStyle name="Nota 3 2 6 2 7" xfId="19499" xr:uid="{00000000-0005-0000-0000-0000C35E0000}"/>
    <cellStyle name="Nota 3 2 6 2 8" xfId="34044" xr:uid="{00000000-0005-0000-0000-0000C45E0000}"/>
    <cellStyle name="Nota 3 2 6 2 9" xfId="37606" xr:uid="{00000000-0005-0000-0000-0000C55E0000}"/>
    <cellStyle name="Nota 3 2 6 3" xfId="3689" xr:uid="{00000000-0005-0000-0000-0000C65E0000}"/>
    <cellStyle name="Nota 3 2 6 3 2" xfId="7521" xr:uid="{00000000-0005-0000-0000-0000C75E0000}"/>
    <cellStyle name="Nota 3 2 6 3 2 2" xfId="16674" xr:uid="{00000000-0005-0000-0000-0000C85E0000}"/>
    <cellStyle name="Nota 3 2 6 3 2 3" xfId="23655" xr:uid="{00000000-0005-0000-0000-0000C95E0000}"/>
    <cellStyle name="Nota 3 2 6 3 2 4" xfId="30499" xr:uid="{00000000-0005-0000-0000-0000CA5E0000}"/>
    <cellStyle name="Nota 3 2 6 3 2 5" xfId="34449" xr:uid="{00000000-0005-0000-0000-0000CB5E0000}"/>
    <cellStyle name="Nota 3 2 6 3 2 6" xfId="38001" xr:uid="{00000000-0005-0000-0000-0000CC5E0000}"/>
    <cellStyle name="Nota 3 2 6 3 2 7" xfId="39959" xr:uid="{00000000-0005-0000-0000-0000CD5E0000}"/>
    <cellStyle name="Nota 3 2 6 3 3" xfId="12843" xr:uid="{00000000-0005-0000-0000-0000CE5E0000}"/>
    <cellStyle name="Nota 3 2 6 3 4" xfId="19842" xr:uid="{00000000-0005-0000-0000-0000CF5E0000}"/>
    <cellStyle name="Nota 3 2 6 3 5" xfId="27984" xr:uid="{00000000-0005-0000-0000-0000D05E0000}"/>
    <cellStyle name="Nota 3 2 6 3 6" xfId="29182" xr:uid="{00000000-0005-0000-0000-0000D15E0000}"/>
    <cellStyle name="Nota 3 2 6 3 7" xfId="29547" xr:uid="{00000000-0005-0000-0000-0000D25E0000}"/>
    <cellStyle name="Nota 3 2 6 3 8" xfId="33569" xr:uid="{00000000-0005-0000-0000-0000D35E0000}"/>
    <cellStyle name="Nota 3 2 6 3 9" xfId="37237" xr:uid="{00000000-0005-0000-0000-0000D45E0000}"/>
    <cellStyle name="Nota 3 2 6 4" xfId="4201" xr:uid="{00000000-0005-0000-0000-0000D55E0000}"/>
    <cellStyle name="Nota 3 2 6 4 2" xfId="7522" xr:uid="{00000000-0005-0000-0000-0000D65E0000}"/>
    <cellStyle name="Nota 3 2 6 4 2 2" xfId="16675" xr:uid="{00000000-0005-0000-0000-0000D75E0000}"/>
    <cellStyle name="Nota 3 2 6 4 2 3" xfId="23656" xr:uid="{00000000-0005-0000-0000-0000D85E0000}"/>
    <cellStyle name="Nota 3 2 6 4 2 4" xfId="30500" xr:uid="{00000000-0005-0000-0000-0000D95E0000}"/>
    <cellStyle name="Nota 3 2 6 4 2 5" xfId="34450" xr:uid="{00000000-0005-0000-0000-0000DA5E0000}"/>
    <cellStyle name="Nota 3 2 6 4 2 6" xfId="38002" xr:uid="{00000000-0005-0000-0000-0000DB5E0000}"/>
    <cellStyle name="Nota 3 2 6 4 2 7" xfId="39960" xr:uid="{00000000-0005-0000-0000-0000DC5E0000}"/>
    <cellStyle name="Nota 3 2 6 4 3" xfId="13355" xr:uid="{00000000-0005-0000-0000-0000DD5E0000}"/>
    <cellStyle name="Nota 3 2 6 4 4" xfId="20353" xr:uid="{00000000-0005-0000-0000-0000DE5E0000}"/>
    <cellStyle name="Nota 3 2 6 4 5" xfId="27731" xr:uid="{00000000-0005-0000-0000-0000DF5E0000}"/>
    <cellStyle name="Nota 3 2 6 4 6" xfId="18145" xr:uid="{00000000-0005-0000-0000-0000E05E0000}"/>
    <cellStyle name="Nota 3 2 6 4 7" xfId="27268" xr:uid="{00000000-0005-0000-0000-0000E15E0000}"/>
    <cellStyle name="Nota 3 2 6 4 8" xfId="29039" xr:uid="{00000000-0005-0000-0000-0000E25E0000}"/>
    <cellStyle name="Nota 3 2 6 4 9" xfId="31029" xr:uid="{00000000-0005-0000-0000-0000E35E0000}"/>
    <cellStyle name="Nota 3 2 6 5" xfId="3117" xr:uid="{00000000-0005-0000-0000-0000E45E0000}"/>
    <cellStyle name="Nota 3 2 6 5 2" xfId="7523" xr:uid="{00000000-0005-0000-0000-0000E55E0000}"/>
    <cellStyle name="Nota 3 2 6 5 2 2" xfId="16676" xr:uid="{00000000-0005-0000-0000-0000E65E0000}"/>
    <cellStyle name="Nota 3 2 6 5 2 3" xfId="23657" xr:uid="{00000000-0005-0000-0000-0000E75E0000}"/>
    <cellStyle name="Nota 3 2 6 5 2 4" xfId="30501" xr:uid="{00000000-0005-0000-0000-0000E85E0000}"/>
    <cellStyle name="Nota 3 2 6 5 2 5" xfId="34451" xr:uid="{00000000-0005-0000-0000-0000E95E0000}"/>
    <cellStyle name="Nota 3 2 6 5 2 6" xfId="38003" xr:uid="{00000000-0005-0000-0000-0000EA5E0000}"/>
    <cellStyle name="Nota 3 2 6 5 2 7" xfId="39961" xr:uid="{00000000-0005-0000-0000-0000EB5E0000}"/>
    <cellStyle name="Nota 3 2 6 5 3" xfId="12271" xr:uid="{00000000-0005-0000-0000-0000EC5E0000}"/>
    <cellStyle name="Nota 3 2 6 5 4" xfId="19274" xr:uid="{00000000-0005-0000-0000-0000ED5E0000}"/>
    <cellStyle name="Nota 3 2 6 5 5" xfId="24712" xr:uid="{00000000-0005-0000-0000-0000EE5E0000}"/>
    <cellStyle name="Nota 3 2 6 5 6" xfId="26428" xr:uid="{00000000-0005-0000-0000-0000EF5E0000}"/>
    <cellStyle name="Nota 3 2 6 5 7" xfId="25649" xr:uid="{00000000-0005-0000-0000-0000F05E0000}"/>
    <cellStyle name="Nota 3 2 6 5 8" xfId="33758" xr:uid="{00000000-0005-0000-0000-0000F15E0000}"/>
    <cellStyle name="Nota 3 2 6 5 9" xfId="37320" xr:uid="{00000000-0005-0000-0000-0000F25E0000}"/>
    <cellStyle name="Nota 3 2 6 6" xfId="4308" xr:uid="{00000000-0005-0000-0000-0000F35E0000}"/>
    <cellStyle name="Nota 3 2 6 6 2" xfId="7524" xr:uid="{00000000-0005-0000-0000-0000F45E0000}"/>
    <cellStyle name="Nota 3 2 6 6 2 2" xfId="16677" xr:uid="{00000000-0005-0000-0000-0000F55E0000}"/>
    <cellStyle name="Nota 3 2 6 6 2 3" xfId="23658" xr:uid="{00000000-0005-0000-0000-0000F65E0000}"/>
    <cellStyle name="Nota 3 2 6 6 2 4" xfId="30502" xr:uid="{00000000-0005-0000-0000-0000F75E0000}"/>
    <cellStyle name="Nota 3 2 6 6 2 5" xfId="34452" xr:uid="{00000000-0005-0000-0000-0000F85E0000}"/>
    <cellStyle name="Nota 3 2 6 6 2 6" xfId="38004" xr:uid="{00000000-0005-0000-0000-0000F95E0000}"/>
    <cellStyle name="Nota 3 2 6 6 2 7" xfId="39962" xr:uid="{00000000-0005-0000-0000-0000FA5E0000}"/>
    <cellStyle name="Nota 3 2 6 6 3" xfId="13462" xr:uid="{00000000-0005-0000-0000-0000FB5E0000}"/>
    <cellStyle name="Nota 3 2 6 6 4" xfId="20460" xr:uid="{00000000-0005-0000-0000-0000FC5E0000}"/>
    <cellStyle name="Nota 3 2 6 6 5" xfId="27678" xr:uid="{00000000-0005-0000-0000-0000FD5E0000}"/>
    <cellStyle name="Nota 3 2 6 6 6" xfId="9458" xr:uid="{00000000-0005-0000-0000-0000FE5E0000}"/>
    <cellStyle name="Nota 3 2 6 6 7" xfId="25594" xr:uid="{00000000-0005-0000-0000-0000FF5E0000}"/>
    <cellStyle name="Nota 3 2 6 6 8" xfId="31167" xr:uid="{00000000-0005-0000-0000-0000005F0000}"/>
    <cellStyle name="Nota 3 2 6 6 9" xfId="25761" xr:uid="{00000000-0005-0000-0000-0000015F0000}"/>
    <cellStyle name="Nota 3 2 6 7" xfId="7519" xr:uid="{00000000-0005-0000-0000-0000025F0000}"/>
    <cellStyle name="Nota 3 2 6 7 2" xfId="16672" xr:uid="{00000000-0005-0000-0000-0000035F0000}"/>
    <cellStyle name="Nota 3 2 6 7 3" xfId="23653" xr:uid="{00000000-0005-0000-0000-0000045F0000}"/>
    <cellStyle name="Nota 3 2 6 7 4" xfId="30497" xr:uid="{00000000-0005-0000-0000-0000055F0000}"/>
    <cellStyle name="Nota 3 2 6 7 5" xfId="34447" xr:uid="{00000000-0005-0000-0000-0000065F0000}"/>
    <cellStyle name="Nota 3 2 6 7 6" xfId="37999" xr:uid="{00000000-0005-0000-0000-0000075F0000}"/>
    <cellStyle name="Nota 3 2 6 7 7" xfId="39957" xr:uid="{00000000-0005-0000-0000-0000085F0000}"/>
    <cellStyle name="Nota 3 2 6 8" xfId="10912" xr:uid="{00000000-0005-0000-0000-0000095F0000}"/>
    <cellStyle name="Nota 3 2 6 9" xfId="9628" xr:uid="{00000000-0005-0000-0000-00000A5F0000}"/>
    <cellStyle name="Nota 3 2 7" xfId="1643" xr:uid="{00000000-0005-0000-0000-00000B5F0000}"/>
    <cellStyle name="Nota 3 2 7 10" xfId="29403" xr:uid="{00000000-0005-0000-0000-00000C5F0000}"/>
    <cellStyle name="Nota 3 2 7 11" xfId="9546" xr:uid="{00000000-0005-0000-0000-00000D5F0000}"/>
    <cellStyle name="Nota 3 2 7 12" xfId="31364" xr:uid="{00000000-0005-0000-0000-00000E5F0000}"/>
    <cellStyle name="Nota 3 2 7 13" xfId="35124" xr:uid="{00000000-0005-0000-0000-00000F5F0000}"/>
    <cellStyle name="Nota 3 2 7 2" xfId="3520" xr:uid="{00000000-0005-0000-0000-0000105F0000}"/>
    <cellStyle name="Nota 3 2 7 2 2" xfId="7526" xr:uid="{00000000-0005-0000-0000-0000115F0000}"/>
    <cellStyle name="Nota 3 2 7 2 2 2" xfId="16679" xr:uid="{00000000-0005-0000-0000-0000125F0000}"/>
    <cellStyle name="Nota 3 2 7 2 2 3" xfId="23660" xr:uid="{00000000-0005-0000-0000-0000135F0000}"/>
    <cellStyle name="Nota 3 2 7 2 2 4" xfId="30504" xr:uid="{00000000-0005-0000-0000-0000145F0000}"/>
    <cellStyle name="Nota 3 2 7 2 2 5" xfId="34454" xr:uid="{00000000-0005-0000-0000-0000155F0000}"/>
    <cellStyle name="Nota 3 2 7 2 2 6" xfId="38006" xr:uid="{00000000-0005-0000-0000-0000165F0000}"/>
    <cellStyle name="Nota 3 2 7 2 2 7" xfId="39964" xr:uid="{00000000-0005-0000-0000-0000175F0000}"/>
    <cellStyle name="Nota 3 2 7 2 3" xfId="12674" xr:uid="{00000000-0005-0000-0000-0000185F0000}"/>
    <cellStyle name="Nota 3 2 7 2 4" xfId="19675" xr:uid="{00000000-0005-0000-0000-0000195F0000}"/>
    <cellStyle name="Nota 3 2 7 2 5" xfId="28069" xr:uid="{00000000-0005-0000-0000-00001A5F0000}"/>
    <cellStyle name="Nota 3 2 7 2 6" xfId="17936" xr:uid="{00000000-0005-0000-0000-00001B5F0000}"/>
    <cellStyle name="Nota 3 2 7 2 7" xfId="29615" xr:uid="{00000000-0005-0000-0000-00001C5F0000}"/>
    <cellStyle name="Nota 3 2 7 2 8" xfId="33602" xr:uid="{00000000-0005-0000-0000-00001D5F0000}"/>
    <cellStyle name="Nota 3 2 7 2 9" xfId="37264" xr:uid="{00000000-0005-0000-0000-00001E5F0000}"/>
    <cellStyle name="Nota 3 2 7 3" xfId="4116" xr:uid="{00000000-0005-0000-0000-00001F5F0000}"/>
    <cellStyle name="Nota 3 2 7 3 2" xfId="7527" xr:uid="{00000000-0005-0000-0000-0000205F0000}"/>
    <cellStyle name="Nota 3 2 7 3 2 2" xfId="16680" xr:uid="{00000000-0005-0000-0000-0000215F0000}"/>
    <cellStyle name="Nota 3 2 7 3 2 3" xfId="23661" xr:uid="{00000000-0005-0000-0000-0000225F0000}"/>
    <cellStyle name="Nota 3 2 7 3 2 4" xfId="30505" xr:uid="{00000000-0005-0000-0000-0000235F0000}"/>
    <cellStyle name="Nota 3 2 7 3 2 5" xfId="34455" xr:uid="{00000000-0005-0000-0000-0000245F0000}"/>
    <cellStyle name="Nota 3 2 7 3 2 6" xfId="38007" xr:uid="{00000000-0005-0000-0000-0000255F0000}"/>
    <cellStyle name="Nota 3 2 7 3 2 7" xfId="39965" xr:uid="{00000000-0005-0000-0000-0000265F0000}"/>
    <cellStyle name="Nota 3 2 7 3 3" xfId="13270" xr:uid="{00000000-0005-0000-0000-0000275F0000}"/>
    <cellStyle name="Nota 3 2 7 3 4" xfId="20268" xr:uid="{00000000-0005-0000-0000-0000285F0000}"/>
    <cellStyle name="Nota 3 2 7 3 5" xfId="15456" xr:uid="{00000000-0005-0000-0000-0000295F0000}"/>
    <cellStyle name="Nota 3 2 7 3 6" xfId="29208" xr:uid="{00000000-0005-0000-0000-00002A5F0000}"/>
    <cellStyle name="Nota 3 2 7 3 7" xfId="10250" xr:uid="{00000000-0005-0000-0000-00002B5F0000}"/>
    <cellStyle name="Nota 3 2 7 3 8" xfId="30936" xr:uid="{00000000-0005-0000-0000-00002C5F0000}"/>
    <cellStyle name="Nota 3 2 7 3 9" xfId="31390" xr:uid="{00000000-0005-0000-0000-00002D5F0000}"/>
    <cellStyle name="Nota 3 2 7 4" xfId="2977" xr:uid="{00000000-0005-0000-0000-00002E5F0000}"/>
    <cellStyle name="Nota 3 2 7 4 2" xfId="7528" xr:uid="{00000000-0005-0000-0000-00002F5F0000}"/>
    <cellStyle name="Nota 3 2 7 4 2 2" xfId="16681" xr:uid="{00000000-0005-0000-0000-0000305F0000}"/>
    <cellStyle name="Nota 3 2 7 4 2 3" xfId="23662" xr:uid="{00000000-0005-0000-0000-0000315F0000}"/>
    <cellStyle name="Nota 3 2 7 4 2 4" xfId="30506" xr:uid="{00000000-0005-0000-0000-0000325F0000}"/>
    <cellStyle name="Nota 3 2 7 4 2 5" xfId="34456" xr:uid="{00000000-0005-0000-0000-0000335F0000}"/>
    <cellStyle name="Nota 3 2 7 4 2 6" xfId="38008" xr:uid="{00000000-0005-0000-0000-0000345F0000}"/>
    <cellStyle name="Nota 3 2 7 4 2 7" xfId="39966" xr:uid="{00000000-0005-0000-0000-0000355F0000}"/>
    <cellStyle name="Nota 3 2 7 4 3" xfId="12131" xr:uid="{00000000-0005-0000-0000-0000365F0000}"/>
    <cellStyle name="Nota 3 2 7 4 4" xfId="19134" xr:uid="{00000000-0005-0000-0000-0000375F0000}"/>
    <cellStyle name="Nota 3 2 7 4 5" xfId="21205" xr:uid="{00000000-0005-0000-0000-0000385F0000}"/>
    <cellStyle name="Nota 3 2 7 4 6" xfId="24548" xr:uid="{00000000-0005-0000-0000-0000395F0000}"/>
    <cellStyle name="Nota 3 2 7 4 7" xfId="29846" xr:uid="{00000000-0005-0000-0000-00003A5F0000}"/>
    <cellStyle name="Nota 3 2 7 4 8" xfId="33822" xr:uid="{00000000-0005-0000-0000-00003B5F0000}"/>
    <cellStyle name="Nota 3 2 7 4 9" xfId="37384" xr:uid="{00000000-0005-0000-0000-00003C5F0000}"/>
    <cellStyle name="Nota 3 2 7 5" xfId="2910" xr:uid="{00000000-0005-0000-0000-00003D5F0000}"/>
    <cellStyle name="Nota 3 2 7 5 2" xfId="7529" xr:uid="{00000000-0005-0000-0000-00003E5F0000}"/>
    <cellStyle name="Nota 3 2 7 5 2 2" xfId="16682" xr:uid="{00000000-0005-0000-0000-00003F5F0000}"/>
    <cellStyle name="Nota 3 2 7 5 2 3" xfId="23663" xr:uid="{00000000-0005-0000-0000-0000405F0000}"/>
    <cellStyle name="Nota 3 2 7 5 2 4" xfId="30507" xr:uid="{00000000-0005-0000-0000-0000415F0000}"/>
    <cellStyle name="Nota 3 2 7 5 2 5" xfId="34457" xr:uid="{00000000-0005-0000-0000-0000425F0000}"/>
    <cellStyle name="Nota 3 2 7 5 2 6" xfId="38009" xr:uid="{00000000-0005-0000-0000-0000435F0000}"/>
    <cellStyle name="Nota 3 2 7 5 2 7" xfId="39967" xr:uid="{00000000-0005-0000-0000-0000445F0000}"/>
    <cellStyle name="Nota 3 2 7 5 3" xfId="12064" xr:uid="{00000000-0005-0000-0000-0000455F0000}"/>
    <cellStyle name="Nota 3 2 7 5 4" xfId="19067" xr:uid="{00000000-0005-0000-0000-0000465F0000}"/>
    <cellStyle name="Nota 3 2 7 5 5" xfId="28334" xr:uid="{00000000-0005-0000-0000-0000475F0000}"/>
    <cellStyle name="Nota 3 2 7 5 6" xfId="19416" xr:uid="{00000000-0005-0000-0000-0000485F0000}"/>
    <cellStyle name="Nota 3 2 7 5 7" xfId="25215" xr:uid="{00000000-0005-0000-0000-0000495F0000}"/>
    <cellStyle name="Nota 3 2 7 5 8" xfId="31550" xr:uid="{00000000-0005-0000-0000-00004A5F0000}"/>
    <cellStyle name="Nota 3 2 7 5 9" xfId="35260" xr:uid="{00000000-0005-0000-0000-00004B5F0000}"/>
    <cellStyle name="Nota 3 2 7 6" xfId="7525" xr:uid="{00000000-0005-0000-0000-00004C5F0000}"/>
    <cellStyle name="Nota 3 2 7 6 2" xfId="16678" xr:uid="{00000000-0005-0000-0000-00004D5F0000}"/>
    <cellStyle name="Nota 3 2 7 6 3" xfId="23659" xr:uid="{00000000-0005-0000-0000-00004E5F0000}"/>
    <cellStyle name="Nota 3 2 7 6 4" xfId="30503" xr:uid="{00000000-0005-0000-0000-00004F5F0000}"/>
    <cellStyle name="Nota 3 2 7 6 5" xfId="34453" xr:uid="{00000000-0005-0000-0000-0000505F0000}"/>
    <cellStyle name="Nota 3 2 7 6 6" xfId="38005" xr:uid="{00000000-0005-0000-0000-0000515F0000}"/>
    <cellStyle name="Nota 3 2 7 6 7" xfId="39963" xr:uid="{00000000-0005-0000-0000-0000525F0000}"/>
    <cellStyle name="Nota 3 2 7 7" xfId="10797" xr:uid="{00000000-0005-0000-0000-0000535F0000}"/>
    <cellStyle name="Nota 3 2 7 8" xfId="9791" xr:uid="{00000000-0005-0000-0000-0000545F0000}"/>
    <cellStyle name="Nota 3 2 7 9" xfId="28679" xr:uid="{00000000-0005-0000-0000-0000555F0000}"/>
    <cellStyle name="Nota 3 2 8" xfId="2471" xr:uid="{00000000-0005-0000-0000-0000565F0000}"/>
    <cellStyle name="Nota 3 2 8 2" xfId="7530" xr:uid="{00000000-0005-0000-0000-0000575F0000}"/>
    <cellStyle name="Nota 3 2 8 2 2" xfId="16683" xr:uid="{00000000-0005-0000-0000-0000585F0000}"/>
    <cellStyle name="Nota 3 2 8 2 3" xfId="23664" xr:uid="{00000000-0005-0000-0000-0000595F0000}"/>
    <cellStyle name="Nota 3 2 8 2 4" xfId="30508" xr:uid="{00000000-0005-0000-0000-00005A5F0000}"/>
    <cellStyle name="Nota 3 2 8 2 5" xfId="34458" xr:uid="{00000000-0005-0000-0000-00005B5F0000}"/>
    <cellStyle name="Nota 3 2 8 2 6" xfId="38010" xr:uid="{00000000-0005-0000-0000-00005C5F0000}"/>
    <cellStyle name="Nota 3 2 8 2 7" xfId="39968" xr:uid="{00000000-0005-0000-0000-00005D5F0000}"/>
    <cellStyle name="Nota 3 2 8 3" xfId="11625" xr:uid="{00000000-0005-0000-0000-00005E5F0000}"/>
    <cellStyle name="Nota 3 2 8 4" xfId="18628" xr:uid="{00000000-0005-0000-0000-00005F5F0000}"/>
    <cellStyle name="Nota 3 2 8 5" xfId="17700" xr:uid="{00000000-0005-0000-0000-0000605F0000}"/>
    <cellStyle name="Nota 3 2 8 6" xfId="26201" xr:uid="{00000000-0005-0000-0000-0000615F0000}"/>
    <cellStyle name="Nota 3 2 8 7" xfId="23332" xr:uid="{00000000-0005-0000-0000-0000625F0000}"/>
    <cellStyle name="Nota 3 2 8 8" xfId="24810" xr:uid="{00000000-0005-0000-0000-0000635F0000}"/>
    <cellStyle name="Nota 3 2 8 9" xfId="31613" xr:uid="{00000000-0005-0000-0000-0000645F0000}"/>
    <cellStyle name="Nota 3 2 9" xfId="3049" xr:uid="{00000000-0005-0000-0000-0000655F0000}"/>
    <cellStyle name="Nota 3 2 9 2" xfId="7531" xr:uid="{00000000-0005-0000-0000-0000665F0000}"/>
    <cellStyle name="Nota 3 2 9 2 2" xfId="16684" xr:uid="{00000000-0005-0000-0000-0000675F0000}"/>
    <cellStyle name="Nota 3 2 9 2 3" xfId="23665" xr:uid="{00000000-0005-0000-0000-0000685F0000}"/>
    <cellStyle name="Nota 3 2 9 2 4" xfId="30509" xr:uid="{00000000-0005-0000-0000-0000695F0000}"/>
    <cellStyle name="Nota 3 2 9 2 5" xfId="34459" xr:uid="{00000000-0005-0000-0000-00006A5F0000}"/>
    <cellStyle name="Nota 3 2 9 2 6" xfId="38011" xr:uid="{00000000-0005-0000-0000-00006B5F0000}"/>
    <cellStyle name="Nota 3 2 9 2 7" xfId="39969" xr:uid="{00000000-0005-0000-0000-00006C5F0000}"/>
    <cellStyle name="Nota 3 2 9 3" xfId="12203" xr:uid="{00000000-0005-0000-0000-00006D5F0000}"/>
    <cellStyle name="Nota 3 2 9 4" xfId="19206" xr:uid="{00000000-0005-0000-0000-00006E5F0000}"/>
    <cellStyle name="Nota 3 2 9 5" xfId="28291" xr:uid="{00000000-0005-0000-0000-00006F5F0000}"/>
    <cellStyle name="Nota 3 2 9 6" xfId="17070" xr:uid="{00000000-0005-0000-0000-0000705F0000}"/>
    <cellStyle name="Nota 3 2 9 7" xfId="29810" xr:uid="{00000000-0005-0000-0000-0000715F0000}"/>
    <cellStyle name="Nota 3 2 9 8" xfId="33787" xr:uid="{00000000-0005-0000-0000-0000725F0000}"/>
    <cellStyle name="Nota 3 2 9 9" xfId="37349" xr:uid="{00000000-0005-0000-0000-0000735F0000}"/>
    <cellStyle name="Nota 3 20" xfId="31453" xr:uid="{00000000-0005-0000-0000-0000745F0000}"/>
    <cellStyle name="Nota 3 21" xfId="35163" xr:uid="{00000000-0005-0000-0000-0000755F0000}"/>
    <cellStyle name="Nota 3 22" xfId="38441" xr:uid="{00000000-0005-0000-0000-0000765F0000}"/>
    <cellStyle name="Nota 3 3" xfId="746" xr:uid="{00000000-0005-0000-0000-0000775F0000}"/>
    <cellStyle name="Nota 3 3 10" xfId="2851" xr:uid="{00000000-0005-0000-0000-0000785F0000}"/>
    <cellStyle name="Nota 3 3 10 2" xfId="7533" xr:uid="{00000000-0005-0000-0000-0000795F0000}"/>
    <cellStyle name="Nota 3 3 10 2 2" xfId="16686" xr:uid="{00000000-0005-0000-0000-00007A5F0000}"/>
    <cellStyle name="Nota 3 3 10 2 3" xfId="23667" xr:uid="{00000000-0005-0000-0000-00007B5F0000}"/>
    <cellStyle name="Nota 3 3 10 2 4" xfId="30511" xr:uid="{00000000-0005-0000-0000-00007C5F0000}"/>
    <cellStyle name="Nota 3 3 10 2 5" xfId="34461" xr:uid="{00000000-0005-0000-0000-00007D5F0000}"/>
    <cellStyle name="Nota 3 3 10 2 6" xfId="38013" xr:uid="{00000000-0005-0000-0000-00007E5F0000}"/>
    <cellStyle name="Nota 3 3 10 2 7" xfId="39971" xr:uid="{00000000-0005-0000-0000-00007F5F0000}"/>
    <cellStyle name="Nota 3 3 10 3" xfId="12005" xr:uid="{00000000-0005-0000-0000-0000805F0000}"/>
    <cellStyle name="Nota 3 3 10 4" xfId="19008" xr:uid="{00000000-0005-0000-0000-0000815F0000}"/>
    <cellStyle name="Nota 3 3 10 5" xfId="23993" xr:uid="{00000000-0005-0000-0000-0000825F0000}"/>
    <cellStyle name="Nota 3 3 10 6" xfId="23137" xr:uid="{00000000-0005-0000-0000-0000835F0000}"/>
    <cellStyle name="Nota 3 3 10 7" xfId="29908" xr:uid="{00000000-0005-0000-0000-0000845F0000}"/>
    <cellStyle name="Nota 3 3 10 8" xfId="31104" xr:uid="{00000000-0005-0000-0000-0000855F0000}"/>
    <cellStyle name="Nota 3 3 10 9" xfId="23248" xr:uid="{00000000-0005-0000-0000-0000865F0000}"/>
    <cellStyle name="Nota 3 3 11" xfId="3180" xr:uid="{00000000-0005-0000-0000-0000875F0000}"/>
    <cellStyle name="Nota 3 3 11 2" xfId="7534" xr:uid="{00000000-0005-0000-0000-0000885F0000}"/>
    <cellStyle name="Nota 3 3 11 2 2" xfId="16687" xr:uid="{00000000-0005-0000-0000-0000895F0000}"/>
    <cellStyle name="Nota 3 3 11 2 3" xfId="23668" xr:uid="{00000000-0005-0000-0000-00008A5F0000}"/>
    <cellStyle name="Nota 3 3 11 2 4" xfId="30512" xr:uid="{00000000-0005-0000-0000-00008B5F0000}"/>
    <cellStyle name="Nota 3 3 11 2 5" xfId="34462" xr:uid="{00000000-0005-0000-0000-00008C5F0000}"/>
    <cellStyle name="Nota 3 3 11 2 6" xfId="38014" xr:uid="{00000000-0005-0000-0000-00008D5F0000}"/>
    <cellStyle name="Nota 3 3 11 2 7" xfId="39972" xr:uid="{00000000-0005-0000-0000-00008E5F0000}"/>
    <cellStyle name="Nota 3 3 11 3" xfId="12334" xr:uid="{00000000-0005-0000-0000-00008F5F0000}"/>
    <cellStyle name="Nota 3 3 11 4" xfId="19337" xr:uid="{00000000-0005-0000-0000-0000905F0000}"/>
    <cellStyle name="Nota 3 3 11 5" xfId="28231" xr:uid="{00000000-0005-0000-0000-0000915F0000}"/>
    <cellStyle name="Nota 3 3 11 6" xfId="29148" xr:uid="{00000000-0005-0000-0000-0000925F0000}"/>
    <cellStyle name="Nota 3 3 11 7" xfId="29750" xr:uid="{00000000-0005-0000-0000-0000935F0000}"/>
    <cellStyle name="Nota 3 3 11 8" xfId="33727" xr:uid="{00000000-0005-0000-0000-0000945F0000}"/>
    <cellStyle name="Nota 3 3 11 9" xfId="37289" xr:uid="{00000000-0005-0000-0000-0000955F0000}"/>
    <cellStyle name="Nota 3 3 12" xfId="7532" xr:uid="{00000000-0005-0000-0000-0000965F0000}"/>
    <cellStyle name="Nota 3 3 12 2" xfId="16685" xr:uid="{00000000-0005-0000-0000-0000975F0000}"/>
    <cellStyle name="Nota 3 3 12 3" xfId="23666" xr:uid="{00000000-0005-0000-0000-0000985F0000}"/>
    <cellStyle name="Nota 3 3 12 4" xfId="30510" xr:uid="{00000000-0005-0000-0000-0000995F0000}"/>
    <cellStyle name="Nota 3 3 12 5" xfId="34460" xr:uid="{00000000-0005-0000-0000-00009A5F0000}"/>
    <cellStyle name="Nota 3 3 12 6" xfId="38012" xr:uid="{00000000-0005-0000-0000-00009B5F0000}"/>
    <cellStyle name="Nota 3 3 12 7" xfId="39970" xr:uid="{00000000-0005-0000-0000-00009C5F0000}"/>
    <cellStyle name="Nota 3 3 13" xfId="9903" xr:uid="{00000000-0005-0000-0000-00009D5F0000}"/>
    <cellStyle name="Nota 3 3 14" xfId="17552" xr:uid="{00000000-0005-0000-0000-00009E5F0000}"/>
    <cellStyle name="Nota 3 3 15" xfId="29116" xr:uid="{00000000-0005-0000-0000-00009F5F0000}"/>
    <cellStyle name="Nota 3 3 16" xfId="25691" xr:uid="{00000000-0005-0000-0000-0000A05F0000}"/>
    <cellStyle name="Nota 3 3 17" xfId="31450" xr:uid="{00000000-0005-0000-0000-0000A15F0000}"/>
    <cellStyle name="Nota 3 3 18" xfId="35160" xr:uid="{00000000-0005-0000-0000-0000A25F0000}"/>
    <cellStyle name="Nota 3 3 19" xfId="38438" xr:uid="{00000000-0005-0000-0000-0000A35F0000}"/>
    <cellStyle name="Nota 3 3 2" xfId="2251" xr:uid="{00000000-0005-0000-0000-0000A45F0000}"/>
    <cellStyle name="Nota 3 3 2 10" xfId="19451" xr:uid="{00000000-0005-0000-0000-0000A55F0000}"/>
    <cellStyle name="Nota 3 3 2 11" xfId="18300" xr:uid="{00000000-0005-0000-0000-0000A65F0000}"/>
    <cellStyle name="Nota 3 3 2 12" xfId="17894" xr:uid="{00000000-0005-0000-0000-0000A75F0000}"/>
    <cellStyle name="Nota 3 3 2 13" xfId="24114" xr:uid="{00000000-0005-0000-0000-0000A85F0000}"/>
    <cellStyle name="Nota 3 3 2 14" xfId="28727" xr:uid="{00000000-0005-0000-0000-0000A95F0000}"/>
    <cellStyle name="Nota 3 3 2 2" xfId="2651" xr:uid="{00000000-0005-0000-0000-0000AA5F0000}"/>
    <cellStyle name="Nota 3 3 2 2 2" xfId="7536" xr:uid="{00000000-0005-0000-0000-0000AB5F0000}"/>
    <cellStyle name="Nota 3 3 2 2 2 2" xfId="16689" xr:uid="{00000000-0005-0000-0000-0000AC5F0000}"/>
    <cellStyle name="Nota 3 3 2 2 2 3" xfId="23670" xr:uid="{00000000-0005-0000-0000-0000AD5F0000}"/>
    <cellStyle name="Nota 3 3 2 2 2 4" xfId="30514" xr:uid="{00000000-0005-0000-0000-0000AE5F0000}"/>
    <cellStyle name="Nota 3 3 2 2 2 5" xfId="34464" xr:uid="{00000000-0005-0000-0000-0000AF5F0000}"/>
    <cellStyle name="Nota 3 3 2 2 2 6" xfId="38016" xr:uid="{00000000-0005-0000-0000-0000B05F0000}"/>
    <cellStyle name="Nota 3 3 2 2 2 7" xfId="39974" xr:uid="{00000000-0005-0000-0000-0000B15F0000}"/>
    <cellStyle name="Nota 3 3 2 2 3" xfId="11805" xr:uid="{00000000-0005-0000-0000-0000B25F0000}"/>
    <cellStyle name="Nota 3 3 2 2 4" xfId="18808" xr:uid="{00000000-0005-0000-0000-0000B35F0000}"/>
    <cellStyle name="Nota 3 3 2 2 5" xfId="24615" xr:uid="{00000000-0005-0000-0000-0000B45F0000}"/>
    <cellStyle name="Nota 3 3 2 2 6" xfId="17881" xr:uid="{00000000-0005-0000-0000-0000B55F0000}"/>
    <cellStyle name="Nota 3 3 2 2 7" xfId="30007" xr:uid="{00000000-0005-0000-0000-0000B65F0000}"/>
    <cellStyle name="Nota 3 3 2 2 8" xfId="25470" xr:uid="{00000000-0005-0000-0000-0000B75F0000}"/>
    <cellStyle name="Nota 3 3 2 2 9" xfId="34977" xr:uid="{00000000-0005-0000-0000-0000B85F0000}"/>
    <cellStyle name="Nota 3 3 2 3" xfId="3933" xr:uid="{00000000-0005-0000-0000-0000B95F0000}"/>
    <cellStyle name="Nota 3 3 2 3 2" xfId="7537" xr:uid="{00000000-0005-0000-0000-0000BA5F0000}"/>
    <cellStyle name="Nota 3 3 2 3 2 2" xfId="16690" xr:uid="{00000000-0005-0000-0000-0000BB5F0000}"/>
    <cellStyle name="Nota 3 3 2 3 2 3" xfId="23671" xr:uid="{00000000-0005-0000-0000-0000BC5F0000}"/>
    <cellStyle name="Nota 3 3 2 3 2 4" xfId="30515" xr:uid="{00000000-0005-0000-0000-0000BD5F0000}"/>
    <cellStyle name="Nota 3 3 2 3 2 5" xfId="34465" xr:uid="{00000000-0005-0000-0000-0000BE5F0000}"/>
    <cellStyle name="Nota 3 3 2 3 2 6" xfId="38017" xr:uid="{00000000-0005-0000-0000-0000BF5F0000}"/>
    <cellStyle name="Nota 3 3 2 3 2 7" xfId="39975" xr:uid="{00000000-0005-0000-0000-0000C05F0000}"/>
    <cellStyle name="Nota 3 3 2 3 3" xfId="13087" xr:uid="{00000000-0005-0000-0000-0000C15F0000}"/>
    <cellStyle name="Nota 3 3 2 3 4" xfId="20085" xr:uid="{00000000-0005-0000-0000-0000C25F0000}"/>
    <cellStyle name="Nota 3 3 2 3 5" xfId="15545" xr:uid="{00000000-0005-0000-0000-0000C35F0000}"/>
    <cellStyle name="Nota 3 3 2 3 6" xfId="10023" xr:uid="{00000000-0005-0000-0000-0000C45F0000}"/>
    <cellStyle name="Nota 3 3 2 3 7" xfId="17574" xr:uid="{00000000-0005-0000-0000-0000C55F0000}"/>
    <cellStyle name="Nota 3 3 2 3 8" xfId="33460" xr:uid="{00000000-0005-0000-0000-0000C65F0000}"/>
    <cellStyle name="Nota 3 3 2 3 9" xfId="37134" xr:uid="{00000000-0005-0000-0000-0000C75F0000}"/>
    <cellStyle name="Nota 3 3 2 4" xfId="4371" xr:uid="{00000000-0005-0000-0000-0000C85F0000}"/>
    <cellStyle name="Nota 3 3 2 4 2" xfId="7538" xr:uid="{00000000-0005-0000-0000-0000C95F0000}"/>
    <cellStyle name="Nota 3 3 2 4 2 2" xfId="16691" xr:uid="{00000000-0005-0000-0000-0000CA5F0000}"/>
    <cellStyle name="Nota 3 3 2 4 2 3" xfId="23672" xr:uid="{00000000-0005-0000-0000-0000CB5F0000}"/>
    <cellStyle name="Nota 3 3 2 4 2 4" xfId="30516" xr:uid="{00000000-0005-0000-0000-0000CC5F0000}"/>
    <cellStyle name="Nota 3 3 2 4 2 5" xfId="34466" xr:uid="{00000000-0005-0000-0000-0000CD5F0000}"/>
    <cellStyle name="Nota 3 3 2 4 2 6" xfId="38018" xr:uid="{00000000-0005-0000-0000-0000CE5F0000}"/>
    <cellStyle name="Nota 3 3 2 4 2 7" xfId="39976" xr:uid="{00000000-0005-0000-0000-0000CF5F0000}"/>
    <cellStyle name="Nota 3 3 2 4 3" xfId="13525" xr:uid="{00000000-0005-0000-0000-0000D05F0000}"/>
    <cellStyle name="Nota 3 3 2 4 4" xfId="20523" xr:uid="{00000000-0005-0000-0000-0000D15F0000}"/>
    <cellStyle name="Nota 3 3 2 4 5" xfId="27650" xr:uid="{00000000-0005-0000-0000-0000D25F0000}"/>
    <cellStyle name="Nota 3 3 2 4 6" xfId="9387" xr:uid="{00000000-0005-0000-0000-0000D35F0000}"/>
    <cellStyle name="Nota 3 3 2 4 7" xfId="25520" xr:uid="{00000000-0005-0000-0000-0000D45F0000}"/>
    <cellStyle name="Nota 3 3 2 4 8" xfId="35549" xr:uid="{00000000-0005-0000-0000-0000D55F0000}"/>
    <cellStyle name="Nota 3 3 2 4 9" xfId="38471" xr:uid="{00000000-0005-0000-0000-0000D65F0000}"/>
    <cellStyle name="Nota 3 3 2 5" xfId="4625" xr:uid="{00000000-0005-0000-0000-0000D75F0000}"/>
    <cellStyle name="Nota 3 3 2 5 2" xfId="7539" xr:uid="{00000000-0005-0000-0000-0000D85F0000}"/>
    <cellStyle name="Nota 3 3 2 5 2 2" xfId="16692" xr:uid="{00000000-0005-0000-0000-0000D95F0000}"/>
    <cellStyle name="Nota 3 3 2 5 2 3" xfId="23673" xr:uid="{00000000-0005-0000-0000-0000DA5F0000}"/>
    <cellStyle name="Nota 3 3 2 5 2 4" xfId="30517" xr:uid="{00000000-0005-0000-0000-0000DB5F0000}"/>
    <cellStyle name="Nota 3 3 2 5 2 5" xfId="34467" xr:uid="{00000000-0005-0000-0000-0000DC5F0000}"/>
    <cellStyle name="Nota 3 3 2 5 2 6" xfId="38019" xr:uid="{00000000-0005-0000-0000-0000DD5F0000}"/>
    <cellStyle name="Nota 3 3 2 5 2 7" xfId="39977" xr:uid="{00000000-0005-0000-0000-0000DE5F0000}"/>
    <cellStyle name="Nota 3 3 2 5 3" xfId="13779" xr:uid="{00000000-0005-0000-0000-0000DF5F0000}"/>
    <cellStyle name="Nota 3 3 2 5 4" xfId="20777" xr:uid="{00000000-0005-0000-0000-0000E05F0000}"/>
    <cellStyle name="Nota 3 3 2 5 5" xfId="19527" xr:uid="{00000000-0005-0000-0000-0000E15F0000}"/>
    <cellStyle name="Nota 3 3 2 5 6" xfId="15514" xr:uid="{00000000-0005-0000-0000-0000E25F0000}"/>
    <cellStyle name="Nota 3 3 2 5 7" xfId="26826" xr:uid="{00000000-0005-0000-0000-0000E35F0000}"/>
    <cellStyle name="Nota 3 3 2 5 8" xfId="29722" xr:uid="{00000000-0005-0000-0000-0000E45F0000}"/>
    <cellStyle name="Nota 3 3 2 5 9" xfId="33700" xr:uid="{00000000-0005-0000-0000-0000E55F0000}"/>
    <cellStyle name="Nota 3 3 2 6" xfId="4871" xr:uid="{00000000-0005-0000-0000-0000E65F0000}"/>
    <cellStyle name="Nota 3 3 2 6 2" xfId="7540" xr:uid="{00000000-0005-0000-0000-0000E75F0000}"/>
    <cellStyle name="Nota 3 3 2 6 2 2" xfId="16693" xr:uid="{00000000-0005-0000-0000-0000E85F0000}"/>
    <cellStyle name="Nota 3 3 2 6 2 3" xfId="23674" xr:uid="{00000000-0005-0000-0000-0000E95F0000}"/>
    <cellStyle name="Nota 3 3 2 6 2 4" xfId="30518" xr:uid="{00000000-0005-0000-0000-0000EA5F0000}"/>
    <cellStyle name="Nota 3 3 2 6 2 5" xfId="34468" xr:uid="{00000000-0005-0000-0000-0000EB5F0000}"/>
    <cellStyle name="Nota 3 3 2 6 2 6" xfId="38020" xr:uid="{00000000-0005-0000-0000-0000EC5F0000}"/>
    <cellStyle name="Nota 3 3 2 6 2 7" xfId="39978" xr:uid="{00000000-0005-0000-0000-0000ED5F0000}"/>
    <cellStyle name="Nota 3 3 2 6 3" xfId="14025" xr:uid="{00000000-0005-0000-0000-0000EE5F0000}"/>
    <cellStyle name="Nota 3 3 2 6 4" xfId="21023" xr:uid="{00000000-0005-0000-0000-0000EF5F0000}"/>
    <cellStyle name="Nota 3 3 2 6 5" xfId="27403" xr:uid="{00000000-0005-0000-0000-0000F05F0000}"/>
    <cellStyle name="Nota 3 3 2 6 6" xfId="28937" xr:uid="{00000000-0005-0000-0000-0000F15F0000}"/>
    <cellStyle name="Nota 3 3 2 6 7" xfId="17027" xr:uid="{00000000-0005-0000-0000-0000F25F0000}"/>
    <cellStyle name="Nota 3 3 2 6 8" xfId="35595" xr:uid="{00000000-0005-0000-0000-0000F35F0000}"/>
    <cellStyle name="Nota 3 3 2 6 9" xfId="38506" xr:uid="{00000000-0005-0000-0000-0000F45F0000}"/>
    <cellStyle name="Nota 3 3 2 7" xfId="7535" xr:uid="{00000000-0005-0000-0000-0000F55F0000}"/>
    <cellStyle name="Nota 3 3 2 7 2" xfId="16688" xr:uid="{00000000-0005-0000-0000-0000F65F0000}"/>
    <cellStyle name="Nota 3 3 2 7 3" xfId="23669" xr:uid="{00000000-0005-0000-0000-0000F75F0000}"/>
    <cellStyle name="Nota 3 3 2 7 4" xfId="30513" xr:uid="{00000000-0005-0000-0000-0000F85F0000}"/>
    <cellStyle name="Nota 3 3 2 7 5" xfId="34463" xr:uid="{00000000-0005-0000-0000-0000F95F0000}"/>
    <cellStyle name="Nota 3 3 2 7 6" xfId="38015" xr:uid="{00000000-0005-0000-0000-0000FA5F0000}"/>
    <cellStyle name="Nota 3 3 2 7 7" xfId="39973" xr:uid="{00000000-0005-0000-0000-0000FB5F0000}"/>
    <cellStyle name="Nota 3 3 2 8" xfId="11405" xr:uid="{00000000-0005-0000-0000-0000FC5F0000}"/>
    <cellStyle name="Nota 3 3 2 9" xfId="18408" xr:uid="{00000000-0005-0000-0000-0000FD5F0000}"/>
    <cellStyle name="Nota 3 3 3" xfId="2101" xr:uid="{00000000-0005-0000-0000-0000FE5F0000}"/>
    <cellStyle name="Nota 3 3 3 10" xfId="25151" xr:uid="{00000000-0005-0000-0000-0000FF5F0000}"/>
    <cellStyle name="Nota 3 3 3 11" xfId="18187" xr:uid="{00000000-0005-0000-0000-000000600000}"/>
    <cellStyle name="Nota 3 3 3 12" xfId="25692" xr:uid="{00000000-0005-0000-0000-000001600000}"/>
    <cellStyle name="Nota 3 3 3 13" xfId="31824" xr:uid="{00000000-0005-0000-0000-000002600000}"/>
    <cellStyle name="Nota 3 3 3 14" xfId="35484" xr:uid="{00000000-0005-0000-0000-000003600000}"/>
    <cellStyle name="Nota 3 3 3 2" xfId="2597" xr:uid="{00000000-0005-0000-0000-000004600000}"/>
    <cellStyle name="Nota 3 3 3 2 2" xfId="7542" xr:uid="{00000000-0005-0000-0000-000005600000}"/>
    <cellStyle name="Nota 3 3 3 2 2 2" xfId="16695" xr:uid="{00000000-0005-0000-0000-000006600000}"/>
    <cellStyle name="Nota 3 3 3 2 2 3" xfId="23676" xr:uid="{00000000-0005-0000-0000-000007600000}"/>
    <cellStyle name="Nota 3 3 3 2 2 4" xfId="30520" xr:uid="{00000000-0005-0000-0000-000008600000}"/>
    <cellStyle name="Nota 3 3 3 2 2 5" xfId="34470" xr:uid="{00000000-0005-0000-0000-000009600000}"/>
    <cellStyle name="Nota 3 3 3 2 2 6" xfId="38022" xr:uid="{00000000-0005-0000-0000-00000A600000}"/>
    <cellStyle name="Nota 3 3 3 2 2 7" xfId="39980" xr:uid="{00000000-0005-0000-0000-00000B600000}"/>
    <cellStyle name="Nota 3 3 3 2 3" xfId="11751" xr:uid="{00000000-0005-0000-0000-00000C600000}"/>
    <cellStyle name="Nota 3 3 3 2 4" xfId="18754" xr:uid="{00000000-0005-0000-0000-00000D600000}"/>
    <cellStyle name="Nota 3 3 3 2 5" xfId="23163" xr:uid="{00000000-0005-0000-0000-00000E600000}"/>
    <cellStyle name="Nota 3 3 3 2 6" xfId="26267" xr:uid="{00000000-0005-0000-0000-00000F600000}"/>
    <cellStyle name="Nota 3 3 3 2 7" xfId="30034" xr:uid="{00000000-0005-0000-0000-000010600000}"/>
    <cellStyle name="Nota 3 3 3 2 8" xfId="34011" xr:uid="{00000000-0005-0000-0000-000011600000}"/>
    <cellStyle name="Nota 3 3 3 2 9" xfId="37573" xr:uid="{00000000-0005-0000-0000-000012600000}"/>
    <cellStyle name="Nota 3 3 3 3" xfId="3844" xr:uid="{00000000-0005-0000-0000-000013600000}"/>
    <cellStyle name="Nota 3 3 3 3 2" xfId="7543" xr:uid="{00000000-0005-0000-0000-000014600000}"/>
    <cellStyle name="Nota 3 3 3 3 2 2" xfId="16696" xr:uid="{00000000-0005-0000-0000-000015600000}"/>
    <cellStyle name="Nota 3 3 3 3 2 3" xfId="23677" xr:uid="{00000000-0005-0000-0000-000016600000}"/>
    <cellStyle name="Nota 3 3 3 3 2 4" xfId="30521" xr:uid="{00000000-0005-0000-0000-000017600000}"/>
    <cellStyle name="Nota 3 3 3 3 2 5" xfId="34471" xr:uid="{00000000-0005-0000-0000-000018600000}"/>
    <cellStyle name="Nota 3 3 3 3 2 6" xfId="38023" xr:uid="{00000000-0005-0000-0000-000019600000}"/>
    <cellStyle name="Nota 3 3 3 3 2 7" xfId="39981" xr:uid="{00000000-0005-0000-0000-00001A600000}"/>
    <cellStyle name="Nota 3 3 3 3 3" xfId="12998" xr:uid="{00000000-0005-0000-0000-00001B600000}"/>
    <cellStyle name="Nota 3 3 3 3 4" xfId="19997" xr:uid="{00000000-0005-0000-0000-00001C600000}"/>
    <cellStyle name="Nota 3 3 3 3 5" xfId="27908" xr:uid="{00000000-0005-0000-0000-00001D600000}"/>
    <cellStyle name="Nota 3 3 3 3 6" xfId="26600" xr:uid="{00000000-0005-0000-0000-00001E600000}"/>
    <cellStyle name="Nota 3 3 3 3 7" xfId="17603" xr:uid="{00000000-0005-0000-0000-00001F600000}"/>
    <cellStyle name="Nota 3 3 3 3 8" xfId="33488" xr:uid="{00000000-0005-0000-0000-000020600000}"/>
    <cellStyle name="Nota 3 3 3 3 9" xfId="37156" xr:uid="{00000000-0005-0000-0000-000021600000}"/>
    <cellStyle name="Nota 3 3 3 4" xfId="4309" xr:uid="{00000000-0005-0000-0000-000022600000}"/>
    <cellStyle name="Nota 3 3 3 4 2" xfId="7544" xr:uid="{00000000-0005-0000-0000-000023600000}"/>
    <cellStyle name="Nota 3 3 3 4 2 2" xfId="16697" xr:uid="{00000000-0005-0000-0000-000024600000}"/>
    <cellStyle name="Nota 3 3 3 4 2 3" xfId="23678" xr:uid="{00000000-0005-0000-0000-000025600000}"/>
    <cellStyle name="Nota 3 3 3 4 2 4" xfId="30522" xr:uid="{00000000-0005-0000-0000-000026600000}"/>
    <cellStyle name="Nota 3 3 3 4 2 5" xfId="34472" xr:uid="{00000000-0005-0000-0000-000027600000}"/>
    <cellStyle name="Nota 3 3 3 4 2 6" xfId="38024" xr:uid="{00000000-0005-0000-0000-000028600000}"/>
    <cellStyle name="Nota 3 3 3 4 2 7" xfId="39982" xr:uid="{00000000-0005-0000-0000-000029600000}"/>
    <cellStyle name="Nota 3 3 3 4 3" xfId="13463" xr:uid="{00000000-0005-0000-0000-00002A600000}"/>
    <cellStyle name="Nota 3 3 3 4 4" xfId="20461" xr:uid="{00000000-0005-0000-0000-00002B600000}"/>
    <cellStyle name="Nota 3 3 3 4 5" xfId="15522" xr:uid="{00000000-0005-0000-0000-00002C600000}"/>
    <cellStyle name="Nota 3 3 3 4 6" xfId="26683" xr:uid="{00000000-0005-0000-0000-00002D600000}"/>
    <cellStyle name="Nota 3 3 3 4 7" xfId="22891" xr:uid="{00000000-0005-0000-0000-00002E600000}"/>
    <cellStyle name="Nota 3 3 3 4 8" xfId="33340" xr:uid="{00000000-0005-0000-0000-00002F600000}"/>
    <cellStyle name="Nota 3 3 3 4 9" xfId="37015" xr:uid="{00000000-0005-0000-0000-000030600000}"/>
    <cellStyle name="Nota 3 3 3 5" xfId="4579" xr:uid="{00000000-0005-0000-0000-000031600000}"/>
    <cellStyle name="Nota 3 3 3 5 2" xfId="7545" xr:uid="{00000000-0005-0000-0000-000032600000}"/>
    <cellStyle name="Nota 3 3 3 5 2 2" xfId="16698" xr:uid="{00000000-0005-0000-0000-000033600000}"/>
    <cellStyle name="Nota 3 3 3 5 2 3" xfId="23679" xr:uid="{00000000-0005-0000-0000-000034600000}"/>
    <cellStyle name="Nota 3 3 3 5 2 4" xfId="30523" xr:uid="{00000000-0005-0000-0000-000035600000}"/>
    <cellStyle name="Nota 3 3 3 5 2 5" xfId="34473" xr:uid="{00000000-0005-0000-0000-000036600000}"/>
    <cellStyle name="Nota 3 3 3 5 2 6" xfId="38025" xr:uid="{00000000-0005-0000-0000-000037600000}"/>
    <cellStyle name="Nota 3 3 3 5 2 7" xfId="39983" xr:uid="{00000000-0005-0000-0000-000038600000}"/>
    <cellStyle name="Nota 3 3 3 5 3" xfId="13733" xr:uid="{00000000-0005-0000-0000-000039600000}"/>
    <cellStyle name="Nota 3 3 3 5 4" xfId="20731" xr:uid="{00000000-0005-0000-0000-00003A600000}"/>
    <cellStyle name="Nota 3 3 3 5 5" xfId="24023" xr:uid="{00000000-0005-0000-0000-00003B600000}"/>
    <cellStyle name="Nota 3 3 3 5 6" xfId="18044" xr:uid="{00000000-0005-0000-0000-00003C600000}"/>
    <cellStyle name="Nota 3 3 3 5 7" xfId="24182" xr:uid="{00000000-0005-0000-0000-00003D600000}"/>
    <cellStyle name="Nota 3 3 3 5 8" xfId="32226" xr:uid="{00000000-0005-0000-0000-00003E600000}"/>
    <cellStyle name="Nota 3 3 3 5 9" xfId="35901" xr:uid="{00000000-0005-0000-0000-00003F600000}"/>
    <cellStyle name="Nota 3 3 3 6" xfId="4829" xr:uid="{00000000-0005-0000-0000-000040600000}"/>
    <cellStyle name="Nota 3 3 3 6 2" xfId="7546" xr:uid="{00000000-0005-0000-0000-000041600000}"/>
    <cellStyle name="Nota 3 3 3 6 2 2" xfId="16699" xr:uid="{00000000-0005-0000-0000-000042600000}"/>
    <cellStyle name="Nota 3 3 3 6 2 3" xfId="23680" xr:uid="{00000000-0005-0000-0000-000043600000}"/>
    <cellStyle name="Nota 3 3 3 6 2 4" xfId="30524" xr:uid="{00000000-0005-0000-0000-000044600000}"/>
    <cellStyle name="Nota 3 3 3 6 2 5" xfId="34474" xr:uid="{00000000-0005-0000-0000-000045600000}"/>
    <cellStyle name="Nota 3 3 3 6 2 6" xfId="38026" xr:uid="{00000000-0005-0000-0000-000046600000}"/>
    <cellStyle name="Nota 3 3 3 6 2 7" xfId="39984" xr:uid="{00000000-0005-0000-0000-000047600000}"/>
    <cellStyle name="Nota 3 3 3 6 3" xfId="13983" xr:uid="{00000000-0005-0000-0000-000048600000}"/>
    <cellStyle name="Nota 3 3 3 6 4" xfId="20981" xr:uid="{00000000-0005-0000-0000-000049600000}"/>
    <cellStyle name="Nota 3 3 3 6 5" xfId="27423" xr:uid="{00000000-0005-0000-0000-00004A600000}"/>
    <cellStyle name="Nota 3 3 3 6 6" xfId="24339" xr:uid="{00000000-0005-0000-0000-00004B600000}"/>
    <cellStyle name="Nota 3 3 3 6 7" xfId="25185" xr:uid="{00000000-0005-0000-0000-00004C600000}"/>
    <cellStyle name="Nota 3 3 3 6 8" xfId="32110" xr:uid="{00000000-0005-0000-0000-00004D600000}"/>
    <cellStyle name="Nota 3 3 3 6 9" xfId="35785" xr:uid="{00000000-0005-0000-0000-00004E600000}"/>
    <cellStyle name="Nota 3 3 3 7" xfId="7541" xr:uid="{00000000-0005-0000-0000-00004F600000}"/>
    <cellStyle name="Nota 3 3 3 7 2" xfId="16694" xr:uid="{00000000-0005-0000-0000-000050600000}"/>
    <cellStyle name="Nota 3 3 3 7 3" xfId="23675" xr:uid="{00000000-0005-0000-0000-000051600000}"/>
    <cellStyle name="Nota 3 3 3 7 4" xfId="30519" xr:uid="{00000000-0005-0000-0000-000052600000}"/>
    <cellStyle name="Nota 3 3 3 7 5" xfId="34469" xr:uid="{00000000-0005-0000-0000-000053600000}"/>
    <cellStyle name="Nota 3 3 3 7 6" xfId="38021" xr:uid="{00000000-0005-0000-0000-000054600000}"/>
    <cellStyle name="Nota 3 3 3 7 7" xfId="39979" xr:uid="{00000000-0005-0000-0000-000055600000}"/>
    <cellStyle name="Nota 3 3 3 8" xfId="11255" xr:uid="{00000000-0005-0000-0000-000056600000}"/>
    <cellStyle name="Nota 3 3 3 9" xfId="9436" xr:uid="{00000000-0005-0000-0000-000057600000}"/>
    <cellStyle name="Nota 3 3 4" xfId="2237" xr:uid="{00000000-0005-0000-0000-000058600000}"/>
    <cellStyle name="Nota 3 3 4 10" xfId="23227" xr:uid="{00000000-0005-0000-0000-000059600000}"/>
    <cellStyle name="Nota 3 3 4 11" xfId="19794" xr:uid="{00000000-0005-0000-0000-00005A600000}"/>
    <cellStyle name="Nota 3 3 4 12" xfId="30208" xr:uid="{00000000-0005-0000-0000-00005B600000}"/>
    <cellStyle name="Nota 3 3 4 13" xfId="34183" xr:uid="{00000000-0005-0000-0000-00005C600000}"/>
    <cellStyle name="Nota 3 3 4 14" xfId="37745" xr:uid="{00000000-0005-0000-0000-00005D600000}"/>
    <cellStyle name="Nota 3 3 4 2" xfId="2637" xr:uid="{00000000-0005-0000-0000-00005E600000}"/>
    <cellStyle name="Nota 3 3 4 2 2" xfId="7548" xr:uid="{00000000-0005-0000-0000-00005F600000}"/>
    <cellStyle name="Nota 3 3 4 2 2 2" xfId="16701" xr:uid="{00000000-0005-0000-0000-000060600000}"/>
    <cellStyle name="Nota 3 3 4 2 2 3" xfId="23682" xr:uid="{00000000-0005-0000-0000-000061600000}"/>
    <cellStyle name="Nota 3 3 4 2 2 4" xfId="30526" xr:uid="{00000000-0005-0000-0000-000062600000}"/>
    <cellStyle name="Nota 3 3 4 2 2 5" xfId="34476" xr:uid="{00000000-0005-0000-0000-000063600000}"/>
    <cellStyle name="Nota 3 3 4 2 2 6" xfId="38028" xr:uid="{00000000-0005-0000-0000-000064600000}"/>
    <cellStyle name="Nota 3 3 4 2 2 7" xfId="39986" xr:uid="{00000000-0005-0000-0000-000065600000}"/>
    <cellStyle name="Nota 3 3 4 2 3" xfId="11791" xr:uid="{00000000-0005-0000-0000-000066600000}"/>
    <cellStyle name="Nota 3 3 4 2 4" xfId="18794" xr:uid="{00000000-0005-0000-0000-000067600000}"/>
    <cellStyle name="Nota 3 3 4 2 5" xfId="17923" xr:uid="{00000000-0005-0000-0000-000068600000}"/>
    <cellStyle name="Nota 3 3 4 2 6" xfId="25057" xr:uid="{00000000-0005-0000-0000-000069600000}"/>
    <cellStyle name="Nota 3 3 4 2 7" xfId="21281" xr:uid="{00000000-0005-0000-0000-00006A600000}"/>
    <cellStyle name="Nota 3 3 4 2 8" xfId="25900" xr:uid="{00000000-0005-0000-0000-00006B600000}"/>
    <cellStyle name="Nota 3 3 4 2 9" xfId="19585" xr:uid="{00000000-0005-0000-0000-00006C600000}"/>
    <cellStyle name="Nota 3 3 4 3" xfId="3919" xr:uid="{00000000-0005-0000-0000-00006D600000}"/>
    <cellStyle name="Nota 3 3 4 3 2" xfId="7549" xr:uid="{00000000-0005-0000-0000-00006E600000}"/>
    <cellStyle name="Nota 3 3 4 3 2 2" xfId="16702" xr:uid="{00000000-0005-0000-0000-00006F600000}"/>
    <cellStyle name="Nota 3 3 4 3 2 3" xfId="23683" xr:uid="{00000000-0005-0000-0000-000070600000}"/>
    <cellStyle name="Nota 3 3 4 3 2 4" xfId="30527" xr:uid="{00000000-0005-0000-0000-000071600000}"/>
    <cellStyle name="Nota 3 3 4 3 2 5" xfId="34477" xr:uid="{00000000-0005-0000-0000-000072600000}"/>
    <cellStyle name="Nota 3 3 4 3 2 6" xfId="38029" xr:uid="{00000000-0005-0000-0000-000073600000}"/>
    <cellStyle name="Nota 3 3 4 3 2 7" xfId="39987" xr:uid="{00000000-0005-0000-0000-000074600000}"/>
    <cellStyle name="Nota 3 3 4 3 3" xfId="13073" xr:uid="{00000000-0005-0000-0000-000075600000}"/>
    <cellStyle name="Nota 3 3 4 3 4" xfId="20071" xr:uid="{00000000-0005-0000-0000-000076600000}"/>
    <cellStyle name="Nota 3 3 4 3 5" xfId="22466" xr:uid="{00000000-0005-0000-0000-000077600000}"/>
    <cellStyle name="Nota 3 3 4 3 6" xfId="22725" xr:uid="{00000000-0005-0000-0000-000078600000}"/>
    <cellStyle name="Nota 3 3 4 3 7" xfId="18078" xr:uid="{00000000-0005-0000-0000-000079600000}"/>
    <cellStyle name="Nota 3 3 4 3 8" xfId="33467" xr:uid="{00000000-0005-0000-0000-00007A600000}"/>
    <cellStyle name="Nota 3 3 4 3 9" xfId="37140" xr:uid="{00000000-0005-0000-0000-00007B600000}"/>
    <cellStyle name="Nota 3 3 4 4" xfId="4357" xr:uid="{00000000-0005-0000-0000-00007C600000}"/>
    <cellStyle name="Nota 3 3 4 4 2" xfId="7550" xr:uid="{00000000-0005-0000-0000-00007D600000}"/>
    <cellStyle name="Nota 3 3 4 4 2 2" xfId="16703" xr:uid="{00000000-0005-0000-0000-00007E600000}"/>
    <cellStyle name="Nota 3 3 4 4 2 3" xfId="23684" xr:uid="{00000000-0005-0000-0000-00007F600000}"/>
    <cellStyle name="Nota 3 3 4 4 2 4" xfId="30528" xr:uid="{00000000-0005-0000-0000-000080600000}"/>
    <cellStyle name="Nota 3 3 4 4 2 5" xfId="34478" xr:uid="{00000000-0005-0000-0000-000081600000}"/>
    <cellStyle name="Nota 3 3 4 4 2 6" xfId="38030" xr:uid="{00000000-0005-0000-0000-000082600000}"/>
    <cellStyle name="Nota 3 3 4 4 2 7" xfId="39988" xr:uid="{00000000-0005-0000-0000-000083600000}"/>
    <cellStyle name="Nota 3 3 4 4 3" xfId="13511" xr:uid="{00000000-0005-0000-0000-000084600000}"/>
    <cellStyle name="Nota 3 3 4 4 4" xfId="20509" xr:uid="{00000000-0005-0000-0000-000085600000}"/>
    <cellStyle name="Nota 3 3 4 4 5" xfId="17738" xr:uid="{00000000-0005-0000-0000-000086600000}"/>
    <cellStyle name="Nota 3 3 4 4 6" xfId="26693" xr:uid="{00000000-0005-0000-0000-000087600000}"/>
    <cellStyle name="Nota 3 3 4 4 7" xfId="29351" xr:uid="{00000000-0005-0000-0000-000088600000}"/>
    <cellStyle name="Nota 3 3 4 4 8" xfId="9955" xr:uid="{00000000-0005-0000-0000-000089600000}"/>
    <cellStyle name="Nota 3 3 4 4 9" xfId="29582" xr:uid="{00000000-0005-0000-0000-00008A600000}"/>
    <cellStyle name="Nota 3 3 4 5" xfId="4611" xr:uid="{00000000-0005-0000-0000-00008B600000}"/>
    <cellStyle name="Nota 3 3 4 5 2" xfId="7551" xr:uid="{00000000-0005-0000-0000-00008C600000}"/>
    <cellStyle name="Nota 3 3 4 5 2 2" xfId="16704" xr:uid="{00000000-0005-0000-0000-00008D600000}"/>
    <cellStyle name="Nota 3 3 4 5 2 3" xfId="23685" xr:uid="{00000000-0005-0000-0000-00008E600000}"/>
    <cellStyle name="Nota 3 3 4 5 2 4" xfId="30529" xr:uid="{00000000-0005-0000-0000-00008F600000}"/>
    <cellStyle name="Nota 3 3 4 5 2 5" xfId="34479" xr:uid="{00000000-0005-0000-0000-000090600000}"/>
    <cellStyle name="Nota 3 3 4 5 2 6" xfId="38031" xr:uid="{00000000-0005-0000-0000-000091600000}"/>
    <cellStyle name="Nota 3 3 4 5 2 7" xfId="39989" xr:uid="{00000000-0005-0000-0000-000092600000}"/>
    <cellStyle name="Nota 3 3 4 5 3" xfId="13765" xr:uid="{00000000-0005-0000-0000-000093600000}"/>
    <cellStyle name="Nota 3 3 4 5 4" xfId="20763" xr:uid="{00000000-0005-0000-0000-000094600000}"/>
    <cellStyle name="Nota 3 3 4 5 5" xfId="27531" xr:uid="{00000000-0005-0000-0000-000095600000}"/>
    <cellStyle name="Nota 3 3 4 5 6" xfId="29252" xr:uid="{00000000-0005-0000-0000-000096600000}"/>
    <cellStyle name="Nota 3 3 4 5 7" xfId="25564" xr:uid="{00000000-0005-0000-0000-000097600000}"/>
    <cellStyle name="Nota 3 3 4 5 8" xfId="31772" xr:uid="{00000000-0005-0000-0000-000098600000}"/>
    <cellStyle name="Nota 3 3 4 5 9" xfId="35452" xr:uid="{00000000-0005-0000-0000-000099600000}"/>
    <cellStyle name="Nota 3 3 4 6" xfId="4857" xr:uid="{00000000-0005-0000-0000-00009A600000}"/>
    <cellStyle name="Nota 3 3 4 6 2" xfId="7552" xr:uid="{00000000-0005-0000-0000-00009B600000}"/>
    <cellStyle name="Nota 3 3 4 6 2 2" xfId="16705" xr:uid="{00000000-0005-0000-0000-00009C600000}"/>
    <cellStyle name="Nota 3 3 4 6 2 3" xfId="23686" xr:uid="{00000000-0005-0000-0000-00009D600000}"/>
    <cellStyle name="Nota 3 3 4 6 2 4" xfId="30530" xr:uid="{00000000-0005-0000-0000-00009E600000}"/>
    <cellStyle name="Nota 3 3 4 6 2 5" xfId="34480" xr:uid="{00000000-0005-0000-0000-00009F600000}"/>
    <cellStyle name="Nota 3 3 4 6 2 6" xfId="38032" xr:uid="{00000000-0005-0000-0000-0000A0600000}"/>
    <cellStyle name="Nota 3 3 4 6 2 7" xfId="39990" xr:uid="{00000000-0005-0000-0000-0000A1600000}"/>
    <cellStyle name="Nota 3 3 4 6 3" xfId="14011" xr:uid="{00000000-0005-0000-0000-0000A2600000}"/>
    <cellStyle name="Nota 3 3 4 6 4" xfId="21009" xr:uid="{00000000-0005-0000-0000-0000A3600000}"/>
    <cellStyle name="Nota 3 3 4 6 5" xfId="24803" xr:uid="{00000000-0005-0000-0000-0000A4600000}"/>
    <cellStyle name="Nota 3 3 4 6 6" xfId="29278" xr:uid="{00000000-0005-0000-0000-0000A5600000}"/>
    <cellStyle name="Nota 3 3 4 6 7" xfId="17298" xr:uid="{00000000-0005-0000-0000-0000A6600000}"/>
    <cellStyle name="Nota 3 3 4 6 8" xfId="35581" xr:uid="{00000000-0005-0000-0000-0000A7600000}"/>
    <cellStyle name="Nota 3 3 4 6 9" xfId="38492" xr:uid="{00000000-0005-0000-0000-0000A8600000}"/>
    <cellStyle name="Nota 3 3 4 7" xfId="7547" xr:uid="{00000000-0005-0000-0000-0000A9600000}"/>
    <cellStyle name="Nota 3 3 4 7 2" xfId="16700" xr:uid="{00000000-0005-0000-0000-0000AA600000}"/>
    <cellStyle name="Nota 3 3 4 7 3" xfId="23681" xr:uid="{00000000-0005-0000-0000-0000AB600000}"/>
    <cellStyle name="Nota 3 3 4 7 4" xfId="30525" xr:uid="{00000000-0005-0000-0000-0000AC600000}"/>
    <cellStyle name="Nota 3 3 4 7 5" xfId="34475" xr:uid="{00000000-0005-0000-0000-0000AD600000}"/>
    <cellStyle name="Nota 3 3 4 7 6" xfId="38027" xr:uid="{00000000-0005-0000-0000-0000AE600000}"/>
    <cellStyle name="Nota 3 3 4 7 7" xfId="39985" xr:uid="{00000000-0005-0000-0000-0000AF600000}"/>
    <cellStyle name="Nota 3 3 4 8" xfId="11391" xr:uid="{00000000-0005-0000-0000-0000B0600000}"/>
    <cellStyle name="Nota 3 3 4 9" xfId="18394" xr:uid="{00000000-0005-0000-0000-0000B1600000}"/>
    <cellStyle name="Nota 3 3 5" xfId="1759" xr:uid="{00000000-0005-0000-0000-0000B2600000}"/>
    <cellStyle name="Nota 3 3 5 10" xfId="17445" xr:uid="{00000000-0005-0000-0000-0000B3600000}"/>
    <cellStyle name="Nota 3 3 5 11" xfId="19488" xr:uid="{00000000-0005-0000-0000-0000B4600000}"/>
    <cellStyle name="Nota 3 3 5 12" xfId="19559" xr:uid="{00000000-0005-0000-0000-0000B5600000}"/>
    <cellStyle name="Nota 3 3 5 13" xfId="34878" xr:uid="{00000000-0005-0000-0000-0000B6600000}"/>
    <cellStyle name="Nota 3 3 5 14" xfId="38362" xr:uid="{00000000-0005-0000-0000-0000B7600000}"/>
    <cellStyle name="Nota 3 3 5 2" xfId="2530" xr:uid="{00000000-0005-0000-0000-0000B8600000}"/>
    <cellStyle name="Nota 3 3 5 2 2" xfId="7554" xr:uid="{00000000-0005-0000-0000-0000B9600000}"/>
    <cellStyle name="Nota 3 3 5 2 2 2" xfId="16707" xr:uid="{00000000-0005-0000-0000-0000BA600000}"/>
    <cellStyle name="Nota 3 3 5 2 2 3" xfId="23688" xr:uid="{00000000-0005-0000-0000-0000BB600000}"/>
    <cellStyle name="Nota 3 3 5 2 2 4" xfId="30532" xr:uid="{00000000-0005-0000-0000-0000BC600000}"/>
    <cellStyle name="Nota 3 3 5 2 2 5" xfId="34482" xr:uid="{00000000-0005-0000-0000-0000BD600000}"/>
    <cellStyle name="Nota 3 3 5 2 2 6" xfId="38034" xr:uid="{00000000-0005-0000-0000-0000BE600000}"/>
    <cellStyle name="Nota 3 3 5 2 2 7" xfId="39992" xr:uid="{00000000-0005-0000-0000-0000BF600000}"/>
    <cellStyle name="Nota 3 3 5 2 3" xfId="11684" xr:uid="{00000000-0005-0000-0000-0000C0600000}"/>
    <cellStyle name="Nota 3 3 5 2 4" xfId="18687" xr:uid="{00000000-0005-0000-0000-0000C1600000}"/>
    <cellStyle name="Nota 3 3 5 2 5" xfId="19604" xr:uid="{00000000-0005-0000-0000-0000C2600000}"/>
    <cellStyle name="Nota 3 3 5 2 6" xfId="25374" xr:uid="{00000000-0005-0000-0000-0000C3600000}"/>
    <cellStyle name="Nota 3 3 5 2 7" xfId="25663" xr:uid="{00000000-0005-0000-0000-0000C4600000}"/>
    <cellStyle name="Nota 3 3 5 2 8" xfId="9559" xr:uid="{00000000-0005-0000-0000-0000C5600000}"/>
    <cellStyle name="Nota 3 3 5 2 9" xfId="34809" xr:uid="{00000000-0005-0000-0000-0000C6600000}"/>
    <cellStyle name="Nota 3 3 5 3" xfId="3690" xr:uid="{00000000-0005-0000-0000-0000C7600000}"/>
    <cellStyle name="Nota 3 3 5 3 2" xfId="7555" xr:uid="{00000000-0005-0000-0000-0000C8600000}"/>
    <cellStyle name="Nota 3 3 5 3 2 2" xfId="16708" xr:uid="{00000000-0005-0000-0000-0000C9600000}"/>
    <cellStyle name="Nota 3 3 5 3 2 3" xfId="23689" xr:uid="{00000000-0005-0000-0000-0000CA600000}"/>
    <cellStyle name="Nota 3 3 5 3 2 4" xfId="30533" xr:uid="{00000000-0005-0000-0000-0000CB600000}"/>
    <cellStyle name="Nota 3 3 5 3 2 5" xfId="34483" xr:uid="{00000000-0005-0000-0000-0000CC600000}"/>
    <cellStyle name="Nota 3 3 5 3 2 6" xfId="38035" xr:uid="{00000000-0005-0000-0000-0000CD600000}"/>
    <cellStyle name="Nota 3 3 5 3 2 7" xfId="39993" xr:uid="{00000000-0005-0000-0000-0000CE600000}"/>
    <cellStyle name="Nota 3 3 5 3 3" xfId="12844" xr:uid="{00000000-0005-0000-0000-0000CF600000}"/>
    <cellStyle name="Nota 3 3 5 3 4" xfId="19843" xr:uid="{00000000-0005-0000-0000-0000D0600000}"/>
    <cellStyle name="Nota 3 3 5 3 5" xfId="22431" xr:uid="{00000000-0005-0000-0000-0000D1600000}"/>
    <cellStyle name="Nota 3 3 5 3 6" xfId="18351" xr:uid="{00000000-0005-0000-0000-0000D2600000}"/>
    <cellStyle name="Nota 3 3 5 3 7" xfId="25890" xr:uid="{00000000-0005-0000-0000-0000D3600000}"/>
    <cellStyle name="Nota 3 3 5 3 8" xfId="30915" xr:uid="{00000000-0005-0000-0000-0000D4600000}"/>
    <cellStyle name="Nota 3 3 5 3 9" xfId="30852" xr:uid="{00000000-0005-0000-0000-0000D5600000}"/>
    <cellStyle name="Nota 3 3 5 4" xfId="4202" xr:uid="{00000000-0005-0000-0000-0000D6600000}"/>
    <cellStyle name="Nota 3 3 5 4 2" xfId="7556" xr:uid="{00000000-0005-0000-0000-0000D7600000}"/>
    <cellStyle name="Nota 3 3 5 4 2 2" xfId="16709" xr:uid="{00000000-0005-0000-0000-0000D8600000}"/>
    <cellStyle name="Nota 3 3 5 4 2 3" xfId="23690" xr:uid="{00000000-0005-0000-0000-0000D9600000}"/>
    <cellStyle name="Nota 3 3 5 4 2 4" xfId="30534" xr:uid="{00000000-0005-0000-0000-0000DA600000}"/>
    <cellStyle name="Nota 3 3 5 4 2 5" xfId="34484" xr:uid="{00000000-0005-0000-0000-0000DB600000}"/>
    <cellStyle name="Nota 3 3 5 4 2 6" xfId="38036" xr:uid="{00000000-0005-0000-0000-0000DC600000}"/>
    <cellStyle name="Nota 3 3 5 4 2 7" xfId="39994" xr:uid="{00000000-0005-0000-0000-0000DD600000}"/>
    <cellStyle name="Nota 3 3 5 4 3" xfId="13356" xr:uid="{00000000-0005-0000-0000-0000DE600000}"/>
    <cellStyle name="Nota 3 3 5 4 4" xfId="20354" xr:uid="{00000000-0005-0000-0000-0000DF600000}"/>
    <cellStyle name="Nota 3 3 5 4 5" xfId="17602" xr:uid="{00000000-0005-0000-0000-0000E0600000}"/>
    <cellStyle name="Nota 3 3 5 4 6" xfId="18294" xr:uid="{00000000-0005-0000-0000-0000E1600000}"/>
    <cellStyle name="Nota 3 3 5 4 7" xfId="18061" xr:uid="{00000000-0005-0000-0000-0000E2600000}"/>
    <cellStyle name="Nota 3 3 5 4 8" xfId="33353" xr:uid="{00000000-0005-0000-0000-0000E3600000}"/>
    <cellStyle name="Nota 3 3 5 4 9" xfId="37028" xr:uid="{00000000-0005-0000-0000-0000E4600000}"/>
    <cellStyle name="Nota 3 3 5 5" xfId="2869" xr:uid="{00000000-0005-0000-0000-0000E5600000}"/>
    <cellStyle name="Nota 3 3 5 5 2" xfId="7557" xr:uid="{00000000-0005-0000-0000-0000E6600000}"/>
    <cellStyle name="Nota 3 3 5 5 2 2" xfId="16710" xr:uid="{00000000-0005-0000-0000-0000E7600000}"/>
    <cellStyle name="Nota 3 3 5 5 2 3" xfId="23691" xr:uid="{00000000-0005-0000-0000-0000E8600000}"/>
    <cellStyle name="Nota 3 3 5 5 2 4" xfId="30535" xr:uid="{00000000-0005-0000-0000-0000E9600000}"/>
    <cellStyle name="Nota 3 3 5 5 2 5" xfId="34485" xr:uid="{00000000-0005-0000-0000-0000EA600000}"/>
    <cellStyle name="Nota 3 3 5 5 2 6" xfId="38037" xr:uid="{00000000-0005-0000-0000-0000EB600000}"/>
    <cellStyle name="Nota 3 3 5 5 2 7" xfId="39995" xr:uid="{00000000-0005-0000-0000-0000EC600000}"/>
    <cellStyle name="Nota 3 3 5 5 3" xfId="12023" xr:uid="{00000000-0005-0000-0000-0000ED600000}"/>
    <cellStyle name="Nota 3 3 5 5 4" xfId="19026" xr:uid="{00000000-0005-0000-0000-0000EE600000}"/>
    <cellStyle name="Nota 3 3 5 5 5" xfId="24656" xr:uid="{00000000-0005-0000-0000-0000EF600000}"/>
    <cellStyle name="Nota 3 3 5 5 6" xfId="29127" xr:uid="{00000000-0005-0000-0000-0000F0600000}"/>
    <cellStyle name="Nota 3 3 5 5 7" xfId="29899" xr:uid="{00000000-0005-0000-0000-0000F1600000}"/>
    <cellStyle name="Nota 3 3 5 5 8" xfId="33876" xr:uid="{00000000-0005-0000-0000-0000F2600000}"/>
    <cellStyle name="Nota 3 3 5 5 9" xfId="37438" xr:uid="{00000000-0005-0000-0000-0000F3600000}"/>
    <cellStyle name="Nota 3 3 5 6" xfId="2849" xr:uid="{00000000-0005-0000-0000-0000F4600000}"/>
    <cellStyle name="Nota 3 3 5 6 2" xfId="7558" xr:uid="{00000000-0005-0000-0000-0000F5600000}"/>
    <cellStyle name="Nota 3 3 5 6 2 2" xfId="16711" xr:uid="{00000000-0005-0000-0000-0000F6600000}"/>
    <cellStyle name="Nota 3 3 5 6 2 3" xfId="23692" xr:uid="{00000000-0005-0000-0000-0000F7600000}"/>
    <cellStyle name="Nota 3 3 5 6 2 4" xfId="30536" xr:uid="{00000000-0005-0000-0000-0000F8600000}"/>
    <cellStyle name="Nota 3 3 5 6 2 5" xfId="34486" xr:uid="{00000000-0005-0000-0000-0000F9600000}"/>
    <cellStyle name="Nota 3 3 5 6 2 6" xfId="38038" xr:uid="{00000000-0005-0000-0000-0000FA600000}"/>
    <cellStyle name="Nota 3 3 5 6 2 7" xfId="39996" xr:uid="{00000000-0005-0000-0000-0000FB600000}"/>
    <cellStyle name="Nota 3 3 5 6 3" xfId="12003" xr:uid="{00000000-0005-0000-0000-0000FC600000}"/>
    <cellStyle name="Nota 3 3 5 6 4" xfId="19006" xr:uid="{00000000-0005-0000-0000-0000FD600000}"/>
    <cellStyle name="Nota 3 3 5 6 5" xfId="17750" xr:uid="{00000000-0005-0000-0000-0000FE600000}"/>
    <cellStyle name="Nota 3 3 5 6 6" xfId="17576" xr:uid="{00000000-0005-0000-0000-0000FF600000}"/>
    <cellStyle name="Nota 3 3 5 6 7" xfId="29909" xr:uid="{00000000-0005-0000-0000-000000610000}"/>
    <cellStyle name="Nota 3 3 5 6 8" xfId="33870" xr:uid="{00000000-0005-0000-0000-000001610000}"/>
    <cellStyle name="Nota 3 3 5 6 9" xfId="37432" xr:uid="{00000000-0005-0000-0000-000002610000}"/>
    <cellStyle name="Nota 3 3 5 7" xfId="7553" xr:uid="{00000000-0005-0000-0000-000003610000}"/>
    <cellStyle name="Nota 3 3 5 7 2" xfId="16706" xr:uid="{00000000-0005-0000-0000-000004610000}"/>
    <cellStyle name="Nota 3 3 5 7 3" xfId="23687" xr:uid="{00000000-0005-0000-0000-000005610000}"/>
    <cellStyle name="Nota 3 3 5 7 4" xfId="30531" xr:uid="{00000000-0005-0000-0000-000006610000}"/>
    <cellStyle name="Nota 3 3 5 7 5" xfId="34481" xr:uid="{00000000-0005-0000-0000-000007610000}"/>
    <cellStyle name="Nota 3 3 5 7 6" xfId="38033" xr:uid="{00000000-0005-0000-0000-000008610000}"/>
    <cellStyle name="Nota 3 3 5 7 7" xfId="39991" xr:uid="{00000000-0005-0000-0000-000009610000}"/>
    <cellStyle name="Nota 3 3 5 8" xfId="10913" xr:uid="{00000000-0005-0000-0000-00000A610000}"/>
    <cellStyle name="Nota 3 3 5 9" xfId="9244" xr:uid="{00000000-0005-0000-0000-00000B610000}"/>
    <cellStyle name="Nota 3 3 6" xfId="1645" xr:uid="{00000000-0005-0000-0000-00000C610000}"/>
    <cellStyle name="Nota 3 3 6 10" xfId="28902" xr:uid="{00000000-0005-0000-0000-00000D610000}"/>
    <cellStyle name="Nota 3 3 6 11" xfId="31000" xr:uid="{00000000-0005-0000-0000-00000E610000}"/>
    <cellStyle name="Nota 3 3 6 12" xfId="34921" xr:uid="{00000000-0005-0000-0000-00000F610000}"/>
    <cellStyle name="Nota 3 3 6 13" xfId="38384" xr:uid="{00000000-0005-0000-0000-000010610000}"/>
    <cellStyle name="Nota 3 3 6 2" xfId="3522" xr:uid="{00000000-0005-0000-0000-000011610000}"/>
    <cellStyle name="Nota 3 3 6 2 2" xfId="7560" xr:uid="{00000000-0005-0000-0000-000012610000}"/>
    <cellStyle name="Nota 3 3 6 2 2 2" xfId="16713" xr:uid="{00000000-0005-0000-0000-000013610000}"/>
    <cellStyle name="Nota 3 3 6 2 2 3" xfId="23694" xr:uid="{00000000-0005-0000-0000-000014610000}"/>
    <cellStyle name="Nota 3 3 6 2 2 4" xfId="30538" xr:uid="{00000000-0005-0000-0000-000015610000}"/>
    <cellStyle name="Nota 3 3 6 2 2 5" xfId="34488" xr:uid="{00000000-0005-0000-0000-000016610000}"/>
    <cellStyle name="Nota 3 3 6 2 2 6" xfId="38040" xr:uid="{00000000-0005-0000-0000-000017610000}"/>
    <cellStyle name="Nota 3 3 6 2 2 7" xfId="39998" xr:uid="{00000000-0005-0000-0000-000018610000}"/>
    <cellStyle name="Nota 3 3 6 2 3" xfId="12676" xr:uid="{00000000-0005-0000-0000-000019610000}"/>
    <cellStyle name="Nota 3 3 6 2 4" xfId="19677" xr:uid="{00000000-0005-0000-0000-00001A610000}"/>
    <cellStyle name="Nota 3 3 6 2 5" xfId="9300" xr:uid="{00000000-0005-0000-0000-00001B610000}"/>
    <cellStyle name="Nota 3 3 6 2 6" xfId="25427" xr:uid="{00000000-0005-0000-0000-00001C610000}"/>
    <cellStyle name="Nota 3 3 6 2 7" xfId="29614" xr:uid="{00000000-0005-0000-0000-00001D610000}"/>
    <cellStyle name="Nota 3 3 6 2 8" xfId="33601" xr:uid="{00000000-0005-0000-0000-00001E610000}"/>
    <cellStyle name="Nota 3 3 6 2 9" xfId="37263" xr:uid="{00000000-0005-0000-0000-00001F610000}"/>
    <cellStyle name="Nota 3 3 6 3" xfId="4118" xr:uid="{00000000-0005-0000-0000-000020610000}"/>
    <cellStyle name="Nota 3 3 6 3 2" xfId="7561" xr:uid="{00000000-0005-0000-0000-000021610000}"/>
    <cellStyle name="Nota 3 3 6 3 2 2" xfId="16714" xr:uid="{00000000-0005-0000-0000-000022610000}"/>
    <cellStyle name="Nota 3 3 6 3 2 3" xfId="23695" xr:uid="{00000000-0005-0000-0000-000023610000}"/>
    <cellStyle name="Nota 3 3 6 3 2 4" xfId="30539" xr:uid="{00000000-0005-0000-0000-000024610000}"/>
    <cellStyle name="Nota 3 3 6 3 2 5" xfId="34489" xr:uid="{00000000-0005-0000-0000-000025610000}"/>
    <cellStyle name="Nota 3 3 6 3 2 6" xfId="38041" xr:uid="{00000000-0005-0000-0000-000026610000}"/>
    <cellStyle name="Nota 3 3 6 3 2 7" xfId="39999" xr:uid="{00000000-0005-0000-0000-000027610000}"/>
    <cellStyle name="Nota 3 3 6 3 3" xfId="13272" xr:uid="{00000000-0005-0000-0000-000028610000}"/>
    <cellStyle name="Nota 3 3 6 3 4" xfId="20270" xr:uid="{00000000-0005-0000-0000-000029610000}"/>
    <cellStyle name="Nota 3 3 6 3 5" xfId="17605" xr:uid="{00000000-0005-0000-0000-00002A610000}"/>
    <cellStyle name="Nota 3 3 6 3 6" xfId="29209" xr:uid="{00000000-0005-0000-0000-00002B610000}"/>
    <cellStyle name="Nota 3 3 6 3 7" xfId="19608" xr:uid="{00000000-0005-0000-0000-00002C610000}"/>
    <cellStyle name="Nota 3 3 6 3 8" xfId="33403" xr:uid="{00000000-0005-0000-0000-00002D610000}"/>
    <cellStyle name="Nota 3 3 6 3 9" xfId="37078" xr:uid="{00000000-0005-0000-0000-00002E610000}"/>
    <cellStyle name="Nota 3 3 6 4" xfId="3067" xr:uid="{00000000-0005-0000-0000-00002F610000}"/>
    <cellStyle name="Nota 3 3 6 4 2" xfId="7562" xr:uid="{00000000-0005-0000-0000-000030610000}"/>
    <cellStyle name="Nota 3 3 6 4 2 2" xfId="16715" xr:uid="{00000000-0005-0000-0000-000031610000}"/>
    <cellStyle name="Nota 3 3 6 4 2 3" xfId="23696" xr:uid="{00000000-0005-0000-0000-000032610000}"/>
    <cellStyle name="Nota 3 3 6 4 2 4" xfId="30540" xr:uid="{00000000-0005-0000-0000-000033610000}"/>
    <cellStyle name="Nota 3 3 6 4 2 5" xfId="34490" xr:uid="{00000000-0005-0000-0000-000034610000}"/>
    <cellStyle name="Nota 3 3 6 4 2 6" xfId="38042" xr:uid="{00000000-0005-0000-0000-000035610000}"/>
    <cellStyle name="Nota 3 3 6 4 2 7" xfId="40000" xr:uid="{00000000-0005-0000-0000-000036610000}"/>
    <cellStyle name="Nota 3 3 6 4 3" xfId="12221" xr:uid="{00000000-0005-0000-0000-000037610000}"/>
    <cellStyle name="Nota 3 3 6 4 4" xfId="19224" xr:uid="{00000000-0005-0000-0000-000038610000}"/>
    <cellStyle name="Nota 3 3 6 4 5" xfId="23356" xr:uid="{00000000-0005-0000-0000-000039610000}"/>
    <cellStyle name="Nota 3 3 6 4 6" xfId="23096" xr:uid="{00000000-0005-0000-0000-00003A610000}"/>
    <cellStyle name="Nota 3 3 6 4 7" xfId="28473" xr:uid="{00000000-0005-0000-0000-00003B610000}"/>
    <cellStyle name="Nota 3 3 6 4 8" xfId="31574" xr:uid="{00000000-0005-0000-0000-00003C610000}"/>
    <cellStyle name="Nota 3 3 6 4 9" xfId="35284" xr:uid="{00000000-0005-0000-0000-00003D610000}"/>
    <cellStyle name="Nota 3 3 6 5" xfId="4188" xr:uid="{00000000-0005-0000-0000-00003E610000}"/>
    <cellStyle name="Nota 3 3 6 5 2" xfId="7563" xr:uid="{00000000-0005-0000-0000-00003F610000}"/>
    <cellStyle name="Nota 3 3 6 5 2 2" xfId="16716" xr:uid="{00000000-0005-0000-0000-000040610000}"/>
    <cellStyle name="Nota 3 3 6 5 2 3" xfId="23697" xr:uid="{00000000-0005-0000-0000-000041610000}"/>
    <cellStyle name="Nota 3 3 6 5 2 4" xfId="30541" xr:uid="{00000000-0005-0000-0000-000042610000}"/>
    <cellStyle name="Nota 3 3 6 5 2 5" xfId="34491" xr:uid="{00000000-0005-0000-0000-000043610000}"/>
    <cellStyle name="Nota 3 3 6 5 2 6" xfId="38043" xr:uid="{00000000-0005-0000-0000-000044610000}"/>
    <cellStyle name="Nota 3 3 6 5 2 7" xfId="40001" xr:uid="{00000000-0005-0000-0000-000045610000}"/>
    <cellStyle name="Nota 3 3 6 5 3" xfId="13342" xr:uid="{00000000-0005-0000-0000-000046610000}"/>
    <cellStyle name="Nota 3 3 6 5 4" xfId="20340" xr:uid="{00000000-0005-0000-0000-000047610000}"/>
    <cellStyle name="Nota 3 3 6 5 5" xfId="27738" xr:uid="{00000000-0005-0000-0000-000048610000}"/>
    <cellStyle name="Nota 3 3 6 5 6" xfId="9634" xr:uid="{00000000-0005-0000-0000-000049610000}"/>
    <cellStyle name="Nota 3 3 6 5 7" xfId="27269" xr:uid="{00000000-0005-0000-0000-00004A610000}"/>
    <cellStyle name="Nota 3 3 6 5 8" xfId="33376" xr:uid="{00000000-0005-0000-0000-00004B610000}"/>
    <cellStyle name="Nota 3 3 6 5 9" xfId="37051" xr:uid="{00000000-0005-0000-0000-00004C610000}"/>
    <cellStyle name="Nota 3 3 6 6" xfId="7559" xr:uid="{00000000-0005-0000-0000-00004D610000}"/>
    <cellStyle name="Nota 3 3 6 6 2" xfId="16712" xr:uid="{00000000-0005-0000-0000-00004E610000}"/>
    <cellStyle name="Nota 3 3 6 6 3" xfId="23693" xr:uid="{00000000-0005-0000-0000-00004F610000}"/>
    <cellStyle name="Nota 3 3 6 6 4" xfId="30537" xr:uid="{00000000-0005-0000-0000-000050610000}"/>
    <cellStyle name="Nota 3 3 6 6 5" xfId="34487" xr:uid="{00000000-0005-0000-0000-000051610000}"/>
    <cellStyle name="Nota 3 3 6 6 6" xfId="38039" xr:uid="{00000000-0005-0000-0000-000052610000}"/>
    <cellStyle name="Nota 3 3 6 6 7" xfId="39997" xr:uid="{00000000-0005-0000-0000-000053610000}"/>
    <cellStyle name="Nota 3 3 6 7" xfId="10799" xr:uid="{00000000-0005-0000-0000-000054610000}"/>
    <cellStyle name="Nota 3 3 6 8" xfId="9773" xr:uid="{00000000-0005-0000-0000-000055610000}"/>
    <cellStyle name="Nota 3 3 6 9" xfId="24472" xr:uid="{00000000-0005-0000-0000-000056610000}"/>
    <cellStyle name="Nota 3 3 7" xfId="2473" xr:uid="{00000000-0005-0000-0000-000057610000}"/>
    <cellStyle name="Nota 3 3 7 2" xfId="7564" xr:uid="{00000000-0005-0000-0000-000058610000}"/>
    <cellStyle name="Nota 3 3 7 2 2" xfId="16717" xr:uid="{00000000-0005-0000-0000-000059610000}"/>
    <cellStyle name="Nota 3 3 7 2 3" xfId="23698" xr:uid="{00000000-0005-0000-0000-00005A610000}"/>
    <cellStyle name="Nota 3 3 7 2 4" xfId="30542" xr:uid="{00000000-0005-0000-0000-00005B610000}"/>
    <cellStyle name="Nota 3 3 7 2 5" xfId="34492" xr:uid="{00000000-0005-0000-0000-00005C610000}"/>
    <cellStyle name="Nota 3 3 7 2 6" xfId="38044" xr:uid="{00000000-0005-0000-0000-00005D610000}"/>
    <cellStyle name="Nota 3 3 7 2 7" xfId="40002" xr:uid="{00000000-0005-0000-0000-00005E610000}"/>
    <cellStyle name="Nota 3 3 7 3" xfId="11627" xr:uid="{00000000-0005-0000-0000-00005F610000}"/>
    <cellStyle name="Nota 3 3 7 4" xfId="18630" xr:uid="{00000000-0005-0000-0000-000060610000}"/>
    <cellStyle name="Nota 3 3 7 5" xfId="25473" xr:uid="{00000000-0005-0000-0000-000061610000}"/>
    <cellStyle name="Nota 3 3 7 6" xfId="26206" xr:uid="{00000000-0005-0000-0000-000062610000}"/>
    <cellStyle name="Nota 3 3 7 7" xfId="29096" xr:uid="{00000000-0005-0000-0000-000063610000}"/>
    <cellStyle name="Nota 3 3 7 8" xfId="30876" xr:uid="{00000000-0005-0000-0000-000064610000}"/>
    <cellStyle name="Nota 3 3 7 9" xfId="30856" xr:uid="{00000000-0005-0000-0000-000065610000}"/>
    <cellStyle name="Nota 3 3 8" xfId="3051" xr:uid="{00000000-0005-0000-0000-000066610000}"/>
    <cellStyle name="Nota 3 3 8 2" xfId="7565" xr:uid="{00000000-0005-0000-0000-000067610000}"/>
    <cellStyle name="Nota 3 3 8 2 2" xfId="16718" xr:uid="{00000000-0005-0000-0000-000068610000}"/>
    <cellStyle name="Nota 3 3 8 2 3" xfId="23699" xr:uid="{00000000-0005-0000-0000-000069610000}"/>
    <cellStyle name="Nota 3 3 8 2 4" xfId="30543" xr:uid="{00000000-0005-0000-0000-00006A610000}"/>
    <cellStyle name="Nota 3 3 8 2 5" xfId="34493" xr:uid="{00000000-0005-0000-0000-00006B610000}"/>
    <cellStyle name="Nota 3 3 8 2 6" xfId="38045" xr:uid="{00000000-0005-0000-0000-00006C610000}"/>
    <cellStyle name="Nota 3 3 8 2 7" xfId="40003" xr:uid="{00000000-0005-0000-0000-00006D610000}"/>
    <cellStyle name="Nota 3 3 8 3" xfId="12205" xr:uid="{00000000-0005-0000-0000-00006E610000}"/>
    <cellStyle name="Nota 3 3 8 4" xfId="19208" xr:uid="{00000000-0005-0000-0000-00006F610000}"/>
    <cellStyle name="Nota 3 3 8 5" xfId="28287" xr:uid="{00000000-0005-0000-0000-000070610000}"/>
    <cellStyle name="Nota 3 3 8 6" xfId="26411" xr:uid="{00000000-0005-0000-0000-000071610000}"/>
    <cellStyle name="Nota 3 3 8 7" xfId="28986" xr:uid="{00000000-0005-0000-0000-000072610000}"/>
    <cellStyle name="Nota 3 3 8 8" xfId="33786" xr:uid="{00000000-0005-0000-0000-000073610000}"/>
    <cellStyle name="Nota 3 3 8 9" xfId="37348" xr:uid="{00000000-0005-0000-0000-000074610000}"/>
    <cellStyle name="Nota 3 3 9" xfId="3026" xr:uid="{00000000-0005-0000-0000-000075610000}"/>
    <cellStyle name="Nota 3 3 9 2" xfId="7566" xr:uid="{00000000-0005-0000-0000-000076610000}"/>
    <cellStyle name="Nota 3 3 9 2 2" xfId="16719" xr:uid="{00000000-0005-0000-0000-000077610000}"/>
    <cellStyle name="Nota 3 3 9 2 3" xfId="23700" xr:uid="{00000000-0005-0000-0000-000078610000}"/>
    <cellStyle name="Nota 3 3 9 2 4" xfId="30544" xr:uid="{00000000-0005-0000-0000-000079610000}"/>
    <cellStyle name="Nota 3 3 9 2 5" xfId="34494" xr:uid="{00000000-0005-0000-0000-00007A610000}"/>
    <cellStyle name="Nota 3 3 9 2 6" xfId="38046" xr:uid="{00000000-0005-0000-0000-00007B610000}"/>
    <cellStyle name="Nota 3 3 9 2 7" xfId="40004" xr:uid="{00000000-0005-0000-0000-00007C610000}"/>
    <cellStyle name="Nota 3 3 9 3" xfId="12180" xr:uid="{00000000-0005-0000-0000-00007D610000}"/>
    <cellStyle name="Nota 3 3 9 4" xfId="19183" xr:uid="{00000000-0005-0000-0000-00007E610000}"/>
    <cellStyle name="Nota 3 3 9 5" xfId="17386" xr:uid="{00000000-0005-0000-0000-00007F610000}"/>
    <cellStyle name="Nota 3 3 9 6" xfId="28501" xr:uid="{00000000-0005-0000-0000-000080610000}"/>
    <cellStyle name="Nota 3 3 9 7" xfId="29821" xr:uid="{00000000-0005-0000-0000-000081610000}"/>
    <cellStyle name="Nota 3 3 9 8" xfId="33798" xr:uid="{00000000-0005-0000-0000-000082610000}"/>
    <cellStyle name="Nota 3 3 9 9" xfId="37360" xr:uid="{00000000-0005-0000-0000-000083610000}"/>
    <cellStyle name="Nota 3 4" xfId="1165" xr:uid="{00000000-0005-0000-0000-000084610000}"/>
    <cellStyle name="Nota 3 4 10" xfId="25802" xr:uid="{00000000-0005-0000-0000-000085610000}"/>
    <cellStyle name="Nota 3 4 11" xfId="31807" xr:uid="{00000000-0005-0000-0000-000086610000}"/>
    <cellStyle name="Nota 3 4 12" xfId="35480" xr:uid="{00000000-0005-0000-0000-000087610000}"/>
    <cellStyle name="Nota 3 4 2" xfId="2368" xr:uid="{00000000-0005-0000-0000-000088610000}"/>
    <cellStyle name="Nota 3 4 2 10" xfId="19411" xr:uid="{00000000-0005-0000-0000-000089610000}"/>
    <cellStyle name="Nota 3 4 2 11" xfId="26158" xr:uid="{00000000-0005-0000-0000-00008A610000}"/>
    <cellStyle name="Nota 3 4 2 12" xfId="26038" xr:uid="{00000000-0005-0000-0000-00008B610000}"/>
    <cellStyle name="Nota 3 4 2 13" xfId="34123" xr:uid="{00000000-0005-0000-0000-00008C610000}"/>
    <cellStyle name="Nota 3 4 2 14" xfId="37685" xr:uid="{00000000-0005-0000-0000-00008D610000}"/>
    <cellStyle name="Nota 3 4 2 2" xfId="2768" xr:uid="{00000000-0005-0000-0000-00008E610000}"/>
    <cellStyle name="Nota 3 4 2 2 2" xfId="7568" xr:uid="{00000000-0005-0000-0000-00008F610000}"/>
    <cellStyle name="Nota 3 4 2 2 2 2" xfId="16721" xr:uid="{00000000-0005-0000-0000-000090610000}"/>
    <cellStyle name="Nota 3 4 2 2 2 3" xfId="23702" xr:uid="{00000000-0005-0000-0000-000091610000}"/>
    <cellStyle name="Nota 3 4 2 2 2 4" xfId="30546" xr:uid="{00000000-0005-0000-0000-000092610000}"/>
    <cellStyle name="Nota 3 4 2 2 2 5" xfId="34496" xr:uid="{00000000-0005-0000-0000-000093610000}"/>
    <cellStyle name="Nota 3 4 2 2 2 6" xfId="38048" xr:uid="{00000000-0005-0000-0000-000094610000}"/>
    <cellStyle name="Nota 3 4 2 2 2 7" xfId="40006" xr:uid="{00000000-0005-0000-0000-000095610000}"/>
    <cellStyle name="Nota 3 4 2 2 3" xfId="11922" xr:uid="{00000000-0005-0000-0000-000096610000}"/>
    <cellStyle name="Nota 3 4 2 2 4" xfId="18925" xr:uid="{00000000-0005-0000-0000-000097610000}"/>
    <cellStyle name="Nota 3 4 2 2 5" xfId="24641" xr:uid="{00000000-0005-0000-0000-000098610000}"/>
    <cellStyle name="Nota 3 4 2 2 6" xfId="26341" xr:uid="{00000000-0005-0000-0000-000099610000}"/>
    <cellStyle name="Nota 3 4 2 2 7" xfId="9232" xr:uid="{00000000-0005-0000-0000-00009A610000}"/>
    <cellStyle name="Nota 3 4 2 2 8" xfId="9561" xr:uid="{00000000-0005-0000-0000-00009B610000}"/>
    <cellStyle name="Nota 3 4 2 2 9" xfId="31311" xr:uid="{00000000-0005-0000-0000-00009C610000}"/>
    <cellStyle name="Nota 3 4 2 3" xfId="4050" xr:uid="{00000000-0005-0000-0000-00009D610000}"/>
    <cellStyle name="Nota 3 4 2 3 2" xfId="7569" xr:uid="{00000000-0005-0000-0000-00009E610000}"/>
    <cellStyle name="Nota 3 4 2 3 2 2" xfId="16722" xr:uid="{00000000-0005-0000-0000-00009F610000}"/>
    <cellStyle name="Nota 3 4 2 3 2 3" xfId="23703" xr:uid="{00000000-0005-0000-0000-0000A0610000}"/>
    <cellStyle name="Nota 3 4 2 3 2 4" xfId="30547" xr:uid="{00000000-0005-0000-0000-0000A1610000}"/>
    <cellStyle name="Nota 3 4 2 3 2 5" xfId="34497" xr:uid="{00000000-0005-0000-0000-0000A2610000}"/>
    <cellStyle name="Nota 3 4 2 3 2 6" xfId="38049" xr:uid="{00000000-0005-0000-0000-0000A3610000}"/>
    <cellStyle name="Nota 3 4 2 3 2 7" xfId="40007" xr:uid="{00000000-0005-0000-0000-0000A4610000}"/>
    <cellStyle name="Nota 3 4 2 3 3" xfId="13204" xr:uid="{00000000-0005-0000-0000-0000A5610000}"/>
    <cellStyle name="Nota 3 4 2 3 4" xfId="20202" xr:uid="{00000000-0005-0000-0000-0000A6610000}"/>
    <cellStyle name="Nota 3 4 2 3 5" xfId="27806" xr:uid="{00000000-0005-0000-0000-0000A7610000}"/>
    <cellStyle name="Nota 3 4 2 3 6" xfId="28828" xr:uid="{00000000-0005-0000-0000-0000A8610000}"/>
    <cellStyle name="Nota 3 4 2 3 7" xfId="25221" xr:uid="{00000000-0005-0000-0000-0000A9610000}"/>
    <cellStyle name="Nota 3 4 2 3 8" xfId="33439" xr:uid="{00000000-0005-0000-0000-0000AA610000}"/>
    <cellStyle name="Nota 3 4 2 3 9" xfId="37114" xr:uid="{00000000-0005-0000-0000-0000AB610000}"/>
    <cellStyle name="Nota 3 4 2 4" xfId="4488" xr:uid="{00000000-0005-0000-0000-0000AC610000}"/>
    <cellStyle name="Nota 3 4 2 4 2" xfId="7570" xr:uid="{00000000-0005-0000-0000-0000AD610000}"/>
    <cellStyle name="Nota 3 4 2 4 2 2" xfId="16723" xr:uid="{00000000-0005-0000-0000-0000AE610000}"/>
    <cellStyle name="Nota 3 4 2 4 2 3" xfId="23704" xr:uid="{00000000-0005-0000-0000-0000AF610000}"/>
    <cellStyle name="Nota 3 4 2 4 2 4" xfId="30548" xr:uid="{00000000-0005-0000-0000-0000B0610000}"/>
    <cellStyle name="Nota 3 4 2 4 2 5" xfId="34498" xr:uid="{00000000-0005-0000-0000-0000B1610000}"/>
    <cellStyle name="Nota 3 4 2 4 2 6" xfId="38050" xr:uid="{00000000-0005-0000-0000-0000B2610000}"/>
    <cellStyle name="Nota 3 4 2 4 2 7" xfId="40008" xr:uid="{00000000-0005-0000-0000-0000B3610000}"/>
    <cellStyle name="Nota 3 4 2 4 3" xfId="13642" xr:uid="{00000000-0005-0000-0000-0000B4610000}"/>
    <cellStyle name="Nota 3 4 2 4 4" xfId="20640" xr:uid="{00000000-0005-0000-0000-0000B5610000}"/>
    <cellStyle name="Nota 3 4 2 4 5" xfId="27592" xr:uid="{00000000-0005-0000-0000-0000B6610000}"/>
    <cellStyle name="Nota 3 4 2 4 6" xfId="25369" xr:uid="{00000000-0005-0000-0000-0000B7610000}"/>
    <cellStyle name="Nota 3 4 2 4 7" xfId="26855" xr:uid="{00000000-0005-0000-0000-0000B8610000}"/>
    <cellStyle name="Nota 3 4 2 4 8" xfId="30958" xr:uid="{00000000-0005-0000-0000-0000B9610000}"/>
    <cellStyle name="Nota 3 4 2 4 9" xfId="29600" xr:uid="{00000000-0005-0000-0000-0000BA610000}"/>
    <cellStyle name="Nota 3 4 2 5" xfId="4742" xr:uid="{00000000-0005-0000-0000-0000BB610000}"/>
    <cellStyle name="Nota 3 4 2 5 2" xfId="7571" xr:uid="{00000000-0005-0000-0000-0000BC610000}"/>
    <cellStyle name="Nota 3 4 2 5 2 2" xfId="16724" xr:uid="{00000000-0005-0000-0000-0000BD610000}"/>
    <cellStyle name="Nota 3 4 2 5 2 3" xfId="23705" xr:uid="{00000000-0005-0000-0000-0000BE610000}"/>
    <cellStyle name="Nota 3 4 2 5 2 4" xfId="30549" xr:uid="{00000000-0005-0000-0000-0000BF610000}"/>
    <cellStyle name="Nota 3 4 2 5 2 5" xfId="34499" xr:uid="{00000000-0005-0000-0000-0000C0610000}"/>
    <cellStyle name="Nota 3 4 2 5 2 6" xfId="38051" xr:uid="{00000000-0005-0000-0000-0000C1610000}"/>
    <cellStyle name="Nota 3 4 2 5 2 7" xfId="40009" xr:uid="{00000000-0005-0000-0000-0000C2610000}"/>
    <cellStyle name="Nota 3 4 2 5 3" xfId="13896" xr:uid="{00000000-0005-0000-0000-0000C3610000}"/>
    <cellStyle name="Nota 3 4 2 5 4" xfId="20894" xr:uid="{00000000-0005-0000-0000-0000C4610000}"/>
    <cellStyle name="Nota 3 4 2 5 5" xfId="27459" xr:uid="{00000000-0005-0000-0000-0000C5610000}"/>
    <cellStyle name="Nota 3 4 2 5 6" xfId="24341" xr:uid="{00000000-0005-0000-0000-0000C6610000}"/>
    <cellStyle name="Nota 3 4 2 5 7" xfId="25560" xr:uid="{00000000-0005-0000-0000-0000C7610000}"/>
    <cellStyle name="Nota 3 4 2 5 8" xfId="25732" xr:uid="{00000000-0005-0000-0000-0000C8610000}"/>
    <cellStyle name="Nota 3 4 2 5 9" xfId="34892" xr:uid="{00000000-0005-0000-0000-0000C9610000}"/>
    <cellStyle name="Nota 3 4 2 6" xfId="4988" xr:uid="{00000000-0005-0000-0000-0000CA610000}"/>
    <cellStyle name="Nota 3 4 2 6 2" xfId="7572" xr:uid="{00000000-0005-0000-0000-0000CB610000}"/>
    <cellStyle name="Nota 3 4 2 6 2 2" xfId="16725" xr:uid="{00000000-0005-0000-0000-0000CC610000}"/>
    <cellStyle name="Nota 3 4 2 6 2 3" xfId="23706" xr:uid="{00000000-0005-0000-0000-0000CD610000}"/>
    <cellStyle name="Nota 3 4 2 6 2 4" xfId="30550" xr:uid="{00000000-0005-0000-0000-0000CE610000}"/>
    <cellStyle name="Nota 3 4 2 6 2 5" xfId="34500" xr:uid="{00000000-0005-0000-0000-0000CF610000}"/>
    <cellStyle name="Nota 3 4 2 6 2 6" xfId="38052" xr:uid="{00000000-0005-0000-0000-0000D0610000}"/>
    <cellStyle name="Nota 3 4 2 6 2 7" xfId="40010" xr:uid="{00000000-0005-0000-0000-0000D1610000}"/>
    <cellStyle name="Nota 3 4 2 6 3" xfId="14142" xr:uid="{00000000-0005-0000-0000-0000D2610000}"/>
    <cellStyle name="Nota 3 4 2 6 4" xfId="21140" xr:uid="{00000000-0005-0000-0000-0000D3610000}"/>
    <cellStyle name="Nota 3 4 2 6 5" xfId="10145" xr:uid="{00000000-0005-0000-0000-0000D4610000}"/>
    <cellStyle name="Nota 3 4 2 6 6" xfId="10214" xr:uid="{00000000-0005-0000-0000-0000D5610000}"/>
    <cellStyle name="Nota 3 4 2 6 7" xfId="32034" xr:uid="{00000000-0005-0000-0000-0000D6610000}"/>
    <cellStyle name="Nota 3 4 2 6 8" xfId="35712" xr:uid="{00000000-0005-0000-0000-0000D7610000}"/>
    <cellStyle name="Nota 3 4 2 6 9" xfId="38623" xr:uid="{00000000-0005-0000-0000-0000D8610000}"/>
    <cellStyle name="Nota 3 4 2 7" xfId="7567" xr:uid="{00000000-0005-0000-0000-0000D9610000}"/>
    <cellStyle name="Nota 3 4 2 7 2" xfId="16720" xr:uid="{00000000-0005-0000-0000-0000DA610000}"/>
    <cellStyle name="Nota 3 4 2 7 3" xfId="23701" xr:uid="{00000000-0005-0000-0000-0000DB610000}"/>
    <cellStyle name="Nota 3 4 2 7 4" xfId="30545" xr:uid="{00000000-0005-0000-0000-0000DC610000}"/>
    <cellStyle name="Nota 3 4 2 7 5" xfId="34495" xr:uid="{00000000-0005-0000-0000-0000DD610000}"/>
    <cellStyle name="Nota 3 4 2 7 6" xfId="38047" xr:uid="{00000000-0005-0000-0000-0000DE610000}"/>
    <cellStyle name="Nota 3 4 2 7 7" xfId="40005" xr:uid="{00000000-0005-0000-0000-0000DF610000}"/>
    <cellStyle name="Nota 3 4 2 8" xfId="11522" xr:uid="{00000000-0005-0000-0000-0000E0610000}"/>
    <cellStyle name="Nota 3 4 2 9" xfId="18525" xr:uid="{00000000-0005-0000-0000-0000E1610000}"/>
    <cellStyle name="Nota 3 4 3" xfId="2392" xr:uid="{00000000-0005-0000-0000-0000E2610000}"/>
    <cellStyle name="Nota 3 4 3 10" xfId="9970" xr:uid="{00000000-0005-0000-0000-0000E3610000}"/>
    <cellStyle name="Nota 3 4 3 11" xfId="18282" xr:uid="{00000000-0005-0000-0000-0000E4610000}"/>
    <cellStyle name="Nota 3 4 3 12" xfId="29101" xr:uid="{00000000-0005-0000-0000-0000E5610000}"/>
    <cellStyle name="Nota 3 4 3 13" xfId="26028" xr:uid="{00000000-0005-0000-0000-0000E6610000}"/>
    <cellStyle name="Nota 3 4 3 14" xfId="33620" xr:uid="{00000000-0005-0000-0000-0000E7610000}"/>
    <cellStyle name="Nota 3 4 3 2" xfId="2792" xr:uid="{00000000-0005-0000-0000-0000E8610000}"/>
    <cellStyle name="Nota 3 4 3 2 2" xfId="7574" xr:uid="{00000000-0005-0000-0000-0000E9610000}"/>
    <cellStyle name="Nota 3 4 3 2 2 2" xfId="16727" xr:uid="{00000000-0005-0000-0000-0000EA610000}"/>
    <cellStyle name="Nota 3 4 3 2 2 3" xfId="23708" xr:uid="{00000000-0005-0000-0000-0000EB610000}"/>
    <cellStyle name="Nota 3 4 3 2 2 4" xfId="30552" xr:uid="{00000000-0005-0000-0000-0000EC610000}"/>
    <cellStyle name="Nota 3 4 3 2 2 5" xfId="34502" xr:uid="{00000000-0005-0000-0000-0000ED610000}"/>
    <cellStyle name="Nota 3 4 3 2 2 6" xfId="38054" xr:uid="{00000000-0005-0000-0000-0000EE610000}"/>
    <cellStyle name="Nota 3 4 3 2 2 7" xfId="40012" xr:uid="{00000000-0005-0000-0000-0000EF610000}"/>
    <cellStyle name="Nota 3 4 3 2 3" xfId="11946" xr:uid="{00000000-0005-0000-0000-0000F0610000}"/>
    <cellStyle name="Nota 3 4 3 2 4" xfId="18949" xr:uid="{00000000-0005-0000-0000-0000F1610000}"/>
    <cellStyle name="Nota 3 4 3 2 5" xfId="28387" xr:uid="{00000000-0005-0000-0000-0000F2610000}"/>
    <cellStyle name="Nota 3 4 3 2 6" xfId="26348" xr:uid="{00000000-0005-0000-0000-0000F3610000}"/>
    <cellStyle name="Nota 3 4 3 2 7" xfId="29937" xr:uid="{00000000-0005-0000-0000-0000F4610000}"/>
    <cellStyle name="Nota 3 4 3 2 8" xfId="33914" xr:uid="{00000000-0005-0000-0000-0000F5610000}"/>
    <cellStyle name="Nota 3 4 3 2 9" xfId="37476" xr:uid="{00000000-0005-0000-0000-0000F6610000}"/>
    <cellStyle name="Nota 3 4 3 3" xfId="4074" xr:uid="{00000000-0005-0000-0000-0000F7610000}"/>
    <cellStyle name="Nota 3 4 3 3 2" xfId="7575" xr:uid="{00000000-0005-0000-0000-0000F8610000}"/>
    <cellStyle name="Nota 3 4 3 3 2 2" xfId="16728" xr:uid="{00000000-0005-0000-0000-0000F9610000}"/>
    <cellStyle name="Nota 3 4 3 3 2 3" xfId="23709" xr:uid="{00000000-0005-0000-0000-0000FA610000}"/>
    <cellStyle name="Nota 3 4 3 3 2 4" xfId="30553" xr:uid="{00000000-0005-0000-0000-0000FB610000}"/>
    <cellStyle name="Nota 3 4 3 3 2 5" xfId="34503" xr:uid="{00000000-0005-0000-0000-0000FC610000}"/>
    <cellStyle name="Nota 3 4 3 3 2 6" xfId="38055" xr:uid="{00000000-0005-0000-0000-0000FD610000}"/>
    <cellStyle name="Nota 3 4 3 3 2 7" xfId="40013" xr:uid="{00000000-0005-0000-0000-0000FE610000}"/>
    <cellStyle name="Nota 3 4 3 3 3" xfId="13228" xr:uid="{00000000-0005-0000-0000-0000FF610000}"/>
    <cellStyle name="Nota 3 4 3 3 4" xfId="20226" xr:uid="{00000000-0005-0000-0000-000000620000}"/>
    <cellStyle name="Nota 3 4 3 3 5" xfId="27794" xr:uid="{00000000-0005-0000-0000-000001620000}"/>
    <cellStyle name="Nota 3 4 3 3 6" xfId="9549" xr:uid="{00000000-0005-0000-0000-000002620000}"/>
    <cellStyle name="Nota 3 4 3 3 7" xfId="10052" xr:uid="{00000000-0005-0000-0000-000003620000}"/>
    <cellStyle name="Nota 3 4 3 3 8" xfId="23091" xr:uid="{00000000-0005-0000-0000-000004620000}"/>
    <cellStyle name="Nota 3 4 3 3 9" xfId="30241" xr:uid="{00000000-0005-0000-0000-000005620000}"/>
    <cellStyle name="Nota 3 4 3 4" xfId="4512" xr:uid="{00000000-0005-0000-0000-000006620000}"/>
    <cellStyle name="Nota 3 4 3 4 2" xfId="7576" xr:uid="{00000000-0005-0000-0000-000007620000}"/>
    <cellStyle name="Nota 3 4 3 4 2 2" xfId="16729" xr:uid="{00000000-0005-0000-0000-000008620000}"/>
    <cellStyle name="Nota 3 4 3 4 2 3" xfId="23710" xr:uid="{00000000-0005-0000-0000-000009620000}"/>
    <cellStyle name="Nota 3 4 3 4 2 4" xfId="30554" xr:uid="{00000000-0005-0000-0000-00000A620000}"/>
    <cellStyle name="Nota 3 4 3 4 2 5" xfId="34504" xr:uid="{00000000-0005-0000-0000-00000B620000}"/>
    <cellStyle name="Nota 3 4 3 4 2 6" xfId="38056" xr:uid="{00000000-0005-0000-0000-00000C620000}"/>
    <cellStyle name="Nota 3 4 3 4 2 7" xfId="40014" xr:uid="{00000000-0005-0000-0000-00000D620000}"/>
    <cellStyle name="Nota 3 4 3 4 3" xfId="13666" xr:uid="{00000000-0005-0000-0000-00000E620000}"/>
    <cellStyle name="Nota 3 4 3 4 4" xfId="20664" xr:uid="{00000000-0005-0000-0000-00000F620000}"/>
    <cellStyle name="Nota 3 4 3 4 5" xfId="27580" xr:uid="{00000000-0005-0000-0000-000010620000}"/>
    <cellStyle name="Nota 3 4 3 4 6" xfId="24204" xr:uid="{00000000-0005-0000-0000-000011620000}"/>
    <cellStyle name="Nota 3 4 3 4 7" xfId="22828" xr:uid="{00000000-0005-0000-0000-000012620000}"/>
    <cellStyle name="Nota 3 4 3 4 8" xfId="32260" xr:uid="{00000000-0005-0000-0000-000013620000}"/>
    <cellStyle name="Nota 3 4 3 4 9" xfId="35935" xr:uid="{00000000-0005-0000-0000-000014620000}"/>
    <cellStyle name="Nota 3 4 3 5" xfId="4766" xr:uid="{00000000-0005-0000-0000-000015620000}"/>
    <cellStyle name="Nota 3 4 3 5 2" xfId="7577" xr:uid="{00000000-0005-0000-0000-000016620000}"/>
    <cellStyle name="Nota 3 4 3 5 2 2" xfId="16730" xr:uid="{00000000-0005-0000-0000-000017620000}"/>
    <cellStyle name="Nota 3 4 3 5 2 3" xfId="23711" xr:uid="{00000000-0005-0000-0000-000018620000}"/>
    <cellStyle name="Nota 3 4 3 5 2 4" xfId="30555" xr:uid="{00000000-0005-0000-0000-000019620000}"/>
    <cellStyle name="Nota 3 4 3 5 2 5" xfId="34505" xr:uid="{00000000-0005-0000-0000-00001A620000}"/>
    <cellStyle name="Nota 3 4 3 5 2 6" xfId="38057" xr:uid="{00000000-0005-0000-0000-00001B620000}"/>
    <cellStyle name="Nota 3 4 3 5 2 7" xfId="40015" xr:uid="{00000000-0005-0000-0000-00001C620000}"/>
    <cellStyle name="Nota 3 4 3 5 3" xfId="13920" xr:uid="{00000000-0005-0000-0000-00001D620000}"/>
    <cellStyle name="Nota 3 4 3 5 4" xfId="20918" xr:uid="{00000000-0005-0000-0000-00001E620000}"/>
    <cellStyle name="Nota 3 4 3 5 5" xfId="24791" xr:uid="{00000000-0005-0000-0000-00001F620000}"/>
    <cellStyle name="Nota 3 4 3 5 6" xfId="22576" xr:uid="{00000000-0005-0000-0000-000020620000}"/>
    <cellStyle name="Nota 3 4 3 5 7" xfId="24985" xr:uid="{00000000-0005-0000-0000-000021620000}"/>
    <cellStyle name="Nota 3 4 3 5 8" xfId="32143" xr:uid="{00000000-0005-0000-0000-000022620000}"/>
    <cellStyle name="Nota 3 4 3 5 9" xfId="35818" xr:uid="{00000000-0005-0000-0000-000023620000}"/>
    <cellStyle name="Nota 3 4 3 6" xfId="5012" xr:uid="{00000000-0005-0000-0000-000024620000}"/>
    <cellStyle name="Nota 3 4 3 6 2" xfId="7578" xr:uid="{00000000-0005-0000-0000-000025620000}"/>
    <cellStyle name="Nota 3 4 3 6 2 2" xfId="16731" xr:uid="{00000000-0005-0000-0000-000026620000}"/>
    <cellStyle name="Nota 3 4 3 6 2 3" xfId="23712" xr:uid="{00000000-0005-0000-0000-000027620000}"/>
    <cellStyle name="Nota 3 4 3 6 2 4" xfId="30556" xr:uid="{00000000-0005-0000-0000-000028620000}"/>
    <cellStyle name="Nota 3 4 3 6 2 5" xfId="34506" xr:uid="{00000000-0005-0000-0000-000029620000}"/>
    <cellStyle name="Nota 3 4 3 6 2 6" xfId="38058" xr:uid="{00000000-0005-0000-0000-00002A620000}"/>
    <cellStyle name="Nota 3 4 3 6 2 7" xfId="40016" xr:uid="{00000000-0005-0000-0000-00002B620000}"/>
    <cellStyle name="Nota 3 4 3 6 3" xfId="14166" xr:uid="{00000000-0005-0000-0000-00002C620000}"/>
    <cellStyle name="Nota 3 4 3 6 4" xfId="21164" xr:uid="{00000000-0005-0000-0000-00002D620000}"/>
    <cellStyle name="Nota 3 4 3 6 5" xfId="15488" xr:uid="{00000000-0005-0000-0000-00002E620000}"/>
    <cellStyle name="Nota 3 4 3 6 6" xfId="26784" xr:uid="{00000000-0005-0000-0000-00002F620000}"/>
    <cellStyle name="Nota 3 4 3 6 7" xfId="32058" xr:uid="{00000000-0005-0000-0000-000030620000}"/>
    <cellStyle name="Nota 3 4 3 6 8" xfId="35736" xr:uid="{00000000-0005-0000-0000-000031620000}"/>
    <cellStyle name="Nota 3 4 3 6 9" xfId="38647" xr:uid="{00000000-0005-0000-0000-000032620000}"/>
    <cellStyle name="Nota 3 4 3 7" xfId="7573" xr:uid="{00000000-0005-0000-0000-000033620000}"/>
    <cellStyle name="Nota 3 4 3 7 2" xfId="16726" xr:uid="{00000000-0005-0000-0000-000034620000}"/>
    <cellStyle name="Nota 3 4 3 7 3" xfId="23707" xr:uid="{00000000-0005-0000-0000-000035620000}"/>
    <cellStyle name="Nota 3 4 3 7 4" xfId="30551" xr:uid="{00000000-0005-0000-0000-000036620000}"/>
    <cellStyle name="Nota 3 4 3 7 5" xfId="34501" xr:uid="{00000000-0005-0000-0000-000037620000}"/>
    <cellStyle name="Nota 3 4 3 7 6" xfId="38053" xr:uid="{00000000-0005-0000-0000-000038620000}"/>
    <cellStyle name="Nota 3 4 3 7 7" xfId="40011" xr:uid="{00000000-0005-0000-0000-000039620000}"/>
    <cellStyle name="Nota 3 4 3 8" xfId="11546" xr:uid="{00000000-0005-0000-0000-00003A620000}"/>
    <cellStyle name="Nota 3 4 3 9" xfId="18549" xr:uid="{00000000-0005-0000-0000-00003B620000}"/>
    <cellStyle name="Nota 3 4 4" xfId="2416" xr:uid="{00000000-0005-0000-0000-00003C620000}"/>
    <cellStyle name="Nota 3 4 4 10" xfId="25340" xr:uid="{00000000-0005-0000-0000-00003D620000}"/>
    <cellStyle name="Nota 3 4 4 11" xfId="28912" xr:uid="{00000000-0005-0000-0000-00003E620000}"/>
    <cellStyle name="Nota 3 4 4 12" xfId="30123" xr:uid="{00000000-0005-0000-0000-00003F620000}"/>
    <cellStyle name="Nota 3 4 4 13" xfId="34099" xr:uid="{00000000-0005-0000-0000-000040620000}"/>
    <cellStyle name="Nota 3 4 4 14" xfId="37661" xr:uid="{00000000-0005-0000-0000-000041620000}"/>
    <cellStyle name="Nota 3 4 4 2" xfId="2816" xr:uid="{00000000-0005-0000-0000-000042620000}"/>
    <cellStyle name="Nota 3 4 4 2 2" xfId="7580" xr:uid="{00000000-0005-0000-0000-000043620000}"/>
    <cellStyle name="Nota 3 4 4 2 2 2" xfId="16733" xr:uid="{00000000-0005-0000-0000-000044620000}"/>
    <cellStyle name="Nota 3 4 4 2 2 3" xfId="23714" xr:uid="{00000000-0005-0000-0000-000045620000}"/>
    <cellStyle name="Nota 3 4 4 2 2 4" xfId="30558" xr:uid="{00000000-0005-0000-0000-000046620000}"/>
    <cellStyle name="Nota 3 4 4 2 2 5" xfId="34508" xr:uid="{00000000-0005-0000-0000-000047620000}"/>
    <cellStyle name="Nota 3 4 4 2 2 6" xfId="38060" xr:uid="{00000000-0005-0000-0000-000048620000}"/>
    <cellStyle name="Nota 3 4 4 2 2 7" xfId="40018" xr:uid="{00000000-0005-0000-0000-000049620000}"/>
    <cellStyle name="Nota 3 4 4 2 3" xfId="11970" xr:uid="{00000000-0005-0000-0000-00004A620000}"/>
    <cellStyle name="Nota 3 4 4 2 4" xfId="18973" xr:uid="{00000000-0005-0000-0000-00004B620000}"/>
    <cellStyle name="Nota 3 4 4 2 5" xfId="19511" xr:uid="{00000000-0005-0000-0000-00004C620000}"/>
    <cellStyle name="Nota 3 4 4 2 6" xfId="29119" xr:uid="{00000000-0005-0000-0000-00004D620000}"/>
    <cellStyle name="Nota 3 4 4 2 7" xfId="29926" xr:uid="{00000000-0005-0000-0000-00004E620000}"/>
    <cellStyle name="Nota 3 4 4 2 8" xfId="33901" xr:uid="{00000000-0005-0000-0000-00004F620000}"/>
    <cellStyle name="Nota 3 4 4 2 9" xfId="37463" xr:uid="{00000000-0005-0000-0000-000050620000}"/>
    <cellStyle name="Nota 3 4 4 3" xfId="4098" xr:uid="{00000000-0005-0000-0000-000051620000}"/>
    <cellStyle name="Nota 3 4 4 3 2" xfId="7581" xr:uid="{00000000-0005-0000-0000-000052620000}"/>
    <cellStyle name="Nota 3 4 4 3 2 2" xfId="16734" xr:uid="{00000000-0005-0000-0000-000053620000}"/>
    <cellStyle name="Nota 3 4 4 3 2 3" xfId="23715" xr:uid="{00000000-0005-0000-0000-000054620000}"/>
    <cellStyle name="Nota 3 4 4 3 2 4" xfId="30559" xr:uid="{00000000-0005-0000-0000-000055620000}"/>
    <cellStyle name="Nota 3 4 4 3 2 5" xfId="34509" xr:uid="{00000000-0005-0000-0000-000056620000}"/>
    <cellStyle name="Nota 3 4 4 3 2 6" xfId="38061" xr:uid="{00000000-0005-0000-0000-000057620000}"/>
    <cellStyle name="Nota 3 4 4 3 2 7" xfId="40019" xr:uid="{00000000-0005-0000-0000-000058620000}"/>
    <cellStyle name="Nota 3 4 4 3 3" xfId="13252" xr:uid="{00000000-0005-0000-0000-000059620000}"/>
    <cellStyle name="Nota 3 4 4 3 4" xfId="20250" xr:uid="{00000000-0005-0000-0000-00005A620000}"/>
    <cellStyle name="Nota 3 4 4 3 5" xfId="9344" xr:uid="{00000000-0005-0000-0000-00005B620000}"/>
    <cellStyle name="Nota 3 4 4 3 6" xfId="28132" xr:uid="{00000000-0005-0000-0000-00005C620000}"/>
    <cellStyle name="Nota 3 4 4 3 7" xfId="24286" xr:uid="{00000000-0005-0000-0000-00005D620000}"/>
    <cellStyle name="Nota 3 4 4 3 8" xfId="33420" xr:uid="{00000000-0005-0000-0000-00005E620000}"/>
    <cellStyle name="Nota 3 4 4 3 9" xfId="37095" xr:uid="{00000000-0005-0000-0000-00005F620000}"/>
    <cellStyle name="Nota 3 4 4 4" xfId="4536" xr:uid="{00000000-0005-0000-0000-000060620000}"/>
    <cellStyle name="Nota 3 4 4 4 2" xfId="7582" xr:uid="{00000000-0005-0000-0000-000061620000}"/>
    <cellStyle name="Nota 3 4 4 4 2 2" xfId="16735" xr:uid="{00000000-0005-0000-0000-000062620000}"/>
    <cellStyle name="Nota 3 4 4 4 2 3" xfId="23716" xr:uid="{00000000-0005-0000-0000-000063620000}"/>
    <cellStyle name="Nota 3 4 4 4 2 4" xfId="30560" xr:uid="{00000000-0005-0000-0000-000064620000}"/>
    <cellStyle name="Nota 3 4 4 4 2 5" xfId="34510" xr:uid="{00000000-0005-0000-0000-000065620000}"/>
    <cellStyle name="Nota 3 4 4 4 2 6" xfId="38062" xr:uid="{00000000-0005-0000-0000-000066620000}"/>
    <cellStyle name="Nota 3 4 4 4 2 7" xfId="40020" xr:uid="{00000000-0005-0000-0000-000067620000}"/>
    <cellStyle name="Nota 3 4 4 4 3" xfId="13690" xr:uid="{00000000-0005-0000-0000-000068620000}"/>
    <cellStyle name="Nota 3 4 4 4 4" xfId="20688" xr:uid="{00000000-0005-0000-0000-000069620000}"/>
    <cellStyle name="Nota 3 4 4 4 5" xfId="24249" xr:uid="{00000000-0005-0000-0000-00006A620000}"/>
    <cellStyle name="Nota 3 4 4 4 6" xfId="26713" xr:uid="{00000000-0005-0000-0000-00006B620000}"/>
    <cellStyle name="Nota 3 4 4 4 7" xfId="21231" xr:uid="{00000000-0005-0000-0000-00006C620000}"/>
    <cellStyle name="Nota 3 4 4 4 8" xfId="32246" xr:uid="{00000000-0005-0000-0000-00006D620000}"/>
    <cellStyle name="Nota 3 4 4 4 9" xfId="35921" xr:uid="{00000000-0005-0000-0000-00006E620000}"/>
    <cellStyle name="Nota 3 4 4 5" xfId="4790" xr:uid="{00000000-0005-0000-0000-00006F620000}"/>
    <cellStyle name="Nota 3 4 4 5 2" xfId="7583" xr:uid="{00000000-0005-0000-0000-000070620000}"/>
    <cellStyle name="Nota 3 4 4 5 2 2" xfId="16736" xr:uid="{00000000-0005-0000-0000-000071620000}"/>
    <cellStyle name="Nota 3 4 4 5 2 3" xfId="23717" xr:uid="{00000000-0005-0000-0000-000072620000}"/>
    <cellStyle name="Nota 3 4 4 5 2 4" xfId="30561" xr:uid="{00000000-0005-0000-0000-000073620000}"/>
    <cellStyle name="Nota 3 4 4 5 2 5" xfId="34511" xr:uid="{00000000-0005-0000-0000-000074620000}"/>
    <cellStyle name="Nota 3 4 4 5 2 6" xfId="38063" xr:uid="{00000000-0005-0000-0000-000075620000}"/>
    <cellStyle name="Nota 3 4 4 5 2 7" xfId="40021" xr:uid="{00000000-0005-0000-0000-000076620000}"/>
    <cellStyle name="Nota 3 4 4 5 3" xfId="13944" xr:uid="{00000000-0005-0000-0000-000077620000}"/>
    <cellStyle name="Nota 3 4 4 5 4" xfId="20942" xr:uid="{00000000-0005-0000-0000-000078620000}"/>
    <cellStyle name="Nota 3 4 4 5 5" xfId="24794" xr:uid="{00000000-0005-0000-0000-000079620000}"/>
    <cellStyle name="Nota 3 4 4 5 6" xfId="24999" xr:uid="{00000000-0005-0000-0000-00007A620000}"/>
    <cellStyle name="Nota 3 4 4 5 7" xfId="17141" xr:uid="{00000000-0005-0000-0000-00007B620000}"/>
    <cellStyle name="Nota 3 4 4 5 8" xfId="32132" xr:uid="{00000000-0005-0000-0000-00007C620000}"/>
    <cellStyle name="Nota 3 4 4 5 9" xfId="35807" xr:uid="{00000000-0005-0000-0000-00007D620000}"/>
    <cellStyle name="Nota 3 4 4 6" xfId="5036" xr:uid="{00000000-0005-0000-0000-00007E620000}"/>
    <cellStyle name="Nota 3 4 4 6 2" xfId="7584" xr:uid="{00000000-0005-0000-0000-00007F620000}"/>
    <cellStyle name="Nota 3 4 4 6 2 2" xfId="16737" xr:uid="{00000000-0005-0000-0000-000080620000}"/>
    <cellStyle name="Nota 3 4 4 6 2 3" xfId="23718" xr:uid="{00000000-0005-0000-0000-000081620000}"/>
    <cellStyle name="Nota 3 4 4 6 2 4" xfId="30562" xr:uid="{00000000-0005-0000-0000-000082620000}"/>
    <cellStyle name="Nota 3 4 4 6 2 5" xfId="34512" xr:uid="{00000000-0005-0000-0000-000083620000}"/>
    <cellStyle name="Nota 3 4 4 6 2 6" xfId="38064" xr:uid="{00000000-0005-0000-0000-000084620000}"/>
    <cellStyle name="Nota 3 4 4 6 2 7" xfId="40022" xr:uid="{00000000-0005-0000-0000-000085620000}"/>
    <cellStyle name="Nota 3 4 4 6 3" xfId="14190" xr:uid="{00000000-0005-0000-0000-000086620000}"/>
    <cellStyle name="Nota 3 4 4 6 4" xfId="21188" xr:uid="{00000000-0005-0000-0000-000087620000}"/>
    <cellStyle name="Nota 3 4 4 6 5" xfId="27321" xr:uid="{00000000-0005-0000-0000-000088620000}"/>
    <cellStyle name="Nota 3 4 4 6 6" xfId="26792" xr:uid="{00000000-0005-0000-0000-000089620000}"/>
    <cellStyle name="Nota 3 4 4 6 7" xfId="32082" xr:uid="{00000000-0005-0000-0000-00008A620000}"/>
    <cellStyle name="Nota 3 4 4 6 8" xfId="35760" xr:uid="{00000000-0005-0000-0000-00008B620000}"/>
    <cellStyle name="Nota 3 4 4 6 9" xfId="38671" xr:uid="{00000000-0005-0000-0000-00008C620000}"/>
    <cellStyle name="Nota 3 4 4 7" xfId="7579" xr:uid="{00000000-0005-0000-0000-00008D620000}"/>
    <cellStyle name="Nota 3 4 4 7 2" xfId="16732" xr:uid="{00000000-0005-0000-0000-00008E620000}"/>
    <cellStyle name="Nota 3 4 4 7 3" xfId="23713" xr:uid="{00000000-0005-0000-0000-00008F620000}"/>
    <cellStyle name="Nota 3 4 4 7 4" xfId="30557" xr:uid="{00000000-0005-0000-0000-000090620000}"/>
    <cellStyle name="Nota 3 4 4 7 5" xfId="34507" xr:uid="{00000000-0005-0000-0000-000091620000}"/>
    <cellStyle name="Nota 3 4 4 7 6" xfId="38059" xr:uid="{00000000-0005-0000-0000-000092620000}"/>
    <cellStyle name="Nota 3 4 4 7 7" xfId="40017" xr:uid="{00000000-0005-0000-0000-000093620000}"/>
    <cellStyle name="Nota 3 4 4 8" xfId="11570" xr:uid="{00000000-0005-0000-0000-000094620000}"/>
    <cellStyle name="Nota 3 4 4 9" xfId="18573" xr:uid="{00000000-0005-0000-0000-000095620000}"/>
    <cellStyle name="Nota 3 4 5" xfId="2618" xr:uid="{00000000-0005-0000-0000-000096620000}"/>
    <cellStyle name="Nota 3 4 5 10" xfId="26277" xr:uid="{00000000-0005-0000-0000-000097620000}"/>
    <cellStyle name="Nota 3 4 5 11" xfId="30021" xr:uid="{00000000-0005-0000-0000-000098620000}"/>
    <cellStyle name="Nota 3 4 5 12" xfId="33997" xr:uid="{00000000-0005-0000-0000-000099620000}"/>
    <cellStyle name="Nota 3 4 5 13" xfId="37559" xr:uid="{00000000-0005-0000-0000-00009A620000}"/>
    <cellStyle name="Nota 3 4 5 2" xfId="3907" xr:uid="{00000000-0005-0000-0000-00009B620000}"/>
    <cellStyle name="Nota 3 4 5 2 2" xfId="7586" xr:uid="{00000000-0005-0000-0000-00009C620000}"/>
    <cellStyle name="Nota 3 4 5 2 2 2" xfId="16739" xr:uid="{00000000-0005-0000-0000-00009D620000}"/>
    <cellStyle name="Nota 3 4 5 2 2 3" xfId="23720" xr:uid="{00000000-0005-0000-0000-00009E620000}"/>
    <cellStyle name="Nota 3 4 5 2 2 4" xfId="30564" xr:uid="{00000000-0005-0000-0000-00009F620000}"/>
    <cellStyle name="Nota 3 4 5 2 2 5" xfId="34514" xr:uid="{00000000-0005-0000-0000-0000A0620000}"/>
    <cellStyle name="Nota 3 4 5 2 2 6" xfId="38066" xr:uid="{00000000-0005-0000-0000-0000A1620000}"/>
    <cellStyle name="Nota 3 4 5 2 2 7" xfId="40024" xr:uid="{00000000-0005-0000-0000-0000A2620000}"/>
    <cellStyle name="Nota 3 4 5 2 3" xfId="13061" xr:uid="{00000000-0005-0000-0000-0000A3620000}"/>
    <cellStyle name="Nota 3 4 5 2 4" xfId="20059" xr:uid="{00000000-0005-0000-0000-0000A4620000}"/>
    <cellStyle name="Nota 3 4 5 2 5" xfId="18000" xr:uid="{00000000-0005-0000-0000-0000A5620000}"/>
    <cellStyle name="Nota 3 4 5 2 6" xfId="26612" xr:uid="{00000000-0005-0000-0000-0000A6620000}"/>
    <cellStyle name="Nota 3 4 5 2 7" xfId="25618" xr:uid="{00000000-0005-0000-0000-0000A7620000}"/>
    <cellStyle name="Nota 3 4 5 2 8" xfId="25723" xr:uid="{00000000-0005-0000-0000-0000A8620000}"/>
    <cellStyle name="Nota 3 4 5 2 9" xfId="34849" xr:uid="{00000000-0005-0000-0000-0000A9620000}"/>
    <cellStyle name="Nota 3 4 5 3" xfId="4348" xr:uid="{00000000-0005-0000-0000-0000AA620000}"/>
    <cellStyle name="Nota 3 4 5 3 2" xfId="7587" xr:uid="{00000000-0005-0000-0000-0000AB620000}"/>
    <cellStyle name="Nota 3 4 5 3 2 2" xfId="16740" xr:uid="{00000000-0005-0000-0000-0000AC620000}"/>
    <cellStyle name="Nota 3 4 5 3 2 3" xfId="23721" xr:uid="{00000000-0005-0000-0000-0000AD620000}"/>
    <cellStyle name="Nota 3 4 5 3 2 4" xfId="30565" xr:uid="{00000000-0005-0000-0000-0000AE620000}"/>
    <cellStyle name="Nota 3 4 5 3 2 5" xfId="34515" xr:uid="{00000000-0005-0000-0000-0000AF620000}"/>
    <cellStyle name="Nota 3 4 5 3 2 6" xfId="38067" xr:uid="{00000000-0005-0000-0000-0000B0620000}"/>
    <cellStyle name="Nota 3 4 5 3 2 7" xfId="40025" xr:uid="{00000000-0005-0000-0000-0000B1620000}"/>
    <cellStyle name="Nota 3 4 5 3 3" xfId="13502" xr:uid="{00000000-0005-0000-0000-0000B2620000}"/>
    <cellStyle name="Nota 3 4 5 3 4" xfId="20500" xr:uid="{00000000-0005-0000-0000-0000B3620000}"/>
    <cellStyle name="Nota 3 4 5 3 5" xfId="24236" xr:uid="{00000000-0005-0000-0000-0000B4620000}"/>
    <cellStyle name="Nota 3 4 5 3 6" xfId="26688" xr:uid="{00000000-0005-0000-0000-0000B5620000}"/>
    <cellStyle name="Nota 3 4 5 3 7" xfId="17518" xr:uid="{00000000-0005-0000-0000-0000B6620000}"/>
    <cellStyle name="Nota 3 4 5 3 8" xfId="23333" xr:uid="{00000000-0005-0000-0000-0000B7620000}"/>
    <cellStyle name="Nota 3 4 5 3 9" xfId="24534" xr:uid="{00000000-0005-0000-0000-0000B8620000}"/>
    <cellStyle name="Nota 3 4 5 4" xfId="4603" xr:uid="{00000000-0005-0000-0000-0000B9620000}"/>
    <cellStyle name="Nota 3 4 5 4 2" xfId="7588" xr:uid="{00000000-0005-0000-0000-0000BA620000}"/>
    <cellStyle name="Nota 3 4 5 4 2 2" xfId="16741" xr:uid="{00000000-0005-0000-0000-0000BB620000}"/>
    <cellStyle name="Nota 3 4 5 4 2 3" xfId="23722" xr:uid="{00000000-0005-0000-0000-0000BC620000}"/>
    <cellStyle name="Nota 3 4 5 4 2 4" xfId="30566" xr:uid="{00000000-0005-0000-0000-0000BD620000}"/>
    <cellStyle name="Nota 3 4 5 4 2 5" xfId="34516" xr:uid="{00000000-0005-0000-0000-0000BE620000}"/>
    <cellStyle name="Nota 3 4 5 4 2 6" xfId="38068" xr:uid="{00000000-0005-0000-0000-0000BF620000}"/>
    <cellStyle name="Nota 3 4 5 4 2 7" xfId="40026" xr:uid="{00000000-0005-0000-0000-0000C0620000}"/>
    <cellStyle name="Nota 3 4 5 4 3" xfId="13757" xr:uid="{00000000-0005-0000-0000-0000C1620000}"/>
    <cellStyle name="Nota 3 4 5 4 4" xfId="20755" xr:uid="{00000000-0005-0000-0000-0000C2620000}"/>
    <cellStyle name="Nota 3 4 5 4 5" xfId="27534" xr:uid="{00000000-0005-0000-0000-0000C3620000}"/>
    <cellStyle name="Nota 3 4 5 4 6" xfId="25122" xr:uid="{00000000-0005-0000-0000-0000C4620000}"/>
    <cellStyle name="Nota 3 4 5 4 7" xfId="18070" xr:uid="{00000000-0005-0000-0000-0000C5620000}"/>
    <cellStyle name="Nota 3 4 5 4 8" xfId="31875" xr:uid="{00000000-0005-0000-0000-0000C6620000}"/>
    <cellStyle name="Nota 3 4 5 4 9" xfId="35529" xr:uid="{00000000-0005-0000-0000-0000C7620000}"/>
    <cellStyle name="Nota 3 4 5 5" xfId="4850" xr:uid="{00000000-0005-0000-0000-0000C8620000}"/>
    <cellStyle name="Nota 3 4 5 5 2" xfId="7589" xr:uid="{00000000-0005-0000-0000-0000C9620000}"/>
    <cellStyle name="Nota 3 4 5 5 2 2" xfId="16742" xr:uid="{00000000-0005-0000-0000-0000CA620000}"/>
    <cellStyle name="Nota 3 4 5 5 2 3" xfId="23723" xr:uid="{00000000-0005-0000-0000-0000CB620000}"/>
    <cellStyle name="Nota 3 4 5 5 2 4" xfId="30567" xr:uid="{00000000-0005-0000-0000-0000CC620000}"/>
    <cellStyle name="Nota 3 4 5 5 2 5" xfId="34517" xr:uid="{00000000-0005-0000-0000-0000CD620000}"/>
    <cellStyle name="Nota 3 4 5 5 2 6" xfId="38069" xr:uid="{00000000-0005-0000-0000-0000CE620000}"/>
    <cellStyle name="Nota 3 4 5 5 2 7" xfId="40027" xr:uid="{00000000-0005-0000-0000-0000CF620000}"/>
    <cellStyle name="Nota 3 4 5 5 3" xfId="14004" xr:uid="{00000000-0005-0000-0000-0000D0620000}"/>
    <cellStyle name="Nota 3 4 5 5 4" xfId="21002" xr:uid="{00000000-0005-0000-0000-0000D1620000}"/>
    <cellStyle name="Nota 3 4 5 5 5" xfId="27410" xr:uid="{00000000-0005-0000-0000-0000D2620000}"/>
    <cellStyle name="Nota 3 4 5 5 6" xfId="24095" xr:uid="{00000000-0005-0000-0000-0000D3620000}"/>
    <cellStyle name="Nota 3 4 5 5 7" xfId="21314" xr:uid="{00000000-0005-0000-0000-0000D4620000}"/>
    <cellStyle name="Nota 3 4 5 5 8" xfId="18092" xr:uid="{00000000-0005-0000-0000-0000D5620000}"/>
    <cellStyle name="Nota 3 4 5 5 9" xfId="33713" xr:uid="{00000000-0005-0000-0000-0000D6620000}"/>
    <cellStyle name="Nota 3 4 5 6" xfId="7585" xr:uid="{00000000-0005-0000-0000-0000D7620000}"/>
    <cellStyle name="Nota 3 4 5 6 2" xfId="16738" xr:uid="{00000000-0005-0000-0000-0000D8620000}"/>
    <cellStyle name="Nota 3 4 5 6 3" xfId="23719" xr:uid="{00000000-0005-0000-0000-0000D9620000}"/>
    <cellStyle name="Nota 3 4 5 6 4" xfId="30563" xr:uid="{00000000-0005-0000-0000-0000DA620000}"/>
    <cellStyle name="Nota 3 4 5 6 5" xfId="34513" xr:uid="{00000000-0005-0000-0000-0000DB620000}"/>
    <cellStyle name="Nota 3 4 5 6 6" xfId="38065" xr:uid="{00000000-0005-0000-0000-0000DC620000}"/>
    <cellStyle name="Nota 3 4 5 6 7" xfId="40023" xr:uid="{00000000-0005-0000-0000-0000DD620000}"/>
    <cellStyle name="Nota 3 4 5 7" xfId="11772" xr:uid="{00000000-0005-0000-0000-0000DE620000}"/>
    <cellStyle name="Nota 3 4 5 8" xfId="18775" xr:uid="{00000000-0005-0000-0000-0000DF620000}"/>
    <cellStyle name="Nota 3 4 5 9" xfId="17157" xr:uid="{00000000-0005-0000-0000-0000E0620000}"/>
    <cellStyle name="Nota 3 4 6" xfId="2213" xr:uid="{00000000-0005-0000-0000-0000E1620000}"/>
    <cellStyle name="Nota 3 4 6 2" xfId="7590" xr:uid="{00000000-0005-0000-0000-0000E2620000}"/>
    <cellStyle name="Nota 3 4 6 2 2" xfId="16743" xr:uid="{00000000-0005-0000-0000-0000E3620000}"/>
    <cellStyle name="Nota 3 4 6 2 3" xfId="23724" xr:uid="{00000000-0005-0000-0000-0000E4620000}"/>
    <cellStyle name="Nota 3 4 6 2 4" xfId="30568" xr:uid="{00000000-0005-0000-0000-0000E5620000}"/>
    <cellStyle name="Nota 3 4 6 2 5" xfId="34518" xr:uid="{00000000-0005-0000-0000-0000E6620000}"/>
    <cellStyle name="Nota 3 4 6 2 6" xfId="38070" xr:uid="{00000000-0005-0000-0000-0000E7620000}"/>
    <cellStyle name="Nota 3 4 6 2 7" xfId="40028" xr:uid="{00000000-0005-0000-0000-0000E8620000}"/>
    <cellStyle name="Nota 3 4 6 3" xfId="11367" xr:uid="{00000000-0005-0000-0000-0000E9620000}"/>
    <cellStyle name="Nota 3 4 6 4" xfId="18370" xr:uid="{00000000-0005-0000-0000-0000EA620000}"/>
    <cellStyle name="Nota 3 4 6 5" xfId="21329" xr:uid="{00000000-0005-0000-0000-0000EB620000}"/>
    <cellStyle name="Nota 3 4 6 6" xfId="26097" xr:uid="{00000000-0005-0000-0000-0000EC620000}"/>
    <cellStyle name="Nota 3 4 6 7" xfId="30223" xr:uid="{00000000-0005-0000-0000-0000ED620000}"/>
    <cellStyle name="Nota 3 4 6 8" xfId="27827" xr:uid="{00000000-0005-0000-0000-0000EE620000}"/>
    <cellStyle name="Nota 3 4 6 9" xfId="17041" xr:uid="{00000000-0005-0000-0000-0000EF620000}"/>
    <cellStyle name="Nota 3 4 7" xfId="10319" xr:uid="{00000000-0005-0000-0000-0000F0620000}"/>
    <cellStyle name="Nota 3 4 8" xfId="10084" xr:uid="{00000000-0005-0000-0000-0000F1620000}"/>
    <cellStyle name="Nota 3 4 9" xfId="25854" xr:uid="{00000000-0005-0000-0000-0000F2620000}"/>
    <cellStyle name="Nota 3 5" xfId="1166" xr:uid="{00000000-0005-0000-0000-0000F3620000}"/>
    <cellStyle name="Nota 3 5 10" xfId="4326" xr:uid="{00000000-0005-0000-0000-0000F4620000}"/>
    <cellStyle name="Nota 3 5 10 2" xfId="7591" xr:uid="{00000000-0005-0000-0000-0000F5620000}"/>
    <cellStyle name="Nota 3 5 10 2 2" xfId="16744" xr:uid="{00000000-0005-0000-0000-0000F6620000}"/>
    <cellStyle name="Nota 3 5 10 2 3" xfId="23725" xr:uid="{00000000-0005-0000-0000-0000F7620000}"/>
    <cellStyle name="Nota 3 5 10 2 4" xfId="30569" xr:uid="{00000000-0005-0000-0000-0000F8620000}"/>
    <cellStyle name="Nota 3 5 10 2 5" xfId="34519" xr:uid="{00000000-0005-0000-0000-0000F9620000}"/>
    <cellStyle name="Nota 3 5 10 2 6" xfId="38071" xr:uid="{00000000-0005-0000-0000-0000FA620000}"/>
    <cellStyle name="Nota 3 5 10 2 7" xfId="40029" xr:uid="{00000000-0005-0000-0000-0000FB620000}"/>
    <cellStyle name="Nota 3 5 10 3" xfId="13480" xr:uid="{00000000-0005-0000-0000-0000FC620000}"/>
    <cellStyle name="Nota 3 5 10 4" xfId="20478" xr:uid="{00000000-0005-0000-0000-0000FD620000}"/>
    <cellStyle name="Nota 3 5 10 5" xfId="27670" xr:uid="{00000000-0005-0000-0000-0000FE620000}"/>
    <cellStyle name="Nota 3 5 10 6" xfId="26686" xr:uid="{00000000-0005-0000-0000-0000FF620000}"/>
    <cellStyle name="Nota 3 5 10 7" xfId="28200" xr:uid="{00000000-0005-0000-0000-000000630000}"/>
    <cellStyle name="Nota 3 5 10 8" xfId="31168" xr:uid="{00000000-0005-0000-0000-000001630000}"/>
    <cellStyle name="Nota 3 5 10 9" xfId="35033" xr:uid="{00000000-0005-0000-0000-000002630000}"/>
    <cellStyle name="Nota 3 5 11" xfId="2229" xr:uid="{00000000-0005-0000-0000-000003630000}"/>
    <cellStyle name="Nota 3 5 11 2" xfId="7592" xr:uid="{00000000-0005-0000-0000-000004630000}"/>
    <cellStyle name="Nota 3 5 11 2 2" xfId="16745" xr:uid="{00000000-0005-0000-0000-000005630000}"/>
    <cellStyle name="Nota 3 5 11 2 3" xfId="23726" xr:uid="{00000000-0005-0000-0000-000006630000}"/>
    <cellStyle name="Nota 3 5 11 2 4" xfId="30570" xr:uid="{00000000-0005-0000-0000-000007630000}"/>
    <cellStyle name="Nota 3 5 11 2 5" xfId="34520" xr:uid="{00000000-0005-0000-0000-000008630000}"/>
    <cellStyle name="Nota 3 5 11 2 6" xfId="38072" xr:uid="{00000000-0005-0000-0000-000009630000}"/>
    <cellStyle name="Nota 3 5 11 2 7" xfId="40030" xr:uid="{00000000-0005-0000-0000-00000A630000}"/>
    <cellStyle name="Nota 3 5 11 3" xfId="11383" xr:uid="{00000000-0005-0000-0000-00000B630000}"/>
    <cellStyle name="Nota 3 5 11 4" xfId="18386" xr:uid="{00000000-0005-0000-0000-00000C630000}"/>
    <cellStyle name="Nota 3 5 11 5" xfId="17473" xr:uid="{00000000-0005-0000-0000-00000D630000}"/>
    <cellStyle name="Nota 3 5 11 6" xfId="17152" xr:uid="{00000000-0005-0000-0000-00000E630000}"/>
    <cellStyle name="Nota 3 5 11 7" xfId="30215" xr:uid="{00000000-0005-0000-0000-00000F630000}"/>
    <cellStyle name="Nota 3 5 11 8" xfId="31461" xr:uid="{00000000-0005-0000-0000-000010630000}"/>
    <cellStyle name="Nota 3 5 11 9" xfId="35170" xr:uid="{00000000-0005-0000-0000-000011630000}"/>
    <cellStyle name="Nota 3 5 12" xfId="10320" xr:uid="{00000000-0005-0000-0000-000012630000}"/>
    <cellStyle name="Nota 3 5 13" xfId="17261" xr:uid="{00000000-0005-0000-0000-000013630000}"/>
    <cellStyle name="Nota 3 5 14" xfId="25421" xr:uid="{00000000-0005-0000-0000-000014630000}"/>
    <cellStyle name="Nota 3 5 15" xfId="25131" xr:uid="{00000000-0005-0000-0000-000015630000}"/>
    <cellStyle name="Nota 3 5 16" xfId="35074" xr:uid="{00000000-0005-0000-0000-000016630000}"/>
    <cellStyle name="Nota 3 5 17" xfId="38410" xr:uid="{00000000-0005-0000-0000-000017630000}"/>
    <cellStyle name="Nota 3 5 2" xfId="2352" xr:uid="{00000000-0005-0000-0000-000018630000}"/>
    <cellStyle name="Nota 3 5 2 10" xfId="9674" xr:uid="{00000000-0005-0000-0000-000019630000}"/>
    <cellStyle name="Nota 3 5 2 11" xfId="26147" xr:uid="{00000000-0005-0000-0000-00001A630000}"/>
    <cellStyle name="Nota 3 5 2 12" xfId="30155" xr:uid="{00000000-0005-0000-0000-00001B630000}"/>
    <cellStyle name="Nota 3 5 2 13" xfId="34131" xr:uid="{00000000-0005-0000-0000-00001C630000}"/>
    <cellStyle name="Nota 3 5 2 14" xfId="37693" xr:uid="{00000000-0005-0000-0000-00001D630000}"/>
    <cellStyle name="Nota 3 5 2 2" xfId="2752" xr:uid="{00000000-0005-0000-0000-00001E630000}"/>
    <cellStyle name="Nota 3 5 2 2 2" xfId="7594" xr:uid="{00000000-0005-0000-0000-00001F630000}"/>
    <cellStyle name="Nota 3 5 2 2 2 2" xfId="16747" xr:uid="{00000000-0005-0000-0000-000020630000}"/>
    <cellStyle name="Nota 3 5 2 2 2 3" xfId="23728" xr:uid="{00000000-0005-0000-0000-000021630000}"/>
    <cellStyle name="Nota 3 5 2 2 2 4" xfId="30572" xr:uid="{00000000-0005-0000-0000-000022630000}"/>
    <cellStyle name="Nota 3 5 2 2 2 5" xfId="34522" xr:uid="{00000000-0005-0000-0000-000023630000}"/>
    <cellStyle name="Nota 3 5 2 2 2 6" xfId="38074" xr:uid="{00000000-0005-0000-0000-000024630000}"/>
    <cellStyle name="Nota 3 5 2 2 2 7" xfId="40032" xr:uid="{00000000-0005-0000-0000-000025630000}"/>
    <cellStyle name="Nota 3 5 2 2 3" xfId="11906" xr:uid="{00000000-0005-0000-0000-000026630000}"/>
    <cellStyle name="Nota 3 5 2 2 4" xfId="18909" xr:uid="{00000000-0005-0000-0000-000027630000}"/>
    <cellStyle name="Nota 3 5 2 2 5" xfId="23988" xr:uid="{00000000-0005-0000-0000-000028630000}"/>
    <cellStyle name="Nota 3 5 2 2 6" xfId="26335" xr:uid="{00000000-0005-0000-0000-000029630000}"/>
    <cellStyle name="Nota 3 5 2 2 7" xfId="25918" xr:uid="{00000000-0005-0000-0000-00002A630000}"/>
    <cellStyle name="Nota 3 5 2 2 8" xfId="33934" xr:uid="{00000000-0005-0000-0000-00002B630000}"/>
    <cellStyle name="Nota 3 5 2 2 9" xfId="37496" xr:uid="{00000000-0005-0000-0000-00002C630000}"/>
    <cellStyle name="Nota 3 5 2 3" xfId="4034" xr:uid="{00000000-0005-0000-0000-00002D630000}"/>
    <cellStyle name="Nota 3 5 2 3 2" xfId="7595" xr:uid="{00000000-0005-0000-0000-00002E630000}"/>
    <cellStyle name="Nota 3 5 2 3 2 2" xfId="16748" xr:uid="{00000000-0005-0000-0000-00002F630000}"/>
    <cellStyle name="Nota 3 5 2 3 2 3" xfId="23729" xr:uid="{00000000-0005-0000-0000-000030630000}"/>
    <cellStyle name="Nota 3 5 2 3 2 4" xfId="30573" xr:uid="{00000000-0005-0000-0000-000031630000}"/>
    <cellStyle name="Nota 3 5 2 3 2 5" xfId="34523" xr:uid="{00000000-0005-0000-0000-000032630000}"/>
    <cellStyle name="Nota 3 5 2 3 2 6" xfId="38075" xr:uid="{00000000-0005-0000-0000-000033630000}"/>
    <cellStyle name="Nota 3 5 2 3 2 7" xfId="40033" xr:uid="{00000000-0005-0000-0000-000034630000}"/>
    <cellStyle name="Nota 3 5 2 3 3" xfId="13188" xr:uid="{00000000-0005-0000-0000-000035630000}"/>
    <cellStyle name="Nota 3 5 2 3 4" xfId="20186" xr:uid="{00000000-0005-0000-0000-000036630000}"/>
    <cellStyle name="Nota 3 5 2 3 5" xfId="27814" xr:uid="{00000000-0005-0000-0000-000037630000}"/>
    <cellStyle name="Nota 3 5 2 3 6" xfId="9347" xr:uid="{00000000-0005-0000-0000-000038630000}"/>
    <cellStyle name="Nota 3 5 2 3 7" xfId="17778" xr:uid="{00000000-0005-0000-0000-000039630000}"/>
    <cellStyle name="Nota 3 5 2 3 8" xfId="31670" xr:uid="{00000000-0005-0000-0000-00003A630000}"/>
    <cellStyle name="Nota 3 5 2 3 9" xfId="35350" xr:uid="{00000000-0005-0000-0000-00003B630000}"/>
    <cellStyle name="Nota 3 5 2 4" xfId="4472" xr:uid="{00000000-0005-0000-0000-00003C630000}"/>
    <cellStyle name="Nota 3 5 2 4 2" xfId="7596" xr:uid="{00000000-0005-0000-0000-00003D630000}"/>
    <cellStyle name="Nota 3 5 2 4 2 2" xfId="16749" xr:uid="{00000000-0005-0000-0000-00003E630000}"/>
    <cellStyle name="Nota 3 5 2 4 2 3" xfId="23730" xr:uid="{00000000-0005-0000-0000-00003F630000}"/>
    <cellStyle name="Nota 3 5 2 4 2 4" xfId="30574" xr:uid="{00000000-0005-0000-0000-000040630000}"/>
    <cellStyle name="Nota 3 5 2 4 2 5" xfId="34524" xr:uid="{00000000-0005-0000-0000-000041630000}"/>
    <cellStyle name="Nota 3 5 2 4 2 6" xfId="38076" xr:uid="{00000000-0005-0000-0000-000042630000}"/>
    <cellStyle name="Nota 3 5 2 4 2 7" xfId="40034" xr:uid="{00000000-0005-0000-0000-000043630000}"/>
    <cellStyle name="Nota 3 5 2 4 3" xfId="13626" xr:uid="{00000000-0005-0000-0000-000044630000}"/>
    <cellStyle name="Nota 3 5 2 4 4" xfId="20624" xr:uid="{00000000-0005-0000-0000-000045630000}"/>
    <cellStyle name="Nota 3 5 2 4 5" xfId="24240" xr:uid="{00000000-0005-0000-0000-000046630000}"/>
    <cellStyle name="Nota 3 5 2 4 6" xfId="18219" xr:uid="{00000000-0005-0000-0000-000047630000}"/>
    <cellStyle name="Nota 3 5 2 4 7" xfId="28960" xr:uid="{00000000-0005-0000-0000-000048630000}"/>
    <cellStyle name="Nota 3 5 2 4 8" xfId="32274" xr:uid="{00000000-0005-0000-0000-000049630000}"/>
    <cellStyle name="Nota 3 5 2 4 9" xfId="35949" xr:uid="{00000000-0005-0000-0000-00004A630000}"/>
    <cellStyle name="Nota 3 5 2 5" xfId="4726" xr:uid="{00000000-0005-0000-0000-00004B630000}"/>
    <cellStyle name="Nota 3 5 2 5 2" xfId="7597" xr:uid="{00000000-0005-0000-0000-00004C630000}"/>
    <cellStyle name="Nota 3 5 2 5 2 2" xfId="16750" xr:uid="{00000000-0005-0000-0000-00004D630000}"/>
    <cellStyle name="Nota 3 5 2 5 2 3" xfId="23731" xr:uid="{00000000-0005-0000-0000-00004E630000}"/>
    <cellStyle name="Nota 3 5 2 5 2 4" xfId="30575" xr:uid="{00000000-0005-0000-0000-00004F630000}"/>
    <cellStyle name="Nota 3 5 2 5 2 5" xfId="34525" xr:uid="{00000000-0005-0000-0000-000050630000}"/>
    <cellStyle name="Nota 3 5 2 5 2 6" xfId="38077" xr:uid="{00000000-0005-0000-0000-000051630000}"/>
    <cellStyle name="Nota 3 5 2 5 2 7" xfId="40035" xr:uid="{00000000-0005-0000-0000-000052630000}"/>
    <cellStyle name="Nota 3 5 2 5 3" xfId="13880" xr:uid="{00000000-0005-0000-0000-000053630000}"/>
    <cellStyle name="Nota 3 5 2 5 4" xfId="20878" xr:uid="{00000000-0005-0000-0000-000054630000}"/>
    <cellStyle name="Nota 3 5 2 5 5" xfId="24785" xr:uid="{00000000-0005-0000-0000-000055630000}"/>
    <cellStyle name="Nota 3 5 2 5 6" xfId="24338" xr:uid="{00000000-0005-0000-0000-000056630000}"/>
    <cellStyle name="Nota 3 5 2 5 7" xfId="24335" xr:uid="{00000000-0005-0000-0000-000057630000}"/>
    <cellStyle name="Nota 3 5 2 5 8" xfId="31789" xr:uid="{00000000-0005-0000-0000-000058630000}"/>
    <cellStyle name="Nota 3 5 2 5 9" xfId="35469" xr:uid="{00000000-0005-0000-0000-000059630000}"/>
    <cellStyle name="Nota 3 5 2 6" xfId="4972" xr:uid="{00000000-0005-0000-0000-00005A630000}"/>
    <cellStyle name="Nota 3 5 2 6 2" xfId="7598" xr:uid="{00000000-0005-0000-0000-00005B630000}"/>
    <cellStyle name="Nota 3 5 2 6 2 2" xfId="16751" xr:uid="{00000000-0005-0000-0000-00005C630000}"/>
    <cellStyle name="Nota 3 5 2 6 2 3" xfId="23732" xr:uid="{00000000-0005-0000-0000-00005D630000}"/>
    <cellStyle name="Nota 3 5 2 6 2 4" xfId="30576" xr:uid="{00000000-0005-0000-0000-00005E630000}"/>
    <cellStyle name="Nota 3 5 2 6 2 5" xfId="34526" xr:uid="{00000000-0005-0000-0000-00005F630000}"/>
    <cellStyle name="Nota 3 5 2 6 2 6" xfId="38078" xr:uid="{00000000-0005-0000-0000-000060630000}"/>
    <cellStyle name="Nota 3 5 2 6 2 7" xfId="40036" xr:uid="{00000000-0005-0000-0000-000061630000}"/>
    <cellStyle name="Nota 3 5 2 6 3" xfId="14126" xr:uid="{00000000-0005-0000-0000-000062630000}"/>
    <cellStyle name="Nota 3 5 2 6 4" xfId="21124" xr:uid="{00000000-0005-0000-0000-000063630000}"/>
    <cellStyle name="Nota 3 5 2 6 5" xfId="27353" xr:uid="{00000000-0005-0000-0000-000064630000}"/>
    <cellStyle name="Nota 3 5 2 6 6" xfId="17196" xr:uid="{00000000-0005-0000-0000-000065630000}"/>
    <cellStyle name="Nota 3 5 2 6 7" xfId="32018" xr:uid="{00000000-0005-0000-0000-000066630000}"/>
    <cellStyle name="Nota 3 5 2 6 8" xfId="35696" xr:uid="{00000000-0005-0000-0000-000067630000}"/>
    <cellStyle name="Nota 3 5 2 6 9" xfId="38607" xr:uid="{00000000-0005-0000-0000-000068630000}"/>
    <cellStyle name="Nota 3 5 2 7" xfId="7593" xr:uid="{00000000-0005-0000-0000-000069630000}"/>
    <cellStyle name="Nota 3 5 2 7 2" xfId="16746" xr:uid="{00000000-0005-0000-0000-00006A630000}"/>
    <cellStyle name="Nota 3 5 2 7 3" xfId="23727" xr:uid="{00000000-0005-0000-0000-00006B630000}"/>
    <cellStyle name="Nota 3 5 2 7 4" xfId="30571" xr:uid="{00000000-0005-0000-0000-00006C630000}"/>
    <cellStyle name="Nota 3 5 2 7 5" xfId="34521" xr:uid="{00000000-0005-0000-0000-00006D630000}"/>
    <cellStyle name="Nota 3 5 2 7 6" xfId="38073" xr:uid="{00000000-0005-0000-0000-00006E630000}"/>
    <cellStyle name="Nota 3 5 2 7 7" xfId="40031" xr:uid="{00000000-0005-0000-0000-00006F630000}"/>
    <cellStyle name="Nota 3 5 2 8" xfId="11506" xr:uid="{00000000-0005-0000-0000-000070630000}"/>
    <cellStyle name="Nota 3 5 2 9" xfId="18509" xr:uid="{00000000-0005-0000-0000-000071630000}"/>
    <cellStyle name="Nota 3 5 3" xfId="2380" xr:uid="{00000000-0005-0000-0000-000072630000}"/>
    <cellStyle name="Nota 3 5 3 10" xfId="18012" xr:uid="{00000000-0005-0000-0000-000073630000}"/>
    <cellStyle name="Nota 3 5 3 11" xfId="26164" xr:uid="{00000000-0005-0000-0000-000074630000}"/>
    <cellStyle name="Nota 3 5 3 12" xfId="18003" xr:uid="{00000000-0005-0000-0000-000075630000}"/>
    <cellStyle name="Nota 3 5 3 13" xfId="25775" xr:uid="{00000000-0005-0000-0000-000076630000}"/>
    <cellStyle name="Nota 3 5 3 14" xfId="34961" xr:uid="{00000000-0005-0000-0000-000077630000}"/>
    <cellStyle name="Nota 3 5 3 2" xfId="2780" xr:uid="{00000000-0005-0000-0000-000078630000}"/>
    <cellStyle name="Nota 3 5 3 2 2" xfId="7600" xr:uid="{00000000-0005-0000-0000-000079630000}"/>
    <cellStyle name="Nota 3 5 3 2 2 2" xfId="16753" xr:uid="{00000000-0005-0000-0000-00007A630000}"/>
    <cellStyle name="Nota 3 5 3 2 2 3" xfId="23734" xr:uid="{00000000-0005-0000-0000-00007B630000}"/>
    <cellStyle name="Nota 3 5 3 2 2 4" xfId="30578" xr:uid="{00000000-0005-0000-0000-00007C630000}"/>
    <cellStyle name="Nota 3 5 3 2 2 5" xfId="34528" xr:uid="{00000000-0005-0000-0000-00007D630000}"/>
    <cellStyle name="Nota 3 5 3 2 2 6" xfId="38080" xr:uid="{00000000-0005-0000-0000-00007E630000}"/>
    <cellStyle name="Nota 3 5 3 2 2 7" xfId="40038" xr:uid="{00000000-0005-0000-0000-00007F630000}"/>
    <cellStyle name="Nota 3 5 3 2 3" xfId="11934" xr:uid="{00000000-0005-0000-0000-000080630000}"/>
    <cellStyle name="Nota 3 5 3 2 4" xfId="18937" xr:uid="{00000000-0005-0000-0000-000081630000}"/>
    <cellStyle name="Nota 3 5 3 2 5" xfId="28389" xr:uid="{00000000-0005-0000-0000-000082630000}"/>
    <cellStyle name="Nota 3 5 3 2 6" xfId="26344" xr:uid="{00000000-0005-0000-0000-000083630000}"/>
    <cellStyle name="Nota 3 5 3 2 7" xfId="22697" xr:uid="{00000000-0005-0000-0000-000084630000}"/>
    <cellStyle name="Nota 3 5 3 2 8" xfId="21299" xr:uid="{00000000-0005-0000-0000-000085630000}"/>
    <cellStyle name="Nota 3 5 3 2 9" xfId="18039" xr:uid="{00000000-0005-0000-0000-000086630000}"/>
    <cellStyle name="Nota 3 5 3 3" xfId="4062" xr:uid="{00000000-0005-0000-0000-000087630000}"/>
    <cellStyle name="Nota 3 5 3 3 2" xfId="7601" xr:uid="{00000000-0005-0000-0000-000088630000}"/>
    <cellStyle name="Nota 3 5 3 3 2 2" xfId="16754" xr:uid="{00000000-0005-0000-0000-000089630000}"/>
    <cellStyle name="Nota 3 5 3 3 2 3" xfId="23735" xr:uid="{00000000-0005-0000-0000-00008A630000}"/>
    <cellStyle name="Nota 3 5 3 3 2 4" xfId="30579" xr:uid="{00000000-0005-0000-0000-00008B630000}"/>
    <cellStyle name="Nota 3 5 3 3 2 5" xfId="34529" xr:uid="{00000000-0005-0000-0000-00008C630000}"/>
    <cellStyle name="Nota 3 5 3 3 2 6" xfId="38081" xr:uid="{00000000-0005-0000-0000-00008D630000}"/>
    <cellStyle name="Nota 3 5 3 3 2 7" xfId="40039" xr:uid="{00000000-0005-0000-0000-00008E630000}"/>
    <cellStyle name="Nota 3 5 3 3 3" xfId="13216" xr:uid="{00000000-0005-0000-0000-00008F630000}"/>
    <cellStyle name="Nota 3 5 3 3 4" xfId="20214" xr:uid="{00000000-0005-0000-0000-000090630000}"/>
    <cellStyle name="Nota 3 5 3 3 5" xfId="27800" xr:uid="{00000000-0005-0000-0000-000091630000}"/>
    <cellStyle name="Nota 3 5 3 3 6" xfId="23371" xr:uid="{00000000-0005-0000-0000-000092630000}"/>
    <cellStyle name="Nota 3 5 3 3 7" xfId="28729" xr:uid="{00000000-0005-0000-0000-000093630000}"/>
    <cellStyle name="Nota 3 5 3 3 8" xfId="31156" xr:uid="{00000000-0005-0000-0000-000094630000}"/>
    <cellStyle name="Nota 3 5 3 3 9" xfId="35029" xr:uid="{00000000-0005-0000-0000-000095630000}"/>
    <cellStyle name="Nota 3 5 3 4" xfId="4500" xr:uid="{00000000-0005-0000-0000-000096630000}"/>
    <cellStyle name="Nota 3 5 3 4 2" xfId="7602" xr:uid="{00000000-0005-0000-0000-000097630000}"/>
    <cellStyle name="Nota 3 5 3 4 2 2" xfId="16755" xr:uid="{00000000-0005-0000-0000-000098630000}"/>
    <cellStyle name="Nota 3 5 3 4 2 3" xfId="23736" xr:uid="{00000000-0005-0000-0000-000099630000}"/>
    <cellStyle name="Nota 3 5 3 4 2 4" xfId="30580" xr:uid="{00000000-0005-0000-0000-00009A630000}"/>
    <cellStyle name="Nota 3 5 3 4 2 5" xfId="34530" xr:uid="{00000000-0005-0000-0000-00009B630000}"/>
    <cellStyle name="Nota 3 5 3 4 2 6" xfId="38082" xr:uid="{00000000-0005-0000-0000-00009C630000}"/>
    <cellStyle name="Nota 3 5 3 4 2 7" xfId="40040" xr:uid="{00000000-0005-0000-0000-00009D630000}"/>
    <cellStyle name="Nota 3 5 3 4 3" xfId="13654" xr:uid="{00000000-0005-0000-0000-00009E630000}"/>
    <cellStyle name="Nota 3 5 3 4 4" xfId="20652" xr:uid="{00000000-0005-0000-0000-00009F630000}"/>
    <cellStyle name="Nota 3 5 3 4 5" xfId="24756" xr:uid="{00000000-0005-0000-0000-0000A0630000}"/>
    <cellStyle name="Nota 3 5 3 4 6" xfId="19755" xr:uid="{00000000-0005-0000-0000-0000A1630000}"/>
    <cellStyle name="Nota 3 5 3 4 7" xfId="24968" xr:uid="{00000000-0005-0000-0000-0000A2630000}"/>
    <cellStyle name="Nota 3 5 3 4 8" xfId="32265" xr:uid="{00000000-0005-0000-0000-0000A3630000}"/>
    <cellStyle name="Nota 3 5 3 4 9" xfId="35940" xr:uid="{00000000-0005-0000-0000-0000A4630000}"/>
    <cellStyle name="Nota 3 5 3 5" xfId="4754" xr:uid="{00000000-0005-0000-0000-0000A5630000}"/>
    <cellStyle name="Nota 3 5 3 5 2" xfId="7603" xr:uid="{00000000-0005-0000-0000-0000A6630000}"/>
    <cellStyle name="Nota 3 5 3 5 2 2" xfId="16756" xr:uid="{00000000-0005-0000-0000-0000A7630000}"/>
    <cellStyle name="Nota 3 5 3 5 2 3" xfId="23737" xr:uid="{00000000-0005-0000-0000-0000A8630000}"/>
    <cellStyle name="Nota 3 5 3 5 2 4" xfId="30581" xr:uid="{00000000-0005-0000-0000-0000A9630000}"/>
    <cellStyle name="Nota 3 5 3 5 2 5" xfId="34531" xr:uid="{00000000-0005-0000-0000-0000AA630000}"/>
    <cellStyle name="Nota 3 5 3 5 2 6" xfId="38083" xr:uid="{00000000-0005-0000-0000-0000AB630000}"/>
    <cellStyle name="Nota 3 5 3 5 2 7" xfId="40041" xr:uid="{00000000-0005-0000-0000-0000AC630000}"/>
    <cellStyle name="Nota 3 5 3 5 3" xfId="13908" xr:uid="{00000000-0005-0000-0000-0000AD630000}"/>
    <cellStyle name="Nota 3 5 3 5 4" xfId="20906" xr:uid="{00000000-0005-0000-0000-0000AE630000}"/>
    <cellStyle name="Nota 3 5 3 5 5" xfId="27461" xr:uid="{00000000-0005-0000-0000-0000AF630000}"/>
    <cellStyle name="Nota 3 5 3 5 6" xfId="25252" xr:uid="{00000000-0005-0000-0000-0000B0630000}"/>
    <cellStyle name="Nota 3 5 3 5 7" xfId="24984" xr:uid="{00000000-0005-0000-0000-0000B1630000}"/>
    <cellStyle name="Nota 3 5 3 5 8" xfId="25407" xr:uid="{00000000-0005-0000-0000-0000B2630000}"/>
    <cellStyle name="Nota 3 5 3 5 9" xfId="35060" xr:uid="{00000000-0005-0000-0000-0000B3630000}"/>
    <cellStyle name="Nota 3 5 3 6" xfId="5000" xr:uid="{00000000-0005-0000-0000-0000B4630000}"/>
    <cellStyle name="Nota 3 5 3 6 2" xfId="7604" xr:uid="{00000000-0005-0000-0000-0000B5630000}"/>
    <cellStyle name="Nota 3 5 3 6 2 2" xfId="16757" xr:uid="{00000000-0005-0000-0000-0000B6630000}"/>
    <cellStyle name="Nota 3 5 3 6 2 3" xfId="23738" xr:uid="{00000000-0005-0000-0000-0000B7630000}"/>
    <cellStyle name="Nota 3 5 3 6 2 4" xfId="30582" xr:uid="{00000000-0005-0000-0000-0000B8630000}"/>
    <cellStyle name="Nota 3 5 3 6 2 5" xfId="34532" xr:uid="{00000000-0005-0000-0000-0000B9630000}"/>
    <cellStyle name="Nota 3 5 3 6 2 6" xfId="38084" xr:uid="{00000000-0005-0000-0000-0000BA630000}"/>
    <cellStyle name="Nota 3 5 3 6 2 7" xfId="40042" xr:uid="{00000000-0005-0000-0000-0000BB630000}"/>
    <cellStyle name="Nota 3 5 3 6 3" xfId="14154" xr:uid="{00000000-0005-0000-0000-0000BC630000}"/>
    <cellStyle name="Nota 3 5 3 6 4" xfId="21152" xr:uid="{00000000-0005-0000-0000-0000BD630000}"/>
    <cellStyle name="Nota 3 5 3 6 5" xfId="24821" xr:uid="{00000000-0005-0000-0000-0000BE630000}"/>
    <cellStyle name="Nota 3 5 3 6 6" xfId="29305" xr:uid="{00000000-0005-0000-0000-0000BF630000}"/>
    <cellStyle name="Nota 3 5 3 6 7" xfId="32046" xr:uid="{00000000-0005-0000-0000-0000C0630000}"/>
    <cellStyle name="Nota 3 5 3 6 8" xfId="35724" xr:uid="{00000000-0005-0000-0000-0000C1630000}"/>
    <cellStyle name="Nota 3 5 3 6 9" xfId="38635" xr:uid="{00000000-0005-0000-0000-0000C2630000}"/>
    <cellStyle name="Nota 3 5 3 7" xfId="7599" xr:uid="{00000000-0005-0000-0000-0000C3630000}"/>
    <cellStyle name="Nota 3 5 3 7 2" xfId="16752" xr:uid="{00000000-0005-0000-0000-0000C4630000}"/>
    <cellStyle name="Nota 3 5 3 7 3" xfId="23733" xr:uid="{00000000-0005-0000-0000-0000C5630000}"/>
    <cellStyle name="Nota 3 5 3 7 4" xfId="30577" xr:uid="{00000000-0005-0000-0000-0000C6630000}"/>
    <cellStyle name="Nota 3 5 3 7 5" xfId="34527" xr:uid="{00000000-0005-0000-0000-0000C7630000}"/>
    <cellStyle name="Nota 3 5 3 7 6" xfId="38079" xr:uid="{00000000-0005-0000-0000-0000C8630000}"/>
    <cellStyle name="Nota 3 5 3 7 7" xfId="40037" xr:uid="{00000000-0005-0000-0000-0000C9630000}"/>
    <cellStyle name="Nota 3 5 3 8" xfId="11534" xr:uid="{00000000-0005-0000-0000-0000CA630000}"/>
    <cellStyle name="Nota 3 5 3 9" xfId="18537" xr:uid="{00000000-0005-0000-0000-0000CB630000}"/>
    <cellStyle name="Nota 3 5 4" xfId="2404" xr:uid="{00000000-0005-0000-0000-0000CC630000}"/>
    <cellStyle name="Nota 3 5 4 10" xfId="25312" xr:uid="{00000000-0005-0000-0000-0000CD630000}"/>
    <cellStyle name="Nota 3 5 4 11" xfId="23009" xr:uid="{00000000-0005-0000-0000-0000CE630000}"/>
    <cellStyle name="Nota 3 5 4 12" xfId="30128" xr:uid="{00000000-0005-0000-0000-0000CF630000}"/>
    <cellStyle name="Nota 3 5 4 13" xfId="34097" xr:uid="{00000000-0005-0000-0000-0000D0630000}"/>
    <cellStyle name="Nota 3 5 4 14" xfId="37659" xr:uid="{00000000-0005-0000-0000-0000D1630000}"/>
    <cellStyle name="Nota 3 5 4 2" xfId="2804" xr:uid="{00000000-0005-0000-0000-0000D2630000}"/>
    <cellStyle name="Nota 3 5 4 2 2" xfId="7606" xr:uid="{00000000-0005-0000-0000-0000D3630000}"/>
    <cellStyle name="Nota 3 5 4 2 2 2" xfId="16759" xr:uid="{00000000-0005-0000-0000-0000D4630000}"/>
    <cellStyle name="Nota 3 5 4 2 2 3" xfId="23740" xr:uid="{00000000-0005-0000-0000-0000D5630000}"/>
    <cellStyle name="Nota 3 5 4 2 2 4" xfId="30584" xr:uid="{00000000-0005-0000-0000-0000D6630000}"/>
    <cellStyle name="Nota 3 5 4 2 2 5" xfId="34534" xr:uid="{00000000-0005-0000-0000-0000D7630000}"/>
    <cellStyle name="Nota 3 5 4 2 2 6" xfId="38086" xr:uid="{00000000-0005-0000-0000-0000D8630000}"/>
    <cellStyle name="Nota 3 5 4 2 2 7" xfId="40044" xr:uid="{00000000-0005-0000-0000-0000D9630000}"/>
    <cellStyle name="Nota 3 5 4 2 3" xfId="11958" xr:uid="{00000000-0005-0000-0000-0000DA630000}"/>
    <cellStyle name="Nota 3 5 4 2 4" xfId="18961" xr:uid="{00000000-0005-0000-0000-0000DB630000}"/>
    <cellStyle name="Nota 3 5 4 2 5" xfId="24648" xr:uid="{00000000-0005-0000-0000-0000DC630000}"/>
    <cellStyle name="Nota 3 5 4 2 6" xfId="17695" xr:uid="{00000000-0005-0000-0000-0000DD630000}"/>
    <cellStyle name="Nota 3 5 4 2 7" xfId="20041" xr:uid="{00000000-0005-0000-0000-0000DE630000}"/>
    <cellStyle name="Nota 3 5 4 2 8" xfId="22901" xr:uid="{00000000-0005-0000-0000-0000DF630000}"/>
    <cellStyle name="Nota 3 5 4 2 9" xfId="31429" xr:uid="{00000000-0005-0000-0000-0000E0630000}"/>
    <cellStyle name="Nota 3 5 4 3" xfId="4086" xr:uid="{00000000-0005-0000-0000-0000E1630000}"/>
    <cellStyle name="Nota 3 5 4 3 2" xfId="7607" xr:uid="{00000000-0005-0000-0000-0000E2630000}"/>
    <cellStyle name="Nota 3 5 4 3 2 2" xfId="16760" xr:uid="{00000000-0005-0000-0000-0000E3630000}"/>
    <cellStyle name="Nota 3 5 4 3 2 3" xfId="23741" xr:uid="{00000000-0005-0000-0000-0000E4630000}"/>
    <cellStyle name="Nota 3 5 4 3 2 4" xfId="30585" xr:uid="{00000000-0005-0000-0000-0000E5630000}"/>
    <cellStyle name="Nota 3 5 4 3 2 5" xfId="34535" xr:uid="{00000000-0005-0000-0000-0000E6630000}"/>
    <cellStyle name="Nota 3 5 4 3 2 6" xfId="38087" xr:uid="{00000000-0005-0000-0000-0000E7630000}"/>
    <cellStyle name="Nota 3 5 4 3 2 7" xfId="40045" xr:uid="{00000000-0005-0000-0000-0000E8630000}"/>
    <cellStyle name="Nota 3 5 4 3 3" xfId="13240" xr:uid="{00000000-0005-0000-0000-0000E9630000}"/>
    <cellStyle name="Nota 3 5 4 3 4" xfId="20238" xr:uid="{00000000-0005-0000-0000-0000EA630000}"/>
    <cellStyle name="Nota 3 5 4 3 5" xfId="27788" xr:uid="{00000000-0005-0000-0000-0000EB630000}"/>
    <cellStyle name="Nota 3 5 4 3 6" xfId="17087" xr:uid="{00000000-0005-0000-0000-0000EC630000}"/>
    <cellStyle name="Nota 3 5 4 3 7" xfId="25604" xr:uid="{00000000-0005-0000-0000-0000ED630000}"/>
    <cellStyle name="Nota 3 5 4 3 8" xfId="33425" xr:uid="{00000000-0005-0000-0000-0000EE630000}"/>
    <cellStyle name="Nota 3 5 4 3 9" xfId="37100" xr:uid="{00000000-0005-0000-0000-0000EF630000}"/>
    <cellStyle name="Nota 3 5 4 4" xfId="4524" xr:uid="{00000000-0005-0000-0000-0000F0630000}"/>
    <cellStyle name="Nota 3 5 4 4 2" xfId="7608" xr:uid="{00000000-0005-0000-0000-0000F1630000}"/>
    <cellStyle name="Nota 3 5 4 4 2 2" xfId="16761" xr:uid="{00000000-0005-0000-0000-0000F2630000}"/>
    <cellStyle name="Nota 3 5 4 4 2 3" xfId="23742" xr:uid="{00000000-0005-0000-0000-0000F3630000}"/>
    <cellStyle name="Nota 3 5 4 4 2 4" xfId="30586" xr:uid="{00000000-0005-0000-0000-0000F4630000}"/>
    <cellStyle name="Nota 3 5 4 4 2 5" xfId="34536" xr:uid="{00000000-0005-0000-0000-0000F5630000}"/>
    <cellStyle name="Nota 3 5 4 4 2 6" xfId="38088" xr:uid="{00000000-0005-0000-0000-0000F6630000}"/>
    <cellStyle name="Nota 3 5 4 4 2 7" xfId="40046" xr:uid="{00000000-0005-0000-0000-0000F7630000}"/>
    <cellStyle name="Nota 3 5 4 4 3" xfId="13678" xr:uid="{00000000-0005-0000-0000-0000F8630000}"/>
    <cellStyle name="Nota 3 5 4 4 4" xfId="20676" xr:uid="{00000000-0005-0000-0000-0000F9630000}"/>
    <cellStyle name="Nota 3 5 4 4 5" xfId="27571" xr:uid="{00000000-0005-0000-0000-0000FA630000}"/>
    <cellStyle name="Nota 3 5 4 4 6" xfId="9956" xr:uid="{00000000-0005-0000-0000-0000FB630000}"/>
    <cellStyle name="Nota 3 5 4 4 7" xfId="26847" xr:uid="{00000000-0005-0000-0000-0000FC630000}"/>
    <cellStyle name="Nota 3 5 4 4 8" xfId="25831" xr:uid="{00000000-0005-0000-0000-0000FD630000}"/>
    <cellStyle name="Nota 3 5 4 4 9" xfId="22686" xr:uid="{00000000-0005-0000-0000-0000FE630000}"/>
    <cellStyle name="Nota 3 5 4 5" xfId="4778" xr:uid="{00000000-0005-0000-0000-0000FF630000}"/>
    <cellStyle name="Nota 3 5 4 5 2" xfId="7609" xr:uid="{00000000-0005-0000-0000-000000640000}"/>
    <cellStyle name="Nota 3 5 4 5 2 2" xfId="16762" xr:uid="{00000000-0005-0000-0000-000001640000}"/>
    <cellStyle name="Nota 3 5 4 5 2 3" xfId="23743" xr:uid="{00000000-0005-0000-0000-000002640000}"/>
    <cellStyle name="Nota 3 5 4 5 2 4" xfId="30587" xr:uid="{00000000-0005-0000-0000-000003640000}"/>
    <cellStyle name="Nota 3 5 4 5 2 5" xfId="34537" xr:uid="{00000000-0005-0000-0000-000004640000}"/>
    <cellStyle name="Nota 3 5 4 5 2 6" xfId="38089" xr:uid="{00000000-0005-0000-0000-000005640000}"/>
    <cellStyle name="Nota 3 5 4 5 2 7" xfId="40047" xr:uid="{00000000-0005-0000-0000-000006640000}"/>
    <cellStyle name="Nota 3 5 4 5 3" xfId="13932" xr:uid="{00000000-0005-0000-0000-000007640000}"/>
    <cellStyle name="Nota 3 5 4 5 4" xfId="20930" xr:uid="{00000000-0005-0000-0000-000008640000}"/>
    <cellStyle name="Nota 3 5 4 5 5" xfId="27449" xr:uid="{00000000-0005-0000-0000-000009640000}"/>
    <cellStyle name="Nota 3 5 4 5 6" xfId="26755" xr:uid="{00000000-0005-0000-0000-00000A640000}"/>
    <cellStyle name="Nota 3 5 4 5 7" xfId="10113" xr:uid="{00000000-0005-0000-0000-00000B640000}"/>
    <cellStyle name="Nota 3 5 4 5 8" xfId="31793" xr:uid="{00000000-0005-0000-0000-00000C640000}"/>
    <cellStyle name="Nota 3 5 4 5 9" xfId="35472" xr:uid="{00000000-0005-0000-0000-00000D640000}"/>
    <cellStyle name="Nota 3 5 4 6" xfId="5024" xr:uid="{00000000-0005-0000-0000-00000E640000}"/>
    <cellStyle name="Nota 3 5 4 6 2" xfId="7610" xr:uid="{00000000-0005-0000-0000-00000F640000}"/>
    <cellStyle name="Nota 3 5 4 6 2 2" xfId="16763" xr:uid="{00000000-0005-0000-0000-000010640000}"/>
    <cellStyle name="Nota 3 5 4 6 2 3" xfId="23744" xr:uid="{00000000-0005-0000-0000-000011640000}"/>
    <cellStyle name="Nota 3 5 4 6 2 4" xfId="30588" xr:uid="{00000000-0005-0000-0000-000012640000}"/>
    <cellStyle name="Nota 3 5 4 6 2 5" xfId="34538" xr:uid="{00000000-0005-0000-0000-000013640000}"/>
    <cellStyle name="Nota 3 5 4 6 2 6" xfId="38090" xr:uid="{00000000-0005-0000-0000-000014640000}"/>
    <cellStyle name="Nota 3 5 4 6 2 7" xfId="40048" xr:uid="{00000000-0005-0000-0000-000015640000}"/>
    <cellStyle name="Nota 3 5 4 6 3" xfId="14178" xr:uid="{00000000-0005-0000-0000-000016640000}"/>
    <cellStyle name="Nota 3 5 4 6 4" xfId="21176" xr:uid="{00000000-0005-0000-0000-000017640000}"/>
    <cellStyle name="Nota 3 5 4 6 5" xfId="22880" xr:uid="{00000000-0005-0000-0000-000018640000}"/>
    <cellStyle name="Nota 3 5 4 6 6" xfId="22837" xr:uid="{00000000-0005-0000-0000-000019640000}"/>
    <cellStyle name="Nota 3 5 4 6 7" xfId="32070" xr:uid="{00000000-0005-0000-0000-00001A640000}"/>
    <cellStyle name="Nota 3 5 4 6 8" xfId="35748" xr:uid="{00000000-0005-0000-0000-00001B640000}"/>
    <cellStyle name="Nota 3 5 4 6 9" xfId="38659" xr:uid="{00000000-0005-0000-0000-00001C640000}"/>
    <cellStyle name="Nota 3 5 4 7" xfId="7605" xr:uid="{00000000-0005-0000-0000-00001D640000}"/>
    <cellStyle name="Nota 3 5 4 7 2" xfId="16758" xr:uid="{00000000-0005-0000-0000-00001E640000}"/>
    <cellStyle name="Nota 3 5 4 7 3" xfId="23739" xr:uid="{00000000-0005-0000-0000-00001F640000}"/>
    <cellStyle name="Nota 3 5 4 7 4" xfId="30583" xr:uid="{00000000-0005-0000-0000-000020640000}"/>
    <cellStyle name="Nota 3 5 4 7 5" xfId="34533" xr:uid="{00000000-0005-0000-0000-000021640000}"/>
    <cellStyle name="Nota 3 5 4 7 6" xfId="38085" xr:uid="{00000000-0005-0000-0000-000022640000}"/>
    <cellStyle name="Nota 3 5 4 7 7" xfId="40043" xr:uid="{00000000-0005-0000-0000-000023640000}"/>
    <cellStyle name="Nota 3 5 4 8" xfId="11558" xr:uid="{00000000-0005-0000-0000-000024640000}"/>
    <cellStyle name="Nota 3 5 4 9" xfId="18561" xr:uid="{00000000-0005-0000-0000-000025640000}"/>
    <cellStyle name="Nota 3 5 5" xfId="2428" xr:uid="{00000000-0005-0000-0000-000026640000}"/>
    <cellStyle name="Nota 3 5 5 10" xfId="17194" xr:uid="{00000000-0005-0000-0000-000027640000}"/>
    <cellStyle name="Nota 3 5 5 11" xfId="17812" xr:uid="{00000000-0005-0000-0000-000028640000}"/>
    <cellStyle name="Nota 3 5 5 12" xfId="9605" xr:uid="{00000000-0005-0000-0000-000029640000}"/>
    <cellStyle name="Nota 3 5 5 13" xfId="34093" xr:uid="{00000000-0005-0000-0000-00002A640000}"/>
    <cellStyle name="Nota 3 5 5 14" xfId="37655" xr:uid="{00000000-0005-0000-0000-00002B640000}"/>
    <cellStyle name="Nota 3 5 5 2" xfId="2828" xr:uid="{00000000-0005-0000-0000-00002C640000}"/>
    <cellStyle name="Nota 3 5 5 2 2" xfId="7612" xr:uid="{00000000-0005-0000-0000-00002D640000}"/>
    <cellStyle name="Nota 3 5 5 2 2 2" xfId="16765" xr:uid="{00000000-0005-0000-0000-00002E640000}"/>
    <cellStyle name="Nota 3 5 5 2 2 3" xfId="23746" xr:uid="{00000000-0005-0000-0000-00002F640000}"/>
    <cellStyle name="Nota 3 5 5 2 2 4" xfId="30590" xr:uid="{00000000-0005-0000-0000-000030640000}"/>
    <cellStyle name="Nota 3 5 5 2 2 5" xfId="34540" xr:uid="{00000000-0005-0000-0000-000031640000}"/>
    <cellStyle name="Nota 3 5 5 2 2 6" xfId="38092" xr:uid="{00000000-0005-0000-0000-000032640000}"/>
    <cellStyle name="Nota 3 5 5 2 2 7" xfId="40050" xr:uid="{00000000-0005-0000-0000-000033640000}"/>
    <cellStyle name="Nota 3 5 5 2 3" xfId="11982" xr:uid="{00000000-0005-0000-0000-000034640000}"/>
    <cellStyle name="Nota 3 5 5 2 4" xfId="18985" xr:uid="{00000000-0005-0000-0000-000035640000}"/>
    <cellStyle name="Nota 3 5 5 2 5" xfId="28370" xr:uid="{00000000-0005-0000-0000-000036640000}"/>
    <cellStyle name="Nota 3 5 5 2 6" xfId="28076" xr:uid="{00000000-0005-0000-0000-000037640000}"/>
    <cellStyle name="Nota 3 5 5 2 7" xfId="29919" xr:uid="{00000000-0005-0000-0000-000038640000}"/>
    <cellStyle name="Nota 3 5 5 2 8" xfId="33896" xr:uid="{00000000-0005-0000-0000-000039640000}"/>
    <cellStyle name="Nota 3 5 5 2 9" xfId="37458" xr:uid="{00000000-0005-0000-0000-00003A640000}"/>
    <cellStyle name="Nota 3 5 5 3" xfId="4110" xr:uid="{00000000-0005-0000-0000-00003B640000}"/>
    <cellStyle name="Nota 3 5 5 3 2" xfId="7613" xr:uid="{00000000-0005-0000-0000-00003C640000}"/>
    <cellStyle name="Nota 3 5 5 3 2 2" xfId="16766" xr:uid="{00000000-0005-0000-0000-00003D640000}"/>
    <cellStyle name="Nota 3 5 5 3 2 3" xfId="23747" xr:uid="{00000000-0005-0000-0000-00003E640000}"/>
    <cellStyle name="Nota 3 5 5 3 2 4" xfId="30591" xr:uid="{00000000-0005-0000-0000-00003F640000}"/>
    <cellStyle name="Nota 3 5 5 3 2 5" xfId="34541" xr:uid="{00000000-0005-0000-0000-000040640000}"/>
    <cellStyle name="Nota 3 5 5 3 2 6" xfId="38093" xr:uid="{00000000-0005-0000-0000-000041640000}"/>
    <cellStyle name="Nota 3 5 5 3 2 7" xfId="40051" xr:uid="{00000000-0005-0000-0000-000042640000}"/>
    <cellStyle name="Nota 3 5 5 3 3" xfId="13264" xr:uid="{00000000-0005-0000-0000-000043640000}"/>
    <cellStyle name="Nota 3 5 5 3 4" xfId="20262" xr:uid="{00000000-0005-0000-0000-000044640000}"/>
    <cellStyle name="Nota 3 5 5 3 5" xfId="9296" xr:uid="{00000000-0005-0000-0000-000045640000}"/>
    <cellStyle name="Nota 3 5 5 3 6" xfId="26654" xr:uid="{00000000-0005-0000-0000-000046640000}"/>
    <cellStyle name="Nota 3 5 5 3 7" xfId="29386" xr:uid="{00000000-0005-0000-0000-000047640000}"/>
    <cellStyle name="Nota 3 5 5 3 8" xfId="33411" xr:uid="{00000000-0005-0000-0000-000048640000}"/>
    <cellStyle name="Nota 3 5 5 3 9" xfId="37086" xr:uid="{00000000-0005-0000-0000-000049640000}"/>
    <cellStyle name="Nota 3 5 5 4" xfId="4548" xr:uid="{00000000-0005-0000-0000-00004A640000}"/>
    <cellStyle name="Nota 3 5 5 4 2" xfId="7614" xr:uid="{00000000-0005-0000-0000-00004B640000}"/>
    <cellStyle name="Nota 3 5 5 4 2 2" xfId="16767" xr:uid="{00000000-0005-0000-0000-00004C640000}"/>
    <cellStyle name="Nota 3 5 5 4 2 3" xfId="23748" xr:uid="{00000000-0005-0000-0000-00004D640000}"/>
    <cellStyle name="Nota 3 5 5 4 2 4" xfId="30592" xr:uid="{00000000-0005-0000-0000-00004E640000}"/>
    <cellStyle name="Nota 3 5 5 4 2 5" xfId="34542" xr:uid="{00000000-0005-0000-0000-00004F640000}"/>
    <cellStyle name="Nota 3 5 5 4 2 6" xfId="38094" xr:uid="{00000000-0005-0000-0000-000050640000}"/>
    <cellStyle name="Nota 3 5 5 4 2 7" xfId="40052" xr:uid="{00000000-0005-0000-0000-000051640000}"/>
    <cellStyle name="Nota 3 5 5 4 3" xfId="13702" xr:uid="{00000000-0005-0000-0000-000052640000}"/>
    <cellStyle name="Nota 3 5 5 4 4" xfId="20700" xr:uid="{00000000-0005-0000-0000-000053640000}"/>
    <cellStyle name="Nota 3 5 5 4 5" xfId="20067" xr:uid="{00000000-0005-0000-0000-000054640000}"/>
    <cellStyle name="Nota 3 5 5 4 6" xfId="29239" xr:uid="{00000000-0005-0000-0000-000055640000}"/>
    <cellStyle name="Nota 3 5 5 4 7" xfId="25358" xr:uid="{00000000-0005-0000-0000-000056640000}"/>
    <cellStyle name="Nota 3 5 5 4 8" xfId="29718" xr:uid="{00000000-0005-0000-0000-000057640000}"/>
    <cellStyle name="Nota 3 5 5 4 9" xfId="33696" xr:uid="{00000000-0005-0000-0000-000058640000}"/>
    <cellStyle name="Nota 3 5 5 5" xfId="4802" xr:uid="{00000000-0005-0000-0000-000059640000}"/>
    <cellStyle name="Nota 3 5 5 5 2" xfId="7615" xr:uid="{00000000-0005-0000-0000-00005A640000}"/>
    <cellStyle name="Nota 3 5 5 5 2 2" xfId="16768" xr:uid="{00000000-0005-0000-0000-00005B640000}"/>
    <cellStyle name="Nota 3 5 5 5 2 3" xfId="23749" xr:uid="{00000000-0005-0000-0000-00005C640000}"/>
    <cellStyle name="Nota 3 5 5 5 2 4" xfId="30593" xr:uid="{00000000-0005-0000-0000-00005D640000}"/>
    <cellStyle name="Nota 3 5 5 5 2 5" xfId="34543" xr:uid="{00000000-0005-0000-0000-00005E640000}"/>
    <cellStyle name="Nota 3 5 5 5 2 6" xfId="38095" xr:uid="{00000000-0005-0000-0000-00005F640000}"/>
    <cellStyle name="Nota 3 5 5 5 2 7" xfId="40053" xr:uid="{00000000-0005-0000-0000-000060640000}"/>
    <cellStyle name="Nota 3 5 5 5 3" xfId="13956" xr:uid="{00000000-0005-0000-0000-000061640000}"/>
    <cellStyle name="Nota 3 5 5 5 4" xfId="20954" xr:uid="{00000000-0005-0000-0000-000062640000}"/>
    <cellStyle name="Nota 3 5 5 5 5" xfId="22770" xr:uid="{00000000-0005-0000-0000-000063640000}"/>
    <cellStyle name="Nota 3 5 5 5 6" xfId="26757" xr:uid="{00000000-0005-0000-0000-000064640000}"/>
    <cellStyle name="Nota 3 5 5 5 7" xfId="27892" xr:uid="{00000000-0005-0000-0000-000065640000}"/>
    <cellStyle name="Nota 3 5 5 5 8" xfId="25330" xr:uid="{00000000-0005-0000-0000-000066640000}"/>
    <cellStyle name="Nota 3 5 5 5 9" xfId="31020" xr:uid="{00000000-0005-0000-0000-000067640000}"/>
    <cellStyle name="Nota 3 5 5 6" xfId="5048" xr:uid="{00000000-0005-0000-0000-000068640000}"/>
    <cellStyle name="Nota 3 5 5 6 2" xfId="7616" xr:uid="{00000000-0005-0000-0000-000069640000}"/>
    <cellStyle name="Nota 3 5 5 6 2 2" xfId="16769" xr:uid="{00000000-0005-0000-0000-00006A640000}"/>
    <cellStyle name="Nota 3 5 5 6 2 3" xfId="23750" xr:uid="{00000000-0005-0000-0000-00006B640000}"/>
    <cellStyle name="Nota 3 5 5 6 2 4" xfId="30594" xr:uid="{00000000-0005-0000-0000-00006C640000}"/>
    <cellStyle name="Nota 3 5 5 6 2 5" xfId="34544" xr:uid="{00000000-0005-0000-0000-00006D640000}"/>
    <cellStyle name="Nota 3 5 5 6 2 6" xfId="38096" xr:uid="{00000000-0005-0000-0000-00006E640000}"/>
    <cellStyle name="Nota 3 5 5 6 2 7" xfId="40054" xr:uid="{00000000-0005-0000-0000-00006F640000}"/>
    <cellStyle name="Nota 3 5 5 6 3" xfId="14202" xr:uid="{00000000-0005-0000-0000-000070640000}"/>
    <cellStyle name="Nota 3 5 5 6 4" xfId="21200" xr:uid="{00000000-0005-0000-0000-000071640000}"/>
    <cellStyle name="Nota 3 5 5 6 5" xfId="27315" xr:uid="{00000000-0005-0000-0000-000072640000}"/>
    <cellStyle name="Nota 3 5 5 6 6" xfId="19751" xr:uid="{00000000-0005-0000-0000-000073640000}"/>
    <cellStyle name="Nota 3 5 5 6 7" xfId="32094" xr:uid="{00000000-0005-0000-0000-000074640000}"/>
    <cellStyle name="Nota 3 5 5 6 8" xfId="35772" xr:uid="{00000000-0005-0000-0000-000075640000}"/>
    <cellStyle name="Nota 3 5 5 6 9" xfId="38683" xr:uid="{00000000-0005-0000-0000-000076640000}"/>
    <cellStyle name="Nota 3 5 5 7" xfId="7611" xr:uid="{00000000-0005-0000-0000-000077640000}"/>
    <cellStyle name="Nota 3 5 5 7 2" xfId="16764" xr:uid="{00000000-0005-0000-0000-000078640000}"/>
    <cellStyle name="Nota 3 5 5 7 3" xfId="23745" xr:uid="{00000000-0005-0000-0000-000079640000}"/>
    <cellStyle name="Nota 3 5 5 7 4" xfId="30589" xr:uid="{00000000-0005-0000-0000-00007A640000}"/>
    <cellStyle name="Nota 3 5 5 7 5" xfId="34539" xr:uid="{00000000-0005-0000-0000-00007B640000}"/>
    <cellStyle name="Nota 3 5 5 7 6" xfId="38091" xr:uid="{00000000-0005-0000-0000-00007C640000}"/>
    <cellStyle name="Nota 3 5 5 7 7" xfId="40049" xr:uid="{00000000-0005-0000-0000-00007D640000}"/>
    <cellStyle name="Nota 3 5 5 8" xfId="11582" xr:uid="{00000000-0005-0000-0000-00007E640000}"/>
    <cellStyle name="Nota 3 5 5 9" xfId="18585" xr:uid="{00000000-0005-0000-0000-00007F640000}"/>
    <cellStyle name="Nota 3 5 6" xfId="2630" xr:uid="{00000000-0005-0000-0000-000080640000}"/>
    <cellStyle name="Nota 3 5 6 2" xfId="7617" xr:uid="{00000000-0005-0000-0000-000081640000}"/>
    <cellStyle name="Nota 3 5 6 2 2" xfId="16770" xr:uid="{00000000-0005-0000-0000-000082640000}"/>
    <cellStyle name="Nota 3 5 6 2 3" xfId="23751" xr:uid="{00000000-0005-0000-0000-000083640000}"/>
    <cellStyle name="Nota 3 5 6 2 4" xfId="30595" xr:uid="{00000000-0005-0000-0000-000084640000}"/>
    <cellStyle name="Nota 3 5 6 2 5" xfId="34545" xr:uid="{00000000-0005-0000-0000-000085640000}"/>
    <cellStyle name="Nota 3 5 6 2 6" xfId="38097" xr:uid="{00000000-0005-0000-0000-000086640000}"/>
    <cellStyle name="Nota 3 5 6 2 7" xfId="40055" xr:uid="{00000000-0005-0000-0000-000087640000}"/>
    <cellStyle name="Nota 3 5 6 3" xfId="11784" xr:uid="{00000000-0005-0000-0000-000088640000}"/>
    <cellStyle name="Nota 3 5 6 4" xfId="18787" xr:uid="{00000000-0005-0000-0000-000089640000}"/>
    <cellStyle name="Nota 3 5 6 5" xfId="24151" xr:uid="{00000000-0005-0000-0000-00008A640000}"/>
    <cellStyle name="Nota 3 5 6 6" xfId="19516" xr:uid="{00000000-0005-0000-0000-00008B640000}"/>
    <cellStyle name="Nota 3 5 6 7" xfId="18344" xr:uid="{00000000-0005-0000-0000-00008C640000}"/>
    <cellStyle name="Nota 3 5 6 8" xfId="33994" xr:uid="{00000000-0005-0000-0000-00008D640000}"/>
    <cellStyle name="Nota 3 5 6 9" xfId="37556" xr:uid="{00000000-0005-0000-0000-00008E640000}"/>
    <cellStyle name="Nota 3 5 7" xfId="3198" xr:uid="{00000000-0005-0000-0000-00008F640000}"/>
    <cellStyle name="Nota 3 5 7 2" xfId="7618" xr:uid="{00000000-0005-0000-0000-000090640000}"/>
    <cellStyle name="Nota 3 5 7 2 2" xfId="16771" xr:uid="{00000000-0005-0000-0000-000091640000}"/>
    <cellStyle name="Nota 3 5 7 2 3" xfId="23752" xr:uid="{00000000-0005-0000-0000-000092640000}"/>
    <cellStyle name="Nota 3 5 7 2 4" xfId="30596" xr:uid="{00000000-0005-0000-0000-000093640000}"/>
    <cellStyle name="Nota 3 5 7 2 5" xfId="34546" xr:uid="{00000000-0005-0000-0000-000094640000}"/>
    <cellStyle name="Nota 3 5 7 2 6" xfId="38098" xr:uid="{00000000-0005-0000-0000-000095640000}"/>
    <cellStyle name="Nota 3 5 7 2 7" xfId="40056" xr:uid="{00000000-0005-0000-0000-000096640000}"/>
    <cellStyle name="Nota 3 5 7 3" xfId="12352" xr:uid="{00000000-0005-0000-0000-000097640000}"/>
    <cellStyle name="Nota 3 5 7 4" xfId="19355" xr:uid="{00000000-0005-0000-0000-000098640000}"/>
    <cellStyle name="Nota 3 5 7 5" xfId="21361" xr:uid="{00000000-0005-0000-0000-000099640000}"/>
    <cellStyle name="Nota 3 5 7 6" xfId="28778" xr:uid="{00000000-0005-0000-0000-00009A640000}"/>
    <cellStyle name="Nota 3 5 7 7" xfId="23184" xr:uid="{00000000-0005-0000-0000-00009B640000}"/>
    <cellStyle name="Nota 3 5 7 8" xfId="22714" xr:uid="{00000000-0005-0000-0000-00009C640000}"/>
    <cellStyle name="Nota 3 5 7 9" xfId="35565" xr:uid="{00000000-0005-0000-0000-00009D640000}"/>
    <cellStyle name="Nota 3 5 8" xfId="3703" xr:uid="{00000000-0005-0000-0000-00009E640000}"/>
    <cellStyle name="Nota 3 5 8 2" xfId="7619" xr:uid="{00000000-0005-0000-0000-00009F640000}"/>
    <cellStyle name="Nota 3 5 8 2 2" xfId="16772" xr:uid="{00000000-0005-0000-0000-0000A0640000}"/>
    <cellStyle name="Nota 3 5 8 2 3" xfId="23753" xr:uid="{00000000-0005-0000-0000-0000A1640000}"/>
    <cellStyle name="Nota 3 5 8 2 4" xfId="30597" xr:uid="{00000000-0005-0000-0000-0000A2640000}"/>
    <cellStyle name="Nota 3 5 8 2 5" xfId="34547" xr:uid="{00000000-0005-0000-0000-0000A3640000}"/>
    <cellStyle name="Nota 3 5 8 2 6" xfId="38099" xr:uid="{00000000-0005-0000-0000-0000A4640000}"/>
    <cellStyle name="Nota 3 5 8 2 7" xfId="40057" xr:uid="{00000000-0005-0000-0000-0000A5640000}"/>
    <cellStyle name="Nota 3 5 8 3" xfId="12857" xr:uid="{00000000-0005-0000-0000-0000A6640000}"/>
    <cellStyle name="Nota 3 5 8 4" xfId="19856" xr:uid="{00000000-0005-0000-0000-0000A7640000}"/>
    <cellStyle name="Nota 3 5 8 5" xfId="17626" xr:uid="{00000000-0005-0000-0000-0000A8640000}"/>
    <cellStyle name="Nota 3 5 8 6" xfId="9564" xr:uid="{00000000-0005-0000-0000-0000A9640000}"/>
    <cellStyle name="Nota 3 5 8 7" xfId="10238" xr:uid="{00000000-0005-0000-0000-0000AA640000}"/>
    <cellStyle name="Nota 3 5 8 8" xfId="29069" xr:uid="{00000000-0005-0000-0000-0000AB640000}"/>
    <cellStyle name="Nota 3 5 8 9" xfId="31213" xr:uid="{00000000-0005-0000-0000-0000AC640000}"/>
    <cellStyle name="Nota 3 5 9" xfId="3164" xr:uid="{00000000-0005-0000-0000-0000AD640000}"/>
    <cellStyle name="Nota 3 5 9 2" xfId="7620" xr:uid="{00000000-0005-0000-0000-0000AE640000}"/>
    <cellStyle name="Nota 3 5 9 2 2" xfId="16773" xr:uid="{00000000-0005-0000-0000-0000AF640000}"/>
    <cellStyle name="Nota 3 5 9 2 3" xfId="23754" xr:uid="{00000000-0005-0000-0000-0000B0640000}"/>
    <cellStyle name="Nota 3 5 9 2 4" xfId="30598" xr:uid="{00000000-0005-0000-0000-0000B1640000}"/>
    <cellStyle name="Nota 3 5 9 2 5" xfId="34548" xr:uid="{00000000-0005-0000-0000-0000B2640000}"/>
    <cellStyle name="Nota 3 5 9 2 6" xfId="38100" xr:uid="{00000000-0005-0000-0000-0000B3640000}"/>
    <cellStyle name="Nota 3 5 9 2 7" xfId="40058" xr:uid="{00000000-0005-0000-0000-0000B4640000}"/>
    <cellStyle name="Nota 3 5 9 3" xfId="12318" xr:uid="{00000000-0005-0000-0000-0000B5640000}"/>
    <cellStyle name="Nota 3 5 9 4" xfId="19321" xr:uid="{00000000-0005-0000-0000-0000B6640000}"/>
    <cellStyle name="Nota 3 5 9 5" xfId="28244" xr:uid="{00000000-0005-0000-0000-0000B7640000}"/>
    <cellStyle name="Nota 3 5 9 6" xfId="26437" xr:uid="{00000000-0005-0000-0000-0000B8640000}"/>
    <cellStyle name="Nota 3 5 9 7" xfId="24454" xr:uid="{00000000-0005-0000-0000-0000B9640000}"/>
    <cellStyle name="Nota 3 5 9 8" xfId="33716" xr:uid="{00000000-0005-0000-0000-0000BA640000}"/>
    <cellStyle name="Nota 3 5 9 9" xfId="37278" xr:uid="{00000000-0005-0000-0000-0000BB640000}"/>
    <cellStyle name="Nota 3 6" xfId="2248" xr:uid="{00000000-0005-0000-0000-0000BC640000}"/>
    <cellStyle name="Nota 3 6 10" xfId="10180" xr:uid="{00000000-0005-0000-0000-0000BD640000}"/>
    <cellStyle name="Nota 3 6 11" xfId="19765" xr:uid="{00000000-0005-0000-0000-0000BE640000}"/>
    <cellStyle name="Nota 3 6 12" xfId="30206" xr:uid="{00000000-0005-0000-0000-0000BF640000}"/>
    <cellStyle name="Nota 3 6 13" xfId="34181" xr:uid="{00000000-0005-0000-0000-0000C0640000}"/>
    <cellStyle name="Nota 3 6 14" xfId="37743" xr:uid="{00000000-0005-0000-0000-0000C1640000}"/>
    <cellStyle name="Nota 3 6 2" xfId="2648" xr:uid="{00000000-0005-0000-0000-0000C2640000}"/>
    <cellStyle name="Nota 3 6 2 2" xfId="7622" xr:uid="{00000000-0005-0000-0000-0000C3640000}"/>
    <cellStyle name="Nota 3 6 2 2 2" xfId="16775" xr:uid="{00000000-0005-0000-0000-0000C4640000}"/>
    <cellStyle name="Nota 3 6 2 2 3" xfId="23756" xr:uid="{00000000-0005-0000-0000-0000C5640000}"/>
    <cellStyle name="Nota 3 6 2 2 4" xfId="30600" xr:uid="{00000000-0005-0000-0000-0000C6640000}"/>
    <cellStyle name="Nota 3 6 2 2 5" xfId="34550" xr:uid="{00000000-0005-0000-0000-0000C7640000}"/>
    <cellStyle name="Nota 3 6 2 2 6" xfId="38102" xr:uid="{00000000-0005-0000-0000-0000C8640000}"/>
    <cellStyle name="Nota 3 6 2 2 7" xfId="40060" xr:uid="{00000000-0005-0000-0000-0000C9640000}"/>
    <cellStyle name="Nota 3 6 2 3" xfId="11802" xr:uid="{00000000-0005-0000-0000-0000CA640000}"/>
    <cellStyle name="Nota 3 6 2 4" xfId="18805" xr:uid="{00000000-0005-0000-0000-0000CB640000}"/>
    <cellStyle name="Nota 3 6 2 5" xfId="23319" xr:uid="{00000000-0005-0000-0000-0000CC640000}"/>
    <cellStyle name="Nota 3 6 2 6" xfId="26287" xr:uid="{00000000-0005-0000-0000-0000CD640000}"/>
    <cellStyle name="Nota 3 6 2 7" xfId="30001" xr:uid="{00000000-0005-0000-0000-0000CE640000}"/>
    <cellStyle name="Nota 3 6 2 8" xfId="31518" xr:uid="{00000000-0005-0000-0000-0000CF640000}"/>
    <cellStyle name="Nota 3 6 2 9" xfId="35224" xr:uid="{00000000-0005-0000-0000-0000D0640000}"/>
    <cellStyle name="Nota 3 6 3" xfId="3930" xr:uid="{00000000-0005-0000-0000-0000D1640000}"/>
    <cellStyle name="Nota 3 6 3 2" xfId="7623" xr:uid="{00000000-0005-0000-0000-0000D2640000}"/>
    <cellStyle name="Nota 3 6 3 2 2" xfId="16776" xr:uid="{00000000-0005-0000-0000-0000D3640000}"/>
    <cellStyle name="Nota 3 6 3 2 3" xfId="23757" xr:uid="{00000000-0005-0000-0000-0000D4640000}"/>
    <cellStyle name="Nota 3 6 3 2 4" xfId="30601" xr:uid="{00000000-0005-0000-0000-0000D5640000}"/>
    <cellStyle name="Nota 3 6 3 2 5" xfId="34551" xr:uid="{00000000-0005-0000-0000-0000D6640000}"/>
    <cellStyle name="Nota 3 6 3 2 6" xfId="38103" xr:uid="{00000000-0005-0000-0000-0000D7640000}"/>
    <cellStyle name="Nota 3 6 3 2 7" xfId="40061" xr:uid="{00000000-0005-0000-0000-0000D8640000}"/>
    <cellStyle name="Nota 3 6 3 3" xfId="13084" xr:uid="{00000000-0005-0000-0000-0000D9640000}"/>
    <cellStyle name="Nota 3 6 3 4" xfId="20082" xr:uid="{00000000-0005-0000-0000-0000DA640000}"/>
    <cellStyle name="Nota 3 6 3 5" xfId="27865" xr:uid="{00000000-0005-0000-0000-0000DB640000}"/>
    <cellStyle name="Nota 3 6 3 6" xfId="28556" xr:uid="{00000000-0005-0000-0000-0000DC640000}"/>
    <cellStyle name="Nota 3 6 3 7" xfId="26009" xr:uid="{00000000-0005-0000-0000-0000DD640000}"/>
    <cellStyle name="Nota 3 6 3 8" xfId="33461" xr:uid="{00000000-0005-0000-0000-0000DE640000}"/>
    <cellStyle name="Nota 3 6 3 9" xfId="37135" xr:uid="{00000000-0005-0000-0000-0000DF640000}"/>
    <cellStyle name="Nota 3 6 4" xfId="4368" xr:uid="{00000000-0005-0000-0000-0000E0640000}"/>
    <cellStyle name="Nota 3 6 4 2" xfId="7624" xr:uid="{00000000-0005-0000-0000-0000E1640000}"/>
    <cellStyle name="Nota 3 6 4 2 2" xfId="16777" xr:uid="{00000000-0005-0000-0000-0000E2640000}"/>
    <cellStyle name="Nota 3 6 4 2 3" xfId="23758" xr:uid="{00000000-0005-0000-0000-0000E3640000}"/>
    <cellStyle name="Nota 3 6 4 2 4" xfId="30602" xr:uid="{00000000-0005-0000-0000-0000E4640000}"/>
    <cellStyle name="Nota 3 6 4 2 5" xfId="34552" xr:uid="{00000000-0005-0000-0000-0000E5640000}"/>
    <cellStyle name="Nota 3 6 4 2 6" xfId="38104" xr:uid="{00000000-0005-0000-0000-0000E6640000}"/>
    <cellStyle name="Nota 3 6 4 2 7" xfId="40062" xr:uid="{00000000-0005-0000-0000-0000E7640000}"/>
    <cellStyle name="Nota 3 6 4 3" xfId="13522" xr:uid="{00000000-0005-0000-0000-0000E8640000}"/>
    <cellStyle name="Nota 3 6 4 4" xfId="20520" xr:uid="{00000000-0005-0000-0000-0000E9640000}"/>
    <cellStyle name="Nota 3 6 4 5" xfId="27648" xr:uid="{00000000-0005-0000-0000-0000EA640000}"/>
    <cellStyle name="Nota 3 6 4 6" xfId="15460" xr:uid="{00000000-0005-0000-0000-0000EB640000}"/>
    <cellStyle name="Nota 3 6 4 7" xfId="22658" xr:uid="{00000000-0005-0000-0000-0000EC640000}"/>
    <cellStyle name="Nota 3 6 4 8" xfId="23180" xr:uid="{00000000-0005-0000-0000-0000ED640000}"/>
    <cellStyle name="Nota 3 6 4 9" xfId="29569" xr:uid="{00000000-0005-0000-0000-0000EE640000}"/>
    <cellStyle name="Nota 3 6 5" xfId="4622" xr:uid="{00000000-0005-0000-0000-0000EF640000}"/>
    <cellStyle name="Nota 3 6 5 2" xfId="7625" xr:uid="{00000000-0005-0000-0000-0000F0640000}"/>
    <cellStyle name="Nota 3 6 5 2 2" xfId="16778" xr:uid="{00000000-0005-0000-0000-0000F1640000}"/>
    <cellStyle name="Nota 3 6 5 2 3" xfId="23759" xr:uid="{00000000-0005-0000-0000-0000F2640000}"/>
    <cellStyle name="Nota 3 6 5 2 4" xfId="30603" xr:uid="{00000000-0005-0000-0000-0000F3640000}"/>
    <cellStyle name="Nota 3 6 5 2 5" xfId="34553" xr:uid="{00000000-0005-0000-0000-0000F4640000}"/>
    <cellStyle name="Nota 3 6 5 2 6" xfId="38105" xr:uid="{00000000-0005-0000-0000-0000F5640000}"/>
    <cellStyle name="Nota 3 6 5 2 7" xfId="40063" xr:uid="{00000000-0005-0000-0000-0000F6640000}"/>
    <cellStyle name="Nota 3 6 5 3" xfId="13776" xr:uid="{00000000-0005-0000-0000-0000F7640000}"/>
    <cellStyle name="Nota 3 6 5 4" xfId="20774" xr:uid="{00000000-0005-0000-0000-0000F8640000}"/>
    <cellStyle name="Nota 3 6 5 5" xfId="27526" xr:uid="{00000000-0005-0000-0000-0000F9640000}"/>
    <cellStyle name="Nota 3 6 5 6" xfId="29255" xr:uid="{00000000-0005-0000-0000-0000FA640000}"/>
    <cellStyle name="Nota 3 6 5 7" xfId="22516" xr:uid="{00000000-0005-0000-0000-0000FB640000}"/>
    <cellStyle name="Nota 3 6 5 8" xfId="32209" xr:uid="{00000000-0005-0000-0000-0000FC640000}"/>
    <cellStyle name="Nota 3 6 5 9" xfId="35884" xr:uid="{00000000-0005-0000-0000-0000FD640000}"/>
    <cellStyle name="Nota 3 6 6" xfId="4868" xr:uid="{00000000-0005-0000-0000-0000FE640000}"/>
    <cellStyle name="Nota 3 6 6 2" xfId="7626" xr:uid="{00000000-0005-0000-0000-0000FF640000}"/>
    <cellStyle name="Nota 3 6 6 2 2" xfId="16779" xr:uid="{00000000-0005-0000-0000-000000650000}"/>
    <cellStyle name="Nota 3 6 6 2 3" xfId="23760" xr:uid="{00000000-0005-0000-0000-000001650000}"/>
    <cellStyle name="Nota 3 6 6 2 4" xfId="30604" xr:uid="{00000000-0005-0000-0000-000002650000}"/>
    <cellStyle name="Nota 3 6 6 2 5" xfId="34554" xr:uid="{00000000-0005-0000-0000-000003650000}"/>
    <cellStyle name="Nota 3 6 6 2 6" xfId="38106" xr:uid="{00000000-0005-0000-0000-000004650000}"/>
    <cellStyle name="Nota 3 6 6 2 7" xfId="40064" xr:uid="{00000000-0005-0000-0000-000005650000}"/>
    <cellStyle name="Nota 3 6 6 3" xfId="14022" xr:uid="{00000000-0005-0000-0000-000006650000}"/>
    <cellStyle name="Nota 3 6 6 4" xfId="21020" xr:uid="{00000000-0005-0000-0000-000007650000}"/>
    <cellStyle name="Nota 3 6 6 5" xfId="17420" xr:uid="{00000000-0005-0000-0000-000008650000}"/>
    <cellStyle name="Nota 3 6 6 6" xfId="19713" xr:uid="{00000000-0005-0000-0000-000009650000}"/>
    <cellStyle name="Nota 3 6 6 7" xfId="19716" xr:uid="{00000000-0005-0000-0000-00000A650000}"/>
    <cellStyle name="Nota 3 6 6 8" xfId="35592" xr:uid="{00000000-0005-0000-0000-00000B650000}"/>
    <cellStyle name="Nota 3 6 6 9" xfId="38503" xr:uid="{00000000-0005-0000-0000-00000C650000}"/>
    <cellStyle name="Nota 3 6 7" xfId="7621" xr:uid="{00000000-0005-0000-0000-00000D650000}"/>
    <cellStyle name="Nota 3 6 7 2" xfId="16774" xr:uid="{00000000-0005-0000-0000-00000E650000}"/>
    <cellStyle name="Nota 3 6 7 3" xfId="23755" xr:uid="{00000000-0005-0000-0000-00000F650000}"/>
    <cellStyle name="Nota 3 6 7 4" xfId="30599" xr:uid="{00000000-0005-0000-0000-000010650000}"/>
    <cellStyle name="Nota 3 6 7 5" xfId="34549" xr:uid="{00000000-0005-0000-0000-000011650000}"/>
    <cellStyle name="Nota 3 6 7 6" xfId="38101" xr:uid="{00000000-0005-0000-0000-000012650000}"/>
    <cellStyle name="Nota 3 6 7 7" xfId="40059" xr:uid="{00000000-0005-0000-0000-000013650000}"/>
    <cellStyle name="Nota 3 6 8" xfId="11402" xr:uid="{00000000-0005-0000-0000-000014650000}"/>
    <cellStyle name="Nota 3 6 9" xfId="18405" xr:uid="{00000000-0005-0000-0000-000015650000}"/>
    <cellStyle name="Nota 3 7" xfId="1667" xr:uid="{00000000-0005-0000-0000-000016650000}"/>
    <cellStyle name="Nota 3 7 10" xfId="28667" xr:uid="{00000000-0005-0000-0000-000017650000}"/>
    <cellStyle name="Nota 3 7 11" xfId="29064" xr:uid="{00000000-0005-0000-0000-000018650000}"/>
    <cellStyle name="Nota 3 7 12" xfId="25733" xr:uid="{00000000-0005-0000-0000-000019650000}"/>
    <cellStyle name="Nota 3 7 13" xfId="25684" xr:uid="{00000000-0005-0000-0000-00001A650000}"/>
    <cellStyle name="Nota 3 7 14" xfId="34204" xr:uid="{00000000-0005-0000-0000-00001B650000}"/>
    <cellStyle name="Nota 3 7 2" xfId="2495" xr:uid="{00000000-0005-0000-0000-00001C650000}"/>
    <cellStyle name="Nota 3 7 2 2" xfId="7628" xr:uid="{00000000-0005-0000-0000-00001D650000}"/>
    <cellStyle name="Nota 3 7 2 2 2" xfId="16781" xr:uid="{00000000-0005-0000-0000-00001E650000}"/>
    <cellStyle name="Nota 3 7 2 2 3" xfId="23762" xr:uid="{00000000-0005-0000-0000-00001F650000}"/>
    <cellStyle name="Nota 3 7 2 2 4" xfId="30606" xr:uid="{00000000-0005-0000-0000-000020650000}"/>
    <cellStyle name="Nota 3 7 2 2 5" xfId="34556" xr:uid="{00000000-0005-0000-0000-000021650000}"/>
    <cellStyle name="Nota 3 7 2 2 6" xfId="38108" xr:uid="{00000000-0005-0000-0000-000022650000}"/>
    <cellStyle name="Nota 3 7 2 2 7" xfId="40066" xr:uid="{00000000-0005-0000-0000-000023650000}"/>
    <cellStyle name="Nota 3 7 2 3" xfId="11649" xr:uid="{00000000-0005-0000-0000-000024650000}"/>
    <cellStyle name="Nota 3 7 2 4" xfId="18652" xr:uid="{00000000-0005-0000-0000-000025650000}"/>
    <cellStyle name="Nota 3 7 2 5" xfId="17130" xr:uid="{00000000-0005-0000-0000-000026650000}"/>
    <cellStyle name="Nota 3 7 2 6" xfId="26217" xr:uid="{00000000-0005-0000-0000-000027650000}"/>
    <cellStyle name="Nota 3 7 2 7" xfId="17197" xr:uid="{00000000-0005-0000-0000-000028650000}"/>
    <cellStyle name="Nota 3 7 2 8" xfId="25781" xr:uid="{00000000-0005-0000-0000-000029650000}"/>
    <cellStyle name="Nota 3 7 2 9" xfId="31325" xr:uid="{00000000-0005-0000-0000-00002A650000}"/>
    <cellStyle name="Nota 3 7 3" xfId="3644" xr:uid="{00000000-0005-0000-0000-00002B650000}"/>
    <cellStyle name="Nota 3 7 3 2" xfId="7629" xr:uid="{00000000-0005-0000-0000-00002C650000}"/>
    <cellStyle name="Nota 3 7 3 2 2" xfId="16782" xr:uid="{00000000-0005-0000-0000-00002D650000}"/>
    <cellStyle name="Nota 3 7 3 2 3" xfId="23763" xr:uid="{00000000-0005-0000-0000-00002E650000}"/>
    <cellStyle name="Nota 3 7 3 2 4" xfId="30607" xr:uid="{00000000-0005-0000-0000-00002F650000}"/>
    <cellStyle name="Nota 3 7 3 2 5" xfId="34557" xr:uid="{00000000-0005-0000-0000-000030650000}"/>
    <cellStyle name="Nota 3 7 3 2 6" xfId="38109" xr:uid="{00000000-0005-0000-0000-000031650000}"/>
    <cellStyle name="Nota 3 7 3 2 7" xfId="40067" xr:uid="{00000000-0005-0000-0000-000032650000}"/>
    <cellStyle name="Nota 3 7 3 3" xfId="12798" xr:uid="{00000000-0005-0000-0000-000033650000}"/>
    <cellStyle name="Nota 3 7 3 4" xfId="19797" xr:uid="{00000000-0005-0000-0000-000034650000}"/>
    <cellStyle name="Nota 3 7 3 5" xfId="28007" xr:uid="{00000000-0005-0000-0000-000035650000}"/>
    <cellStyle name="Nota 3 7 3 6" xfId="19425" xr:uid="{00000000-0005-0000-0000-000036650000}"/>
    <cellStyle name="Nota 3 7 3 7" xfId="29552" xr:uid="{00000000-0005-0000-0000-000037650000}"/>
    <cellStyle name="Nota 3 7 3 8" xfId="33578" xr:uid="{00000000-0005-0000-0000-000038650000}"/>
    <cellStyle name="Nota 3 7 3 9" xfId="37246" xr:uid="{00000000-0005-0000-0000-000039650000}"/>
    <cellStyle name="Nota 3 7 4" xfId="4154" xr:uid="{00000000-0005-0000-0000-00003A650000}"/>
    <cellStyle name="Nota 3 7 4 2" xfId="7630" xr:uid="{00000000-0005-0000-0000-00003B650000}"/>
    <cellStyle name="Nota 3 7 4 2 2" xfId="16783" xr:uid="{00000000-0005-0000-0000-00003C650000}"/>
    <cellStyle name="Nota 3 7 4 2 3" xfId="23764" xr:uid="{00000000-0005-0000-0000-00003D650000}"/>
    <cellStyle name="Nota 3 7 4 2 4" xfId="30608" xr:uid="{00000000-0005-0000-0000-00003E650000}"/>
    <cellStyle name="Nota 3 7 4 2 5" xfId="34558" xr:uid="{00000000-0005-0000-0000-00003F650000}"/>
    <cellStyle name="Nota 3 7 4 2 6" xfId="38110" xr:uid="{00000000-0005-0000-0000-000040650000}"/>
    <cellStyle name="Nota 3 7 4 2 7" xfId="40068" xr:uid="{00000000-0005-0000-0000-000041650000}"/>
    <cellStyle name="Nota 3 7 4 3" xfId="13308" xr:uid="{00000000-0005-0000-0000-000042650000}"/>
    <cellStyle name="Nota 3 7 4 4" xfId="20306" xr:uid="{00000000-0005-0000-0000-000043650000}"/>
    <cellStyle name="Nota 3 7 4 5" xfId="27755" xr:uid="{00000000-0005-0000-0000-000044650000}"/>
    <cellStyle name="Nota 3 7 4 6" xfId="21323" xr:uid="{00000000-0005-0000-0000-000045650000}"/>
    <cellStyle name="Nota 3 7 4 7" xfId="29365" xr:uid="{00000000-0005-0000-0000-000046650000}"/>
    <cellStyle name="Nota 3 7 4 8" xfId="33385" xr:uid="{00000000-0005-0000-0000-000047650000}"/>
    <cellStyle name="Nota 3 7 4 9" xfId="37060" xr:uid="{00000000-0005-0000-0000-000048650000}"/>
    <cellStyle name="Nota 3 7 5" xfId="2903" xr:uid="{00000000-0005-0000-0000-000049650000}"/>
    <cellStyle name="Nota 3 7 5 2" xfId="7631" xr:uid="{00000000-0005-0000-0000-00004A650000}"/>
    <cellStyle name="Nota 3 7 5 2 2" xfId="16784" xr:uid="{00000000-0005-0000-0000-00004B650000}"/>
    <cellStyle name="Nota 3 7 5 2 3" xfId="23765" xr:uid="{00000000-0005-0000-0000-00004C650000}"/>
    <cellStyle name="Nota 3 7 5 2 4" xfId="30609" xr:uid="{00000000-0005-0000-0000-00004D650000}"/>
    <cellStyle name="Nota 3 7 5 2 5" xfId="34559" xr:uid="{00000000-0005-0000-0000-00004E650000}"/>
    <cellStyle name="Nota 3 7 5 2 6" xfId="38111" xr:uid="{00000000-0005-0000-0000-00004F650000}"/>
    <cellStyle name="Nota 3 7 5 2 7" xfId="40069" xr:uid="{00000000-0005-0000-0000-000050650000}"/>
    <cellStyle name="Nota 3 7 5 3" xfId="12057" xr:uid="{00000000-0005-0000-0000-000051650000}"/>
    <cellStyle name="Nota 3 7 5 4" xfId="19060" xr:uid="{00000000-0005-0000-0000-000052650000}"/>
    <cellStyle name="Nota 3 7 5 5" xfId="10159" xr:uid="{00000000-0005-0000-0000-000053650000}"/>
    <cellStyle name="Nota 3 7 5 6" xfId="23230" xr:uid="{00000000-0005-0000-0000-000054650000}"/>
    <cellStyle name="Nota 3 7 5 7" xfId="29879" xr:uid="{00000000-0005-0000-0000-000055650000}"/>
    <cellStyle name="Nota 3 7 5 8" xfId="33856" xr:uid="{00000000-0005-0000-0000-000056650000}"/>
    <cellStyle name="Nota 3 7 5 9" xfId="37418" xr:uid="{00000000-0005-0000-0000-000057650000}"/>
    <cellStyle name="Nota 3 7 6" xfId="3013" xr:uid="{00000000-0005-0000-0000-000058650000}"/>
    <cellStyle name="Nota 3 7 6 2" xfId="7632" xr:uid="{00000000-0005-0000-0000-000059650000}"/>
    <cellStyle name="Nota 3 7 6 2 2" xfId="16785" xr:uid="{00000000-0005-0000-0000-00005A650000}"/>
    <cellStyle name="Nota 3 7 6 2 3" xfId="23766" xr:uid="{00000000-0005-0000-0000-00005B650000}"/>
    <cellStyle name="Nota 3 7 6 2 4" xfId="30610" xr:uid="{00000000-0005-0000-0000-00005C650000}"/>
    <cellStyle name="Nota 3 7 6 2 5" xfId="34560" xr:uid="{00000000-0005-0000-0000-00005D650000}"/>
    <cellStyle name="Nota 3 7 6 2 6" xfId="38112" xr:uid="{00000000-0005-0000-0000-00005E650000}"/>
    <cellStyle name="Nota 3 7 6 2 7" xfId="40070" xr:uid="{00000000-0005-0000-0000-00005F650000}"/>
    <cellStyle name="Nota 3 7 6 3" xfId="12167" xr:uid="{00000000-0005-0000-0000-000060650000}"/>
    <cellStyle name="Nota 3 7 6 4" xfId="19170" xr:uid="{00000000-0005-0000-0000-000061650000}"/>
    <cellStyle name="Nota 3 7 6 5" xfId="24697" xr:uid="{00000000-0005-0000-0000-000062650000}"/>
    <cellStyle name="Nota 3 7 6 6" xfId="18015" xr:uid="{00000000-0005-0000-0000-000063650000}"/>
    <cellStyle name="Nota 3 7 6 7" xfId="29825" xr:uid="{00000000-0005-0000-0000-000064650000}"/>
    <cellStyle name="Nota 3 7 6 8" xfId="33804" xr:uid="{00000000-0005-0000-0000-000065650000}"/>
    <cellStyle name="Nota 3 7 6 9" xfId="37366" xr:uid="{00000000-0005-0000-0000-000066650000}"/>
    <cellStyle name="Nota 3 7 7" xfId="7627" xr:uid="{00000000-0005-0000-0000-000067650000}"/>
    <cellStyle name="Nota 3 7 7 2" xfId="16780" xr:uid="{00000000-0005-0000-0000-000068650000}"/>
    <cellStyle name="Nota 3 7 7 3" xfId="23761" xr:uid="{00000000-0005-0000-0000-000069650000}"/>
    <cellStyle name="Nota 3 7 7 4" xfId="30605" xr:uid="{00000000-0005-0000-0000-00006A650000}"/>
    <cellStyle name="Nota 3 7 7 5" xfId="34555" xr:uid="{00000000-0005-0000-0000-00006B650000}"/>
    <cellStyle name="Nota 3 7 7 6" xfId="38107" xr:uid="{00000000-0005-0000-0000-00006C650000}"/>
    <cellStyle name="Nota 3 7 7 7" xfId="40065" xr:uid="{00000000-0005-0000-0000-00006D650000}"/>
    <cellStyle name="Nota 3 7 8" xfId="10821" xr:uid="{00000000-0005-0000-0000-00006E650000}"/>
    <cellStyle name="Nota 3 7 9" xfId="9749" xr:uid="{00000000-0005-0000-0000-00006F650000}"/>
    <cellStyle name="Nota 3 8" xfId="2315" xr:uid="{00000000-0005-0000-0000-000070650000}"/>
    <cellStyle name="Nota 3 8 10" xfId="23170" xr:uid="{00000000-0005-0000-0000-000071650000}"/>
    <cellStyle name="Nota 3 8 11" xfId="26123" xr:uid="{00000000-0005-0000-0000-000072650000}"/>
    <cellStyle name="Nota 3 8 12" xfId="30173" xr:uid="{00000000-0005-0000-0000-000073650000}"/>
    <cellStyle name="Nota 3 8 13" xfId="34149" xr:uid="{00000000-0005-0000-0000-000074650000}"/>
    <cellStyle name="Nota 3 8 14" xfId="37711" xr:uid="{00000000-0005-0000-0000-000075650000}"/>
    <cellStyle name="Nota 3 8 2" xfId="2715" xr:uid="{00000000-0005-0000-0000-000076650000}"/>
    <cellStyle name="Nota 3 8 2 2" xfId="7634" xr:uid="{00000000-0005-0000-0000-000077650000}"/>
    <cellStyle name="Nota 3 8 2 2 2" xfId="16787" xr:uid="{00000000-0005-0000-0000-000078650000}"/>
    <cellStyle name="Nota 3 8 2 2 3" xfId="23768" xr:uid="{00000000-0005-0000-0000-000079650000}"/>
    <cellStyle name="Nota 3 8 2 2 4" xfId="30612" xr:uid="{00000000-0005-0000-0000-00007A650000}"/>
    <cellStyle name="Nota 3 8 2 2 5" xfId="34562" xr:uid="{00000000-0005-0000-0000-00007B650000}"/>
    <cellStyle name="Nota 3 8 2 2 6" xfId="38114" xr:uid="{00000000-0005-0000-0000-00007C650000}"/>
    <cellStyle name="Nota 3 8 2 2 7" xfId="40072" xr:uid="{00000000-0005-0000-0000-00007D650000}"/>
    <cellStyle name="Nota 3 8 2 3" xfId="11869" xr:uid="{00000000-0005-0000-0000-00007E650000}"/>
    <cellStyle name="Nota 3 8 2 4" xfId="18872" xr:uid="{00000000-0005-0000-0000-00007F650000}"/>
    <cellStyle name="Nota 3 8 2 5" xfId="24635" xr:uid="{00000000-0005-0000-0000-000080650000}"/>
    <cellStyle name="Nota 3 8 2 6" xfId="22450" xr:uid="{00000000-0005-0000-0000-000081650000}"/>
    <cellStyle name="Nota 3 8 2 7" xfId="26510" xr:uid="{00000000-0005-0000-0000-000082650000}"/>
    <cellStyle name="Nota 3 8 2 8" xfId="33951" xr:uid="{00000000-0005-0000-0000-000083650000}"/>
    <cellStyle name="Nota 3 8 2 9" xfId="37513" xr:uid="{00000000-0005-0000-0000-000084650000}"/>
    <cellStyle name="Nota 3 8 3" xfId="3997" xr:uid="{00000000-0005-0000-0000-000085650000}"/>
    <cellStyle name="Nota 3 8 3 2" xfId="7635" xr:uid="{00000000-0005-0000-0000-000086650000}"/>
    <cellStyle name="Nota 3 8 3 2 2" xfId="16788" xr:uid="{00000000-0005-0000-0000-000087650000}"/>
    <cellStyle name="Nota 3 8 3 2 3" xfId="23769" xr:uid="{00000000-0005-0000-0000-000088650000}"/>
    <cellStyle name="Nota 3 8 3 2 4" xfId="30613" xr:uid="{00000000-0005-0000-0000-000089650000}"/>
    <cellStyle name="Nota 3 8 3 2 5" xfId="34563" xr:uid="{00000000-0005-0000-0000-00008A650000}"/>
    <cellStyle name="Nota 3 8 3 2 6" xfId="38115" xr:uid="{00000000-0005-0000-0000-00008B650000}"/>
    <cellStyle name="Nota 3 8 3 2 7" xfId="40073" xr:uid="{00000000-0005-0000-0000-00008C650000}"/>
    <cellStyle name="Nota 3 8 3 3" xfId="13151" xr:uid="{00000000-0005-0000-0000-00008D650000}"/>
    <cellStyle name="Nota 3 8 3 4" xfId="20149" xr:uid="{00000000-0005-0000-0000-00008E650000}"/>
    <cellStyle name="Nota 3 8 3 5" xfId="27832" xr:uid="{00000000-0005-0000-0000-00008F650000}"/>
    <cellStyle name="Nota 3 8 3 6" xfId="26632" xr:uid="{00000000-0005-0000-0000-000090650000}"/>
    <cellStyle name="Nota 3 8 3 7" xfId="24459" xr:uid="{00000000-0005-0000-0000-000091650000}"/>
    <cellStyle name="Nota 3 8 3 8" xfId="19558" xr:uid="{00000000-0005-0000-0000-000092650000}"/>
    <cellStyle name="Nota 3 8 3 9" xfId="26524" xr:uid="{00000000-0005-0000-0000-000093650000}"/>
    <cellStyle name="Nota 3 8 4" xfId="4435" xr:uid="{00000000-0005-0000-0000-000094650000}"/>
    <cellStyle name="Nota 3 8 4 2" xfId="7636" xr:uid="{00000000-0005-0000-0000-000095650000}"/>
    <cellStyle name="Nota 3 8 4 2 2" xfId="16789" xr:uid="{00000000-0005-0000-0000-000096650000}"/>
    <cellStyle name="Nota 3 8 4 2 3" xfId="23770" xr:uid="{00000000-0005-0000-0000-000097650000}"/>
    <cellStyle name="Nota 3 8 4 2 4" xfId="30614" xr:uid="{00000000-0005-0000-0000-000098650000}"/>
    <cellStyle name="Nota 3 8 4 2 5" xfId="34564" xr:uid="{00000000-0005-0000-0000-000099650000}"/>
    <cellStyle name="Nota 3 8 4 2 6" xfId="38116" xr:uid="{00000000-0005-0000-0000-00009A650000}"/>
    <cellStyle name="Nota 3 8 4 2 7" xfId="40074" xr:uid="{00000000-0005-0000-0000-00009B650000}"/>
    <cellStyle name="Nota 3 8 4 3" xfId="13589" xr:uid="{00000000-0005-0000-0000-00009C650000}"/>
    <cellStyle name="Nota 3 8 4 4" xfId="20587" xr:uid="{00000000-0005-0000-0000-00009D650000}"/>
    <cellStyle name="Nota 3 8 4 5" xfId="27618" xr:uid="{00000000-0005-0000-0000-00009E650000}"/>
    <cellStyle name="Nota 3 8 4 6" xfId="24103" xr:uid="{00000000-0005-0000-0000-00009F650000}"/>
    <cellStyle name="Nota 3 8 4 7" xfId="25104" xr:uid="{00000000-0005-0000-0000-0000A0650000}"/>
    <cellStyle name="Nota 3 8 4 8" xfId="31761" xr:uid="{00000000-0005-0000-0000-0000A1650000}"/>
    <cellStyle name="Nota 3 8 4 9" xfId="35441" xr:uid="{00000000-0005-0000-0000-0000A2650000}"/>
    <cellStyle name="Nota 3 8 5" xfId="4689" xr:uid="{00000000-0005-0000-0000-0000A3650000}"/>
    <cellStyle name="Nota 3 8 5 2" xfId="7637" xr:uid="{00000000-0005-0000-0000-0000A4650000}"/>
    <cellStyle name="Nota 3 8 5 2 2" xfId="16790" xr:uid="{00000000-0005-0000-0000-0000A5650000}"/>
    <cellStyle name="Nota 3 8 5 2 3" xfId="23771" xr:uid="{00000000-0005-0000-0000-0000A6650000}"/>
    <cellStyle name="Nota 3 8 5 2 4" xfId="30615" xr:uid="{00000000-0005-0000-0000-0000A7650000}"/>
    <cellStyle name="Nota 3 8 5 2 5" xfId="34565" xr:uid="{00000000-0005-0000-0000-0000A8650000}"/>
    <cellStyle name="Nota 3 8 5 2 6" xfId="38117" xr:uid="{00000000-0005-0000-0000-0000A9650000}"/>
    <cellStyle name="Nota 3 8 5 2 7" xfId="40075" xr:uid="{00000000-0005-0000-0000-0000AA650000}"/>
    <cellStyle name="Nota 3 8 5 3" xfId="13843" xr:uid="{00000000-0005-0000-0000-0000AB650000}"/>
    <cellStyle name="Nota 3 8 5 4" xfId="20841" xr:uid="{00000000-0005-0000-0000-0000AC650000}"/>
    <cellStyle name="Nota 3 8 5 5" xfId="27493" xr:uid="{00000000-0005-0000-0000-0000AD650000}"/>
    <cellStyle name="Nota 3 8 5 6" xfId="26728" xr:uid="{00000000-0005-0000-0000-0000AE650000}"/>
    <cellStyle name="Nota 3 8 5 7" xfId="25988" xr:uid="{00000000-0005-0000-0000-0000AF650000}"/>
    <cellStyle name="Nota 3 8 5 8" xfId="29726" xr:uid="{00000000-0005-0000-0000-0000B0650000}"/>
    <cellStyle name="Nota 3 8 5 9" xfId="25532" xr:uid="{00000000-0005-0000-0000-0000B1650000}"/>
    <cellStyle name="Nota 3 8 6" xfId="4935" xr:uid="{00000000-0005-0000-0000-0000B2650000}"/>
    <cellStyle name="Nota 3 8 6 2" xfId="7638" xr:uid="{00000000-0005-0000-0000-0000B3650000}"/>
    <cellStyle name="Nota 3 8 6 2 2" xfId="16791" xr:uid="{00000000-0005-0000-0000-0000B4650000}"/>
    <cellStyle name="Nota 3 8 6 2 3" xfId="23772" xr:uid="{00000000-0005-0000-0000-0000B5650000}"/>
    <cellStyle name="Nota 3 8 6 2 4" xfId="30616" xr:uid="{00000000-0005-0000-0000-0000B6650000}"/>
    <cellStyle name="Nota 3 8 6 2 5" xfId="34566" xr:uid="{00000000-0005-0000-0000-0000B7650000}"/>
    <cellStyle name="Nota 3 8 6 2 6" xfId="38118" xr:uid="{00000000-0005-0000-0000-0000B8650000}"/>
    <cellStyle name="Nota 3 8 6 2 7" xfId="40076" xr:uid="{00000000-0005-0000-0000-0000B9650000}"/>
    <cellStyle name="Nota 3 8 6 3" xfId="14089" xr:uid="{00000000-0005-0000-0000-0000BA650000}"/>
    <cellStyle name="Nota 3 8 6 4" xfId="21087" xr:uid="{00000000-0005-0000-0000-0000BB650000}"/>
    <cellStyle name="Nota 3 8 6 5" xfId="27371" xr:uid="{00000000-0005-0000-0000-0000BC650000}"/>
    <cellStyle name="Nota 3 8 6 6" xfId="26776" xr:uid="{00000000-0005-0000-0000-0000BD650000}"/>
    <cellStyle name="Nota 3 8 6 7" xfId="31981" xr:uid="{00000000-0005-0000-0000-0000BE650000}"/>
    <cellStyle name="Nota 3 8 6 8" xfId="35659" xr:uid="{00000000-0005-0000-0000-0000BF650000}"/>
    <cellStyle name="Nota 3 8 6 9" xfId="38570" xr:uid="{00000000-0005-0000-0000-0000C0650000}"/>
    <cellStyle name="Nota 3 8 7" xfId="7633" xr:uid="{00000000-0005-0000-0000-0000C1650000}"/>
    <cellStyle name="Nota 3 8 7 2" xfId="16786" xr:uid="{00000000-0005-0000-0000-0000C2650000}"/>
    <cellStyle name="Nota 3 8 7 3" xfId="23767" xr:uid="{00000000-0005-0000-0000-0000C3650000}"/>
    <cellStyle name="Nota 3 8 7 4" xfId="30611" xr:uid="{00000000-0005-0000-0000-0000C4650000}"/>
    <cellStyle name="Nota 3 8 7 5" xfId="34561" xr:uid="{00000000-0005-0000-0000-0000C5650000}"/>
    <cellStyle name="Nota 3 8 7 6" xfId="38113" xr:uid="{00000000-0005-0000-0000-0000C6650000}"/>
    <cellStyle name="Nota 3 8 7 7" xfId="40071" xr:uid="{00000000-0005-0000-0000-0000C7650000}"/>
    <cellStyle name="Nota 3 8 8" xfId="11469" xr:uid="{00000000-0005-0000-0000-0000C8650000}"/>
    <cellStyle name="Nota 3 8 9" xfId="18472" xr:uid="{00000000-0005-0000-0000-0000C9650000}"/>
    <cellStyle name="Nota 3 9" xfId="2056" xr:uid="{00000000-0005-0000-0000-0000CA650000}"/>
    <cellStyle name="Nota 3 9 10" xfId="28474" xr:uid="{00000000-0005-0000-0000-0000CB650000}"/>
    <cellStyle name="Nota 3 9 11" xfId="26050" xr:uid="{00000000-0005-0000-0000-0000CC650000}"/>
    <cellStyle name="Nota 3 9 12" xfId="30855" xr:uid="{00000000-0005-0000-0000-0000CD650000}"/>
    <cellStyle name="Nota 3 9 13" xfId="25902" xr:uid="{00000000-0005-0000-0000-0000CE650000}"/>
    <cellStyle name="Nota 3 9 14" xfId="33597" xr:uid="{00000000-0005-0000-0000-0000CF650000}"/>
    <cellStyle name="Nota 3 9 2" xfId="2584" xr:uid="{00000000-0005-0000-0000-0000D0650000}"/>
    <cellStyle name="Nota 3 9 2 2" xfId="7640" xr:uid="{00000000-0005-0000-0000-0000D1650000}"/>
    <cellStyle name="Nota 3 9 2 2 2" xfId="16793" xr:uid="{00000000-0005-0000-0000-0000D2650000}"/>
    <cellStyle name="Nota 3 9 2 2 3" xfId="23774" xr:uid="{00000000-0005-0000-0000-0000D3650000}"/>
    <cellStyle name="Nota 3 9 2 2 4" xfId="30618" xr:uid="{00000000-0005-0000-0000-0000D4650000}"/>
    <cellStyle name="Nota 3 9 2 2 5" xfId="34568" xr:uid="{00000000-0005-0000-0000-0000D5650000}"/>
    <cellStyle name="Nota 3 9 2 2 6" xfId="38120" xr:uid="{00000000-0005-0000-0000-0000D6650000}"/>
    <cellStyle name="Nota 3 9 2 2 7" xfId="40078" xr:uid="{00000000-0005-0000-0000-0000D7650000}"/>
    <cellStyle name="Nota 3 9 2 3" xfId="11738" xr:uid="{00000000-0005-0000-0000-0000D8650000}"/>
    <cellStyle name="Nota 3 9 2 4" xfId="18741" xr:uid="{00000000-0005-0000-0000-0000D9650000}"/>
    <cellStyle name="Nota 3 9 2 5" xfId="17242" xr:uid="{00000000-0005-0000-0000-0000DA650000}"/>
    <cellStyle name="Nota 3 9 2 6" xfId="26261" xr:uid="{00000000-0005-0000-0000-0000DB650000}"/>
    <cellStyle name="Nota 3 9 2 7" xfId="26512" xr:uid="{00000000-0005-0000-0000-0000DC650000}"/>
    <cellStyle name="Nota 3 9 2 8" xfId="34017" xr:uid="{00000000-0005-0000-0000-0000DD650000}"/>
    <cellStyle name="Nota 3 9 2 9" xfId="37579" xr:uid="{00000000-0005-0000-0000-0000DE650000}"/>
    <cellStyle name="Nota 3 9 3" xfId="3822" xr:uid="{00000000-0005-0000-0000-0000DF650000}"/>
    <cellStyle name="Nota 3 9 3 2" xfId="7641" xr:uid="{00000000-0005-0000-0000-0000E0650000}"/>
    <cellStyle name="Nota 3 9 3 2 2" xfId="16794" xr:uid="{00000000-0005-0000-0000-0000E1650000}"/>
    <cellStyle name="Nota 3 9 3 2 3" xfId="23775" xr:uid="{00000000-0005-0000-0000-0000E2650000}"/>
    <cellStyle name="Nota 3 9 3 2 4" xfId="30619" xr:uid="{00000000-0005-0000-0000-0000E3650000}"/>
    <cellStyle name="Nota 3 9 3 2 5" xfId="34569" xr:uid="{00000000-0005-0000-0000-0000E4650000}"/>
    <cellStyle name="Nota 3 9 3 2 6" xfId="38121" xr:uid="{00000000-0005-0000-0000-0000E5650000}"/>
    <cellStyle name="Nota 3 9 3 2 7" xfId="40079" xr:uid="{00000000-0005-0000-0000-0000E6650000}"/>
    <cellStyle name="Nota 3 9 3 3" xfId="12976" xr:uid="{00000000-0005-0000-0000-0000E7650000}"/>
    <cellStyle name="Nota 3 9 3 4" xfId="19975" xr:uid="{00000000-0005-0000-0000-0000E8650000}"/>
    <cellStyle name="Nota 3 9 3 5" xfId="27919" xr:uid="{00000000-0005-0000-0000-0000E9650000}"/>
    <cellStyle name="Nota 3 9 3 6" xfId="17312" xr:uid="{00000000-0005-0000-0000-0000EA650000}"/>
    <cellStyle name="Nota 3 9 3 7" xfId="17401" xr:uid="{00000000-0005-0000-0000-0000EB650000}"/>
    <cellStyle name="Nota 3 9 3 8" xfId="22913" xr:uid="{00000000-0005-0000-0000-0000EC650000}"/>
    <cellStyle name="Nota 3 9 3 9" xfId="30981" xr:uid="{00000000-0005-0000-0000-0000ED650000}"/>
    <cellStyle name="Nota 3 9 4" xfId="4294" xr:uid="{00000000-0005-0000-0000-0000EE650000}"/>
    <cellStyle name="Nota 3 9 4 2" xfId="7642" xr:uid="{00000000-0005-0000-0000-0000EF650000}"/>
    <cellStyle name="Nota 3 9 4 2 2" xfId="16795" xr:uid="{00000000-0005-0000-0000-0000F0650000}"/>
    <cellStyle name="Nota 3 9 4 2 3" xfId="23776" xr:uid="{00000000-0005-0000-0000-0000F1650000}"/>
    <cellStyle name="Nota 3 9 4 2 4" xfId="30620" xr:uid="{00000000-0005-0000-0000-0000F2650000}"/>
    <cellStyle name="Nota 3 9 4 2 5" xfId="34570" xr:uid="{00000000-0005-0000-0000-0000F3650000}"/>
    <cellStyle name="Nota 3 9 4 2 6" xfId="38122" xr:uid="{00000000-0005-0000-0000-0000F4650000}"/>
    <cellStyle name="Nota 3 9 4 2 7" xfId="40080" xr:uid="{00000000-0005-0000-0000-0000F5650000}"/>
    <cellStyle name="Nota 3 9 4 3" xfId="13448" xr:uid="{00000000-0005-0000-0000-0000F6650000}"/>
    <cellStyle name="Nota 3 9 4 4" xfId="20446" xr:uid="{00000000-0005-0000-0000-0000F7650000}"/>
    <cellStyle name="Nota 3 9 4 5" xfId="27685" xr:uid="{00000000-0005-0000-0000-0000F8650000}"/>
    <cellStyle name="Nota 3 9 4 6" xfId="18296" xr:uid="{00000000-0005-0000-0000-0000F9650000}"/>
    <cellStyle name="Nota 3 9 4 7" xfId="25097" xr:uid="{00000000-0005-0000-0000-0000FA650000}"/>
    <cellStyle name="Nota 3 9 4 8" xfId="17838" xr:uid="{00000000-0005-0000-0000-0000FB650000}"/>
    <cellStyle name="Nota 3 9 4 9" xfId="19395" xr:uid="{00000000-0005-0000-0000-0000FC650000}"/>
    <cellStyle name="Nota 3 9 5" xfId="4566" xr:uid="{00000000-0005-0000-0000-0000FD650000}"/>
    <cellStyle name="Nota 3 9 5 2" xfId="7643" xr:uid="{00000000-0005-0000-0000-0000FE650000}"/>
    <cellStyle name="Nota 3 9 5 2 2" xfId="16796" xr:uid="{00000000-0005-0000-0000-0000FF650000}"/>
    <cellStyle name="Nota 3 9 5 2 3" xfId="23777" xr:uid="{00000000-0005-0000-0000-000000660000}"/>
    <cellStyle name="Nota 3 9 5 2 4" xfId="30621" xr:uid="{00000000-0005-0000-0000-000001660000}"/>
    <cellStyle name="Nota 3 9 5 2 5" xfId="34571" xr:uid="{00000000-0005-0000-0000-000002660000}"/>
    <cellStyle name="Nota 3 9 5 2 6" xfId="38123" xr:uid="{00000000-0005-0000-0000-000003660000}"/>
    <cellStyle name="Nota 3 9 5 2 7" xfId="40081" xr:uid="{00000000-0005-0000-0000-000004660000}"/>
    <cellStyle name="Nota 3 9 5 3" xfId="13720" xr:uid="{00000000-0005-0000-0000-000005660000}"/>
    <cellStyle name="Nota 3 9 5 4" xfId="20718" xr:uid="{00000000-0005-0000-0000-000006660000}"/>
    <cellStyle name="Nota 3 9 5 5" xfId="27538" xr:uid="{00000000-0005-0000-0000-000007660000}"/>
    <cellStyle name="Nota 3 9 5 6" xfId="9251" xr:uid="{00000000-0005-0000-0000-000008660000}"/>
    <cellStyle name="Nota 3 9 5 7" xfId="26840" xr:uid="{00000000-0005-0000-0000-000009660000}"/>
    <cellStyle name="Nota 3 9 5 8" xfId="30962" xr:uid="{00000000-0005-0000-0000-00000A660000}"/>
    <cellStyle name="Nota 3 9 5 9" xfId="29601" xr:uid="{00000000-0005-0000-0000-00000B660000}"/>
    <cellStyle name="Nota 3 9 6" xfId="4816" xr:uid="{00000000-0005-0000-0000-00000C660000}"/>
    <cellStyle name="Nota 3 9 6 2" xfId="7644" xr:uid="{00000000-0005-0000-0000-00000D660000}"/>
    <cellStyle name="Nota 3 9 6 2 2" xfId="16797" xr:uid="{00000000-0005-0000-0000-00000E660000}"/>
    <cellStyle name="Nota 3 9 6 2 3" xfId="23778" xr:uid="{00000000-0005-0000-0000-00000F660000}"/>
    <cellStyle name="Nota 3 9 6 2 4" xfId="30622" xr:uid="{00000000-0005-0000-0000-000010660000}"/>
    <cellStyle name="Nota 3 9 6 2 5" xfId="34572" xr:uid="{00000000-0005-0000-0000-000011660000}"/>
    <cellStyle name="Nota 3 9 6 2 6" xfId="38124" xr:uid="{00000000-0005-0000-0000-000012660000}"/>
    <cellStyle name="Nota 3 9 6 2 7" xfId="40082" xr:uid="{00000000-0005-0000-0000-000013660000}"/>
    <cellStyle name="Nota 3 9 6 3" xfId="13970" xr:uid="{00000000-0005-0000-0000-000014660000}"/>
    <cellStyle name="Nota 3 9 6 4" xfId="20968" xr:uid="{00000000-0005-0000-0000-000015660000}"/>
    <cellStyle name="Nota 3 9 6 5" xfId="27431" xr:uid="{00000000-0005-0000-0000-000016660000}"/>
    <cellStyle name="Nota 3 9 6 6" xfId="9191" xr:uid="{00000000-0005-0000-0000-000017660000}"/>
    <cellStyle name="Nota 3 9 6 7" xfId="29151" xr:uid="{00000000-0005-0000-0000-000018660000}"/>
    <cellStyle name="Nota 3 9 6 8" xfId="32120" xr:uid="{00000000-0005-0000-0000-000019660000}"/>
    <cellStyle name="Nota 3 9 6 9" xfId="35795" xr:uid="{00000000-0005-0000-0000-00001A660000}"/>
    <cellStyle name="Nota 3 9 7" xfId="7639" xr:uid="{00000000-0005-0000-0000-00001B660000}"/>
    <cellStyle name="Nota 3 9 7 2" xfId="16792" xr:uid="{00000000-0005-0000-0000-00001C660000}"/>
    <cellStyle name="Nota 3 9 7 3" xfId="23773" xr:uid="{00000000-0005-0000-0000-00001D660000}"/>
    <cellStyle name="Nota 3 9 7 4" xfId="30617" xr:uid="{00000000-0005-0000-0000-00001E660000}"/>
    <cellStyle name="Nota 3 9 7 5" xfId="34567" xr:uid="{00000000-0005-0000-0000-00001F660000}"/>
    <cellStyle name="Nota 3 9 7 6" xfId="38119" xr:uid="{00000000-0005-0000-0000-000020660000}"/>
    <cellStyle name="Nota 3 9 7 7" xfId="40077" xr:uid="{00000000-0005-0000-0000-000021660000}"/>
    <cellStyle name="Nota 3 9 8" xfId="11210" xr:uid="{00000000-0005-0000-0000-000022660000}"/>
    <cellStyle name="Nota 3 9 9" xfId="9472" xr:uid="{00000000-0005-0000-0000-000023660000}"/>
    <cellStyle name="Nota 4" xfId="747" xr:uid="{00000000-0005-0000-0000-000024660000}"/>
    <cellStyle name="Nota 4 10" xfId="3052" xr:uid="{00000000-0005-0000-0000-000025660000}"/>
    <cellStyle name="Nota 4 10 2" xfId="7646" xr:uid="{00000000-0005-0000-0000-000026660000}"/>
    <cellStyle name="Nota 4 10 2 2" xfId="16799" xr:uid="{00000000-0005-0000-0000-000027660000}"/>
    <cellStyle name="Nota 4 10 2 3" xfId="23780" xr:uid="{00000000-0005-0000-0000-000028660000}"/>
    <cellStyle name="Nota 4 10 2 4" xfId="30624" xr:uid="{00000000-0005-0000-0000-000029660000}"/>
    <cellStyle name="Nota 4 10 2 5" xfId="34574" xr:uid="{00000000-0005-0000-0000-00002A660000}"/>
    <cellStyle name="Nota 4 10 2 6" xfId="38126" xr:uid="{00000000-0005-0000-0000-00002B660000}"/>
    <cellStyle name="Nota 4 10 2 7" xfId="40084" xr:uid="{00000000-0005-0000-0000-00002C660000}"/>
    <cellStyle name="Nota 4 10 3" xfId="12206" xr:uid="{00000000-0005-0000-0000-00002D660000}"/>
    <cellStyle name="Nota 4 10 4" xfId="19209" xr:uid="{00000000-0005-0000-0000-00002E660000}"/>
    <cellStyle name="Nota 4 10 5" xfId="28290" xr:uid="{00000000-0005-0000-0000-00002F660000}"/>
    <cellStyle name="Nota 4 10 6" xfId="26410" xr:uid="{00000000-0005-0000-0000-000030660000}"/>
    <cellStyle name="Nota 4 10 7" xfId="25650" xr:uid="{00000000-0005-0000-0000-000031660000}"/>
    <cellStyle name="Nota 4 10 8" xfId="25539" xr:uid="{00000000-0005-0000-0000-000032660000}"/>
    <cellStyle name="Nota 4 10 9" xfId="31876" xr:uid="{00000000-0005-0000-0000-000033660000}"/>
    <cellStyle name="Nota 4 11" xfId="3025" xr:uid="{00000000-0005-0000-0000-000034660000}"/>
    <cellStyle name="Nota 4 11 2" xfId="7647" xr:uid="{00000000-0005-0000-0000-000035660000}"/>
    <cellStyle name="Nota 4 11 2 2" xfId="16800" xr:uid="{00000000-0005-0000-0000-000036660000}"/>
    <cellStyle name="Nota 4 11 2 3" xfId="23781" xr:uid="{00000000-0005-0000-0000-000037660000}"/>
    <cellStyle name="Nota 4 11 2 4" xfId="30625" xr:uid="{00000000-0005-0000-0000-000038660000}"/>
    <cellStyle name="Nota 4 11 2 5" xfId="34575" xr:uid="{00000000-0005-0000-0000-000039660000}"/>
    <cellStyle name="Nota 4 11 2 6" xfId="38127" xr:uid="{00000000-0005-0000-0000-00003A660000}"/>
    <cellStyle name="Nota 4 11 2 7" xfId="40085" xr:uid="{00000000-0005-0000-0000-00003B660000}"/>
    <cellStyle name="Nota 4 11 3" xfId="12179" xr:uid="{00000000-0005-0000-0000-00003C660000}"/>
    <cellStyle name="Nota 4 11 4" xfId="19182" xr:uid="{00000000-0005-0000-0000-00003D660000}"/>
    <cellStyle name="Nota 4 11 5" xfId="22550" xr:uid="{00000000-0005-0000-0000-00003E660000}"/>
    <cellStyle name="Nota 4 11 6" xfId="26404" xr:uid="{00000000-0005-0000-0000-00003F660000}"/>
    <cellStyle name="Nota 4 11 7" xfId="29819" xr:uid="{00000000-0005-0000-0000-000040660000}"/>
    <cellStyle name="Nota 4 11 8" xfId="33796" xr:uid="{00000000-0005-0000-0000-000041660000}"/>
    <cellStyle name="Nota 4 11 9" xfId="37358" xr:uid="{00000000-0005-0000-0000-000042660000}"/>
    <cellStyle name="Nota 4 12" xfId="3163" xr:uid="{00000000-0005-0000-0000-000043660000}"/>
    <cellStyle name="Nota 4 12 2" xfId="7648" xr:uid="{00000000-0005-0000-0000-000044660000}"/>
    <cellStyle name="Nota 4 12 2 2" xfId="16801" xr:uid="{00000000-0005-0000-0000-000045660000}"/>
    <cellStyle name="Nota 4 12 2 3" xfId="23782" xr:uid="{00000000-0005-0000-0000-000046660000}"/>
    <cellStyle name="Nota 4 12 2 4" xfId="30626" xr:uid="{00000000-0005-0000-0000-000047660000}"/>
    <cellStyle name="Nota 4 12 2 5" xfId="34576" xr:uid="{00000000-0005-0000-0000-000048660000}"/>
    <cellStyle name="Nota 4 12 2 6" xfId="38128" xr:uid="{00000000-0005-0000-0000-000049660000}"/>
    <cellStyle name="Nota 4 12 2 7" xfId="40086" xr:uid="{00000000-0005-0000-0000-00004A660000}"/>
    <cellStyle name="Nota 4 12 3" xfId="12317" xr:uid="{00000000-0005-0000-0000-00004B660000}"/>
    <cellStyle name="Nota 4 12 4" xfId="19320" xr:uid="{00000000-0005-0000-0000-00004C660000}"/>
    <cellStyle name="Nota 4 12 5" xfId="29511" xr:uid="{00000000-0005-0000-0000-00004D660000}"/>
    <cellStyle name="Nota 4 12 6" xfId="22992" xr:uid="{00000000-0005-0000-0000-00004E660000}"/>
    <cellStyle name="Nota 4 12 7" xfId="29759" xr:uid="{00000000-0005-0000-0000-00004F660000}"/>
    <cellStyle name="Nota 4 12 8" xfId="31584" xr:uid="{00000000-0005-0000-0000-000050660000}"/>
    <cellStyle name="Nota 4 12 9" xfId="35295" xr:uid="{00000000-0005-0000-0000-000051660000}"/>
    <cellStyle name="Nota 4 13" xfId="4148" xr:uid="{00000000-0005-0000-0000-000052660000}"/>
    <cellStyle name="Nota 4 13 2" xfId="7649" xr:uid="{00000000-0005-0000-0000-000053660000}"/>
    <cellStyle name="Nota 4 13 2 2" xfId="16802" xr:uid="{00000000-0005-0000-0000-000054660000}"/>
    <cellStyle name="Nota 4 13 2 3" xfId="23783" xr:uid="{00000000-0005-0000-0000-000055660000}"/>
    <cellStyle name="Nota 4 13 2 4" xfId="30627" xr:uid="{00000000-0005-0000-0000-000056660000}"/>
    <cellStyle name="Nota 4 13 2 5" xfId="34577" xr:uid="{00000000-0005-0000-0000-000057660000}"/>
    <cellStyle name="Nota 4 13 2 6" xfId="38129" xr:uid="{00000000-0005-0000-0000-000058660000}"/>
    <cellStyle name="Nota 4 13 2 7" xfId="40087" xr:uid="{00000000-0005-0000-0000-000059660000}"/>
    <cellStyle name="Nota 4 13 3" xfId="13302" xr:uid="{00000000-0005-0000-0000-00005A660000}"/>
    <cellStyle name="Nota 4 13 4" xfId="20300" xr:uid="{00000000-0005-0000-0000-00005B660000}"/>
    <cellStyle name="Nota 4 13 5" xfId="27758" xr:uid="{00000000-0005-0000-0000-00005C660000}"/>
    <cellStyle name="Nota 4 13 6" xfId="29210" xr:uid="{00000000-0005-0000-0000-00005D660000}"/>
    <cellStyle name="Nota 4 13 7" xfId="22863" xr:uid="{00000000-0005-0000-0000-00005E660000}"/>
    <cellStyle name="Nota 4 13 8" xfId="28806" xr:uid="{00000000-0005-0000-0000-00005F660000}"/>
    <cellStyle name="Nota 4 13 9" xfId="31295" xr:uid="{00000000-0005-0000-0000-000060660000}"/>
    <cellStyle name="Nota 4 14" xfId="7645" xr:uid="{00000000-0005-0000-0000-000061660000}"/>
    <cellStyle name="Nota 4 14 2" xfId="16798" xr:uid="{00000000-0005-0000-0000-000062660000}"/>
    <cellStyle name="Nota 4 14 3" xfId="23779" xr:uid="{00000000-0005-0000-0000-000063660000}"/>
    <cellStyle name="Nota 4 14 4" xfId="30623" xr:uid="{00000000-0005-0000-0000-000064660000}"/>
    <cellStyle name="Nota 4 14 5" xfId="34573" xr:uid="{00000000-0005-0000-0000-000065660000}"/>
    <cellStyle name="Nota 4 14 6" xfId="38125" xr:uid="{00000000-0005-0000-0000-000066660000}"/>
    <cellStyle name="Nota 4 14 7" xfId="40083" xr:uid="{00000000-0005-0000-0000-000067660000}"/>
    <cellStyle name="Nota 4 15" xfId="9904" xr:uid="{00000000-0005-0000-0000-000068660000}"/>
    <cellStyle name="Nota 4 16" xfId="17548" xr:uid="{00000000-0005-0000-0000-000069660000}"/>
    <cellStyle name="Nota 4 17" xfId="9241" xr:uid="{00000000-0005-0000-0000-00006A660000}"/>
    <cellStyle name="Nota 4 18" xfId="25686" xr:uid="{00000000-0005-0000-0000-00006B660000}"/>
    <cellStyle name="Nota 4 19" xfId="31449" xr:uid="{00000000-0005-0000-0000-00006C660000}"/>
    <cellStyle name="Nota 4 2" xfId="748" xr:uid="{00000000-0005-0000-0000-00006D660000}"/>
    <cellStyle name="Nota 4 2 10" xfId="3024" xr:uid="{00000000-0005-0000-0000-00006E660000}"/>
    <cellStyle name="Nota 4 2 10 2" xfId="7651" xr:uid="{00000000-0005-0000-0000-00006F660000}"/>
    <cellStyle name="Nota 4 2 10 2 2" xfId="16804" xr:uid="{00000000-0005-0000-0000-000070660000}"/>
    <cellStyle name="Nota 4 2 10 2 3" xfId="23785" xr:uid="{00000000-0005-0000-0000-000071660000}"/>
    <cellStyle name="Nota 4 2 10 2 4" xfId="30629" xr:uid="{00000000-0005-0000-0000-000072660000}"/>
    <cellStyle name="Nota 4 2 10 2 5" xfId="34579" xr:uid="{00000000-0005-0000-0000-000073660000}"/>
    <cellStyle name="Nota 4 2 10 2 6" xfId="38131" xr:uid="{00000000-0005-0000-0000-000074660000}"/>
    <cellStyle name="Nota 4 2 10 2 7" xfId="40089" xr:uid="{00000000-0005-0000-0000-000075660000}"/>
    <cellStyle name="Nota 4 2 10 3" xfId="12178" xr:uid="{00000000-0005-0000-0000-000076660000}"/>
    <cellStyle name="Nota 4 2 10 4" xfId="19181" xr:uid="{00000000-0005-0000-0000-000077660000}"/>
    <cellStyle name="Nota 4 2 10 5" xfId="28303" xr:uid="{00000000-0005-0000-0000-000078660000}"/>
    <cellStyle name="Nota 4 2 10 6" xfId="28086" xr:uid="{00000000-0005-0000-0000-000079660000}"/>
    <cellStyle name="Nota 4 2 10 7" xfId="25086" xr:uid="{00000000-0005-0000-0000-00007A660000}"/>
    <cellStyle name="Nota 4 2 10 8" xfId="30971" xr:uid="{00000000-0005-0000-0000-00007B660000}"/>
    <cellStyle name="Nota 4 2 10 9" xfId="34910" xr:uid="{00000000-0005-0000-0000-00007C660000}"/>
    <cellStyle name="Nota 4 2 11" xfId="2907" xr:uid="{00000000-0005-0000-0000-00007D660000}"/>
    <cellStyle name="Nota 4 2 11 2" xfId="7652" xr:uid="{00000000-0005-0000-0000-00007E660000}"/>
    <cellStyle name="Nota 4 2 11 2 2" xfId="16805" xr:uid="{00000000-0005-0000-0000-00007F660000}"/>
    <cellStyle name="Nota 4 2 11 2 3" xfId="23786" xr:uid="{00000000-0005-0000-0000-000080660000}"/>
    <cellStyle name="Nota 4 2 11 2 4" xfId="30630" xr:uid="{00000000-0005-0000-0000-000081660000}"/>
    <cellStyle name="Nota 4 2 11 2 5" xfId="34580" xr:uid="{00000000-0005-0000-0000-000082660000}"/>
    <cellStyle name="Nota 4 2 11 2 6" xfId="38132" xr:uid="{00000000-0005-0000-0000-000083660000}"/>
    <cellStyle name="Nota 4 2 11 2 7" xfId="40090" xr:uid="{00000000-0005-0000-0000-000084660000}"/>
    <cellStyle name="Nota 4 2 11 3" xfId="12061" xr:uid="{00000000-0005-0000-0000-000085660000}"/>
    <cellStyle name="Nota 4 2 11 4" xfId="19064" xr:uid="{00000000-0005-0000-0000-000086660000}"/>
    <cellStyle name="Nota 4 2 11 5" xfId="18276" xr:uid="{00000000-0005-0000-0000-000087660000}"/>
    <cellStyle name="Nota 4 2 11 6" xfId="29129" xr:uid="{00000000-0005-0000-0000-000088660000}"/>
    <cellStyle name="Nota 4 2 11 7" xfId="24531" xr:uid="{00000000-0005-0000-0000-000089660000}"/>
    <cellStyle name="Nota 4 2 11 8" xfId="29656" xr:uid="{00000000-0005-0000-0000-00008A660000}"/>
    <cellStyle name="Nota 4 2 11 9" xfId="33643" xr:uid="{00000000-0005-0000-0000-00008B660000}"/>
    <cellStyle name="Nota 4 2 12" xfId="4223" xr:uid="{00000000-0005-0000-0000-00008C660000}"/>
    <cellStyle name="Nota 4 2 12 2" xfId="7653" xr:uid="{00000000-0005-0000-0000-00008D660000}"/>
    <cellStyle name="Nota 4 2 12 2 2" xfId="16806" xr:uid="{00000000-0005-0000-0000-00008E660000}"/>
    <cellStyle name="Nota 4 2 12 2 3" xfId="23787" xr:uid="{00000000-0005-0000-0000-00008F660000}"/>
    <cellStyle name="Nota 4 2 12 2 4" xfId="30631" xr:uid="{00000000-0005-0000-0000-000090660000}"/>
    <cellStyle name="Nota 4 2 12 2 5" xfId="34581" xr:uid="{00000000-0005-0000-0000-000091660000}"/>
    <cellStyle name="Nota 4 2 12 2 6" xfId="38133" xr:uid="{00000000-0005-0000-0000-000092660000}"/>
    <cellStyle name="Nota 4 2 12 2 7" xfId="40091" xr:uid="{00000000-0005-0000-0000-000093660000}"/>
    <cellStyle name="Nota 4 2 12 3" xfId="13377" xr:uid="{00000000-0005-0000-0000-000094660000}"/>
    <cellStyle name="Nota 4 2 12 4" xfId="20375" xr:uid="{00000000-0005-0000-0000-000095660000}"/>
    <cellStyle name="Nota 4 2 12 5" xfId="23207" xr:uid="{00000000-0005-0000-0000-000096660000}"/>
    <cellStyle name="Nota 4 2 12 6" xfId="22654" xr:uid="{00000000-0005-0000-0000-000097660000}"/>
    <cellStyle name="Nota 4 2 12 7" xfId="29073" xr:uid="{00000000-0005-0000-0000-000098660000}"/>
    <cellStyle name="Nota 4 2 12 8" xfId="33359" xr:uid="{00000000-0005-0000-0000-000099660000}"/>
    <cellStyle name="Nota 4 2 12 9" xfId="37034" xr:uid="{00000000-0005-0000-0000-00009A660000}"/>
    <cellStyle name="Nota 4 2 13" xfId="7650" xr:uid="{00000000-0005-0000-0000-00009B660000}"/>
    <cellStyle name="Nota 4 2 13 2" xfId="16803" xr:uid="{00000000-0005-0000-0000-00009C660000}"/>
    <cellStyle name="Nota 4 2 13 3" xfId="23784" xr:uid="{00000000-0005-0000-0000-00009D660000}"/>
    <cellStyle name="Nota 4 2 13 4" xfId="30628" xr:uid="{00000000-0005-0000-0000-00009E660000}"/>
    <cellStyle name="Nota 4 2 13 5" xfId="34578" xr:uid="{00000000-0005-0000-0000-00009F660000}"/>
    <cellStyle name="Nota 4 2 13 6" xfId="38130" xr:uid="{00000000-0005-0000-0000-0000A0660000}"/>
    <cellStyle name="Nota 4 2 13 7" xfId="40088" xr:uid="{00000000-0005-0000-0000-0000A1660000}"/>
    <cellStyle name="Nota 4 2 14" xfId="9905" xr:uid="{00000000-0005-0000-0000-0000A2660000}"/>
    <cellStyle name="Nota 4 2 15" xfId="17550" xr:uid="{00000000-0005-0000-0000-0000A3660000}"/>
    <cellStyle name="Nota 4 2 16" xfId="29115" xr:uid="{00000000-0005-0000-0000-0000A4660000}"/>
    <cellStyle name="Nota 4 2 17" xfId="9187" xr:uid="{00000000-0005-0000-0000-0000A5660000}"/>
    <cellStyle name="Nota 4 2 18" xfId="31448" xr:uid="{00000000-0005-0000-0000-0000A6660000}"/>
    <cellStyle name="Nota 4 2 19" xfId="35155" xr:uid="{00000000-0005-0000-0000-0000A7660000}"/>
    <cellStyle name="Nota 4 2 2" xfId="749" xr:uid="{00000000-0005-0000-0000-0000A8660000}"/>
    <cellStyle name="Nota 4 2 2 10" xfId="4279" xr:uid="{00000000-0005-0000-0000-0000A9660000}"/>
    <cellStyle name="Nota 4 2 2 10 2" xfId="7655" xr:uid="{00000000-0005-0000-0000-0000AA660000}"/>
    <cellStyle name="Nota 4 2 2 10 2 2" xfId="16808" xr:uid="{00000000-0005-0000-0000-0000AB660000}"/>
    <cellStyle name="Nota 4 2 2 10 2 3" xfId="23789" xr:uid="{00000000-0005-0000-0000-0000AC660000}"/>
    <cellStyle name="Nota 4 2 2 10 2 4" xfId="30633" xr:uid="{00000000-0005-0000-0000-0000AD660000}"/>
    <cellStyle name="Nota 4 2 2 10 2 5" xfId="34583" xr:uid="{00000000-0005-0000-0000-0000AE660000}"/>
    <cellStyle name="Nota 4 2 2 10 2 6" xfId="38135" xr:uid="{00000000-0005-0000-0000-0000AF660000}"/>
    <cellStyle name="Nota 4 2 2 10 2 7" xfId="40093" xr:uid="{00000000-0005-0000-0000-0000B0660000}"/>
    <cellStyle name="Nota 4 2 2 10 3" xfId="13433" xr:uid="{00000000-0005-0000-0000-0000B1660000}"/>
    <cellStyle name="Nota 4 2 2 10 4" xfId="20431" xr:uid="{00000000-0005-0000-0000-0000B2660000}"/>
    <cellStyle name="Nota 4 2 2 10 5" xfId="22429" xr:uid="{00000000-0005-0000-0000-0000B3660000}"/>
    <cellStyle name="Nota 4 2 2 10 6" xfId="28148" xr:uid="{00000000-0005-0000-0000-0000B4660000}"/>
    <cellStyle name="Nota 4 2 2 10 7" xfId="28901" xr:uid="{00000000-0005-0000-0000-0000B5660000}"/>
    <cellStyle name="Nota 4 2 2 10 8" xfId="31669" xr:uid="{00000000-0005-0000-0000-0000B6660000}"/>
    <cellStyle name="Nota 4 2 2 10 9" xfId="35349" xr:uid="{00000000-0005-0000-0000-0000B7660000}"/>
    <cellStyle name="Nota 4 2 2 11" xfId="4554" xr:uid="{00000000-0005-0000-0000-0000B8660000}"/>
    <cellStyle name="Nota 4 2 2 11 2" xfId="7656" xr:uid="{00000000-0005-0000-0000-0000B9660000}"/>
    <cellStyle name="Nota 4 2 2 11 2 2" xfId="16809" xr:uid="{00000000-0005-0000-0000-0000BA660000}"/>
    <cellStyle name="Nota 4 2 2 11 2 3" xfId="23790" xr:uid="{00000000-0005-0000-0000-0000BB660000}"/>
    <cellStyle name="Nota 4 2 2 11 2 4" xfId="30634" xr:uid="{00000000-0005-0000-0000-0000BC660000}"/>
    <cellStyle name="Nota 4 2 2 11 2 5" xfId="34584" xr:uid="{00000000-0005-0000-0000-0000BD660000}"/>
    <cellStyle name="Nota 4 2 2 11 2 6" xfId="38136" xr:uid="{00000000-0005-0000-0000-0000BE660000}"/>
    <cellStyle name="Nota 4 2 2 11 2 7" xfId="40094" xr:uid="{00000000-0005-0000-0000-0000BF660000}"/>
    <cellStyle name="Nota 4 2 2 11 3" xfId="13708" xr:uid="{00000000-0005-0000-0000-0000C0660000}"/>
    <cellStyle name="Nota 4 2 2 11 4" xfId="20706" xr:uid="{00000000-0005-0000-0000-0000C1660000}"/>
    <cellStyle name="Nota 4 2 2 11 5" xfId="19530" xr:uid="{00000000-0005-0000-0000-0000C2660000}"/>
    <cellStyle name="Nota 4 2 2 11 6" xfId="22839" xr:uid="{00000000-0005-0000-0000-0000C3660000}"/>
    <cellStyle name="Nota 4 2 2 11 7" xfId="26839" xr:uid="{00000000-0005-0000-0000-0000C4660000}"/>
    <cellStyle name="Nota 4 2 2 11 8" xfId="23025" xr:uid="{00000000-0005-0000-0000-0000C5660000}"/>
    <cellStyle name="Nota 4 2 2 11 9" xfId="22871" xr:uid="{00000000-0005-0000-0000-0000C6660000}"/>
    <cellStyle name="Nota 4 2 2 12" xfId="7654" xr:uid="{00000000-0005-0000-0000-0000C7660000}"/>
    <cellStyle name="Nota 4 2 2 12 2" xfId="16807" xr:uid="{00000000-0005-0000-0000-0000C8660000}"/>
    <cellStyle name="Nota 4 2 2 12 3" xfId="23788" xr:uid="{00000000-0005-0000-0000-0000C9660000}"/>
    <cellStyle name="Nota 4 2 2 12 4" xfId="30632" xr:uid="{00000000-0005-0000-0000-0000CA660000}"/>
    <cellStyle name="Nota 4 2 2 12 5" xfId="34582" xr:uid="{00000000-0005-0000-0000-0000CB660000}"/>
    <cellStyle name="Nota 4 2 2 12 6" xfId="38134" xr:uid="{00000000-0005-0000-0000-0000CC660000}"/>
    <cellStyle name="Nota 4 2 2 12 7" xfId="40092" xr:uid="{00000000-0005-0000-0000-0000CD660000}"/>
    <cellStyle name="Nota 4 2 2 13" xfId="9906" xr:uid="{00000000-0005-0000-0000-0000CE660000}"/>
    <cellStyle name="Nota 4 2 2 14" xfId="17549" xr:uid="{00000000-0005-0000-0000-0000CF660000}"/>
    <cellStyle name="Nota 4 2 2 15" xfId="22612" xr:uid="{00000000-0005-0000-0000-0000D0660000}"/>
    <cellStyle name="Nota 4 2 2 16" xfId="22852" xr:uid="{00000000-0005-0000-0000-0000D1660000}"/>
    <cellStyle name="Nota 4 2 2 17" xfId="31447" xr:uid="{00000000-0005-0000-0000-0000D2660000}"/>
    <cellStyle name="Nota 4 2 2 18" xfId="35158" xr:uid="{00000000-0005-0000-0000-0000D3660000}"/>
    <cellStyle name="Nota 4 2 2 19" xfId="38436" xr:uid="{00000000-0005-0000-0000-0000D4660000}"/>
    <cellStyle name="Nota 4 2 2 2" xfId="2254" xr:uid="{00000000-0005-0000-0000-0000D5660000}"/>
    <cellStyle name="Nota 4 2 2 2 10" xfId="9495" xr:uid="{00000000-0005-0000-0000-0000D6660000}"/>
    <cellStyle name="Nota 4 2 2 2 11" xfId="17010" xr:uid="{00000000-0005-0000-0000-0000D7660000}"/>
    <cellStyle name="Nota 4 2 2 2 12" xfId="25935" xr:uid="{00000000-0005-0000-0000-0000D8660000}"/>
    <cellStyle name="Nota 4 2 2 2 13" xfId="34176" xr:uid="{00000000-0005-0000-0000-0000D9660000}"/>
    <cellStyle name="Nota 4 2 2 2 14" xfId="37738" xr:uid="{00000000-0005-0000-0000-0000DA660000}"/>
    <cellStyle name="Nota 4 2 2 2 2" xfId="2654" xr:uid="{00000000-0005-0000-0000-0000DB660000}"/>
    <cellStyle name="Nota 4 2 2 2 2 2" xfId="7658" xr:uid="{00000000-0005-0000-0000-0000DC660000}"/>
    <cellStyle name="Nota 4 2 2 2 2 2 2" xfId="16811" xr:uid="{00000000-0005-0000-0000-0000DD660000}"/>
    <cellStyle name="Nota 4 2 2 2 2 2 3" xfId="23792" xr:uid="{00000000-0005-0000-0000-0000DE660000}"/>
    <cellStyle name="Nota 4 2 2 2 2 2 4" xfId="30636" xr:uid="{00000000-0005-0000-0000-0000DF660000}"/>
    <cellStyle name="Nota 4 2 2 2 2 2 5" xfId="34586" xr:uid="{00000000-0005-0000-0000-0000E0660000}"/>
    <cellStyle name="Nota 4 2 2 2 2 2 6" xfId="38138" xr:uid="{00000000-0005-0000-0000-0000E1660000}"/>
    <cellStyle name="Nota 4 2 2 2 2 2 7" xfId="40096" xr:uid="{00000000-0005-0000-0000-0000E2660000}"/>
    <cellStyle name="Nota 4 2 2 2 2 3" xfId="11808" xr:uid="{00000000-0005-0000-0000-0000E3660000}"/>
    <cellStyle name="Nota 4 2 2 2 2 4" xfId="18811" xr:uid="{00000000-0005-0000-0000-0000E4660000}"/>
    <cellStyle name="Nota 4 2 2 2 2 5" xfId="22967" xr:uid="{00000000-0005-0000-0000-0000E5660000}"/>
    <cellStyle name="Nota 4 2 2 2 2 6" xfId="26290" xr:uid="{00000000-0005-0000-0000-0000E6660000}"/>
    <cellStyle name="Nota 4 2 2 2 2 7" xfId="22691" xr:uid="{00000000-0005-0000-0000-0000E7660000}"/>
    <cellStyle name="Nota 4 2 2 2 2 8" xfId="33982" xr:uid="{00000000-0005-0000-0000-0000E8660000}"/>
    <cellStyle name="Nota 4 2 2 2 2 9" xfId="37544" xr:uid="{00000000-0005-0000-0000-0000E9660000}"/>
    <cellStyle name="Nota 4 2 2 2 3" xfId="3936" xr:uid="{00000000-0005-0000-0000-0000EA660000}"/>
    <cellStyle name="Nota 4 2 2 2 3 2" xfId="7659" xr:uid="{00000000-0005-0000-0000-0000EB660000}"/>
    <cellStyle name="Nota 4 2 2 2 3 2 2" xfId="16812" xr:uid="{00000000-0005-0000-0000-0000EC660000}"/>
    <cellStyle name="Nota 4 2 2 2 3 2 3" xfId="23793" xr:uid="{00000000-0005-0000-0000-0000ED660000}"/>
    <cellStyle name="Nota 4 2 2 2 3 2 4" xfId="30637" xr:uid="{00000000-0005-0000-0000-0000EE660000}"/>
    <cellStyle name="Nota 4 2 2 2 3 2 5" xfId="34587" xr:uid="{00000000-0005-0000-0000-0000EF660000}"/>
    <cellStyle name="Nota 4 2 2 2 3 2 6" xfId="38139" xr:uid="{00000000-0005-0000-0000-0000F0660000}"/>
    <cellStyle name="Nota 4 2 2 2 3 2 7" xfId="40097" xr:uid="{00000000-0005-0000-0000-0000F1660000}"/>
    <cellStyle name="Nota 4 2 2 2 3 3" xfId="13090" xr:uid="{00000000-0005-0000-0000-0000F2660000}"/>
    <cellStyle name="Nota 4 2 2 2 3 4" xfId="20088" xr:uid="{00000000-0005-0000-0000-0000F3660000}"/>
    <cellStyle name="Nota 4 2 2 2 3 5" xfId="19656" xr:uid="{00000000-0005-0000-0000-0000F4660000}"/>
    <cellStyle name="Nota 4 2 2 2 3 6" xfId="17911" xr:uid="{00000000-0005-0000-0000-0000F5660000}"/>
    <cellStyle name="Nota 4 2 2 2 3 7" xfId="27290" xr:uid="{00000000-0005-0000-0000-0000F6660000}"/>
    <cellStyle name="Nota 4 2 2 2 3 8" xfId="29688" xr:uid="{00000000-0005-0000-0000-0000F7660000}"/>
    <cellStyle name="Nota 4 2 2 2 3 9" xfId="31880" xr:uid="{00000000-0005-0000-0000-0000F8660000}"/>
    <cellStyle name="Nota 4 2 2 2 4" xfId="4374" xr:uid="{00000000-0005-0000-0000-0000F9660000}"/>
    <cellStyle name="Nota 4 2 2 2 4 2" xfId="7660" xr:uid="{00000000-0005-0000-0000-0000FA660000}"/>
    <cellStyle name="Nota 4 2 2 2 4 2 2" xfId="16813" xr:uid="{00000000-0005-0000-0000-0000FB660000}"/>
    <cellStyle name="Nota 4 2 2 2 4 2 3" xfId="23794" xr:uid="{00000000-0005-0000-0000-0000FC660000}"/>
    <cellStyle name="Nota 4 2 2 2 4 2 4" xfId="30638" xr:uid="{00000000-0005-0000-0000-0000FD660000}"/>
    <cellStyle name="Nota 4 2 2 2 4 2 5" xfId="34588" xr:uid="{00000000-0005-0000-0000-0000FE660000}"/>
    <cellStyle name="Nota 4 2 2 2 4 2 6" xfId="38140" xr:uid="{00000000-0005-0000-0000-0000FF660000}"/>
    <cellStyle name="Nota 4 2 2 2 4 2 7" xfId="40098" xr:uid="{00000000-0005-0000-0000-000000670000}"/>
    <cellStyle name="Nota 4 2 2 2 4 3" xfId="13528" xr:uid="{00000000-0005-0000-0000-000001670000}"/>
    <cellStyle name="Nota 4 2 2 2 4 4" xfId="20526" xr:uid="{00000000-0005-0000-0000-000002670000}"/>
    <cellStyle name="Nota 4 2 2 2 4 5" xfId="19690" xr:uid="{00000000-0005-0000-0000-000003670000}"/>
    <cellStyle name="Nota 4 2 2 2 4 6" xfId="25035" xr:uid="{00000000-0005-0000-0000-000004670000}"/>
    <cellStyle name="Nota 4 2 2 2 4 7" xfId="31902" xr:uid="{00000000-0005-0000-0000-000005670000}"/>
    <cellStyle name="Nota 4 2 2 2 4 8" xfId="29046" xr:uid="{00000000-0005-0000-0000-000006670000}"/>
    <cellStyle name="Nota 4 2 2 2 4 9" xfId="31014" xr:uid="{00000000-0005-0000-0000-000007670000}"/>
    <cellStyle name="Nota 4 2 2 2 5" xfId="4628" xr:uid="{00000000-0005-0000-0000-000008670000}"/>
    <cellStyle name="Nota 4 2 2 2 5 2" xfId="7661" xr:uid="{00000000-0005-0000-0000-000009670000}"/>
    <cellStyle name="Nota 4 2 2 2 5 2 2" xfId="16814" xr:uid="{00000000-0005-0000-0000-00000A670000}"/>
    <cellStyle name="Nota 4 2 2 2 5 2 3" xfId="23795" xr:uid="{00000000-0005-0000-0000-00000B670000}"/>
    <cellStyle name="Nota 4 2 2 2 5 2 4" xfId="30639" xr:uid="{00000000-0005-0000-0000-00000C670000}"/>
    <cellStyle name="Nota 4 2 2 2 5 2 5" xfId="34589" xr:uid="{00000000-0005-0000-0000-00000D670000}"/>
    <cellStyle name="Nota 4 2 2 2 5 2 6" xfId="38141" xr:uid="{00000000-0005-0000-0000-00000E670000}"/>
    <cellStyle name="Nota 4 2 2 2 5 2 7" xfId="40099" xr:uid="{00000000-0005-0000-0000-00000F670000}"/>
    <cellStyle name="Nota 4 2 2 2 5 3" xfId="13782" xr:uid="{00000000-0005-0000-0000-000010670000}"/>
    <cellStyle name="Nota 4 2 2 2 5 4" xfId="20780" xr:uid="{00000000-0005-0000-0000-000011670000}"/>
    <cellStyle name="Nota 4 2 2 2 5 5" xfId="24772" xr:uid="{00000000-0005-0000-0000-000012670000}"/>
    <cellStyle name="Nota 4 2 2 2 5 6" xfId="10167" xr:uid="{00000000-0005-0000-0000-000013670000}"/>
    <cellStyle name="Nota 4 2 2 2 5 7" xfId="25512" xr:uid="{00000000-0005-0000-0000-000014670000}"/>
    <cellStyle name="Nota 4 2 2 2 5 8" xfId="31781" xr:uid="{00000000-0005-0000-0000-000015670000}"/>
    <cellStyle name="Nota 4 2 2 2 5 9" xfId="35461" xr:uid="{00000000-0005-0000-0000-000016670000}"/>
    <cellStyle name="Nota 4 2 2 2 6" xfId="4874" xr:uid="{00000000-0005-0000-0000-000017670000}"/>
    <cellStyle name="Nota 4 2 2 2 6 2" xfId="7662" xr:uid="{00000000-0005-0000-0000-000018670000}"/>
    <cellStyle name="Nota 4 2 2 2 6 2 2" xfId="16815" xr:uid="{00000000-0005-0000-0000-000019670000}"/>
    <cellStyle name="Nota 4 2 2 2 6 2 3" xfId="23796" xr:uid="{00000000-0005-0000-0000-00001A670000}"/>
    <cellStyle name="Nota 4 2 2 2 6 2 4" xfId="30640" xr:uid="{00000000-0005-0000-0000-00001B670000}"/>
    <cellStyle name="Nota 4 2 2 2 6 2 5" xfId="34590" xr:uid="{00000000-0005-0000-0000-00001C670000}"/>
    <cellStyle name="Nota 4 2 2 2 6 2 6" xfId="38142" xr:uid="{00000000-0005-0000-0000-00001D670000}"/>
    <cellStyle name="Nota 4 2 2 2 6 2 7" xfId="40100" xr:uid="{00000000-0005-0000-0000-00001E670000}"/>
    <cellStyle name="Nota 4 2 2 2 6 3" xfId="14028" xr:uid="{00000000-0005-0000-0000-00001F670000}"/>
    <cellStyle name="Nota 4 2 2 2 6 4" xfId="21026" xr:uid="{00000000-0005-0000-0000-000020670000}"/>
    <cellStyle name="Nota 4 2 2 2 6 5" xfId="27394" xr:uid="{00000000-0005-0000-0000-000021670000}"/>
    <cellStyle name="Nota 4 2 2 2 6 6" xfId="26773" xr:uid="{00000000-0005-0000-0000-000022670000}"/>
    <cellStyle name="Nota 4 2 2 2 6 7" xfId="25189" xr:uid="{00000000-0005-0000-0000-000023670000}"/>
    <cellStyle name="Nota 4 2 2 2 6 8" xfId="35598" xr:uid="{00000000-0005-0000-0000-000024670000}"/>
    <cellStyle name="Nota 4 2 2 2 6 9" xfId="38509" xr:uid="{00000000-0005-0000-0000-000025670000}"/>
    <cellStyle name="Nota 4 2 2 2 7" xfId="7657" xr:uid="{00000000-0005-0000-0000-000026670000}"/>
    <cellStyle name="Nota 4 2 2 2 7 2" xfId="16810" xr:uid="{00000000-0005-0000-0000-000027670000}"/>
    <cellStyle name="Nota 4 2 2 2 7 3" xfId="23791" xr:uid="{00000000-0005-0000-0000-000028670000}"/>
    <cellStyle name="Nota 4 2 2 2 7 4" xfId="30635" xr:uid="{00000000-0005-0000-0000-000029670000}"/>
    <cellStyle name="Nota 4 2 2 2 7 5" xfId="34585" xr:uid="{00000000-0005-0000-0000-00002A670000}"/>
    <cellStyle name="Nota 4 2 2 2 7 6" xfId="38137" xr:uid="{00000000-0005-0000-0000-00002B670000}"/>
    <cellStyle name="Nota 4 2 2 2 7 7" xfId="40095" xr:uid="{00000000-0005-0000-0000-00002C670000}"/>
    <cellStyle name="Nota 4 2 2 2 8" xfId="11408" xr:uid="{00000000-0005-0000-0000-00002D670000}"/>
    <cellStyle name="Nota 4 2 2 2 9" xfId="18411" xr:uid="{00000000-0005-0000-0000-00002E670000}"/>
    <cellStyle name="Nota 4 2 2 3" xfId="1770" xr:uid="{00000000-0005-0000-0000-00002F670000}"/>
    <cellStyle name="Nota 4 2 2 3 10" xfId="28614" xr:uid="{00000000-0005-0000-0000-000030670000}"/>
    <cellStyle name="Nota 4 2 2 3 11" xfId="29075" xr:uid="{00000000-0005-0000-0000-000031670000}"/>
    <cellStyle name="Nota 4 2 2 3 12" xfId="29105" xr:uid="{00000000-0005-0000-0000-000032670000}"/>
    <cellStyle name="Nota 4 2 2 3 13" xfId="34873" xr:uid="{00000000-0005-0000-0000-000033670000}"/>
    <cellStyle name="Nota 4 2 2 3 14" xfId="38360" xr:uid="{00000000-0005-0000-0000-000034670000}"/>
    <cellStyle name="Nota 4 2 2 3 2" xfId="2535" xr:uid="{00000000-0005-0000-0000-000035670000}"/>
    <cellStyle name="Nota 4 2 2 3 2 2" xfId="7664" xr:uid="{00000000-0005-0000-0000-000036670000}"/>
    <cellStyle name="Nota 4 2 2 3 2 2 2" xfId="16817" xr:uid="{00000000-0005-0000-0000-000037670000}"/>
    <cellStyle name="Nota 4 2 2 3 2 2 3" xfId="23798" xr:uid="{00000000-0005-0000-0000-000038670000}"/>
    <cellStyle name="Nota 4 2 2 3 2 2 4" xfId="30642" xr:uid="{00000000-0005-0000-0000-000039670000}"/>
    <cellStyle name="Nota 4 2 2 3 2 2 5" xfId="34592" xr:uid="{00000000-0005-0000-0000-00003A670000}"/>
    <cellStyle name="Nota 4 2 2 3 2 2 6" xfId="38144" xr:uid="{00000000-0005-0000-0000-00003B670000}"/>
    <cellStyle name="Nota 4 2 2 3 2 2 7" xfId="40102" xr:uid="{00000000-0005-0000-0000-00003C670000}"/>
    <cellStyle name="Nota 4 2 2 3 2 3" xfId="11689" xr:uid="{00000000-0005-0000-0000-00003D670000}"/>
    <cellStyle name="Nota 4 2 2 3 2 4" xfId="18692" xr:uid="{00000000-0005-0000-0000-00003E670000}"/>
    <cellStyle name="Nota 4 2 2 3 2 5" xfId="10215" xr:uid="{00000000-0005-0000-0000-00003F670000}"/>
    <cellStyle name="Nota 4 2 2 3 2 6" xfId="26237" xr:uid="{00000000-0005-0000-0000-000040670000}"/>
    <cellStyle name="Nota 4 2 2 3 2 7" xfId="30064" xr:uid="{00000000-0005-0000-0000-000041670000}"/>
    <cellStyle name="Nota 4 2 2 3 2 8" xfId="34041" xr:uid="{00000000-0005-0000-0000-000042670000}"/>
    <cellStyle name="Nota 4 2 2 3 2 9" xfId="37603" xr:uid="{00000000-0005-0000-0000-000043670000}"/>
    <cellStyle name="Nota 4 2 2 3 3" xfId="3697" xr:uid="{00000000-0005-0000-0000-000044670000}"/>
    <cellStyle name="Nota 4 2 2 3 3 2" xfId="7665" xr:uid="{00000000-0005-0000-0000-000045670000}"/>
    <cellStyle name="Nota 4 2 2 3 3 2 2" xfId="16818" xr:uid="{00000000-0005-0000-0000-000046670000}"/>
    <cellStyle name="Nota 4 2 2 3 3 2 3" xfId="23799" xr:uid="{00000000-0005-0000-0000-000047670000}"/>
    <cellStyle name="Nota 4 2 2 3 3 2 4" xfId="30643" xr:uid="{00000000-0005-0000-0000-000048670000}"/>
    <cellStyle name="Nota 4 2 2 3 3 2 5" xfId="34593" xr:uid="{00000000-0005-0000-0000-000049670000}"/>
    <cellStyle name="Nota 4 2 2 3 3 2 6" xfId="38145" xr:uid="{00000000-0005-0000-0000-00004A670000}"/>
    <cellStyle name="Nota 4 2 2 3 3 2 7" xfId="40103" xr:uid="{00000000-0005-0000-0000-00004B670000}"/>
    <cellStyle name="Nota 4 2 2 3 3 3" xfId="12851" xr:uid="{00000000-0005-0000-0000-00004C670000}"/>
    <cellStyle name="Nota 4 2 2 3 3 4" xfId="19850" xr:uid="{00000000-0005-0000-0000-00004D670000}"/>
    <cellStyle name="Nota 4 2 2 3 3 5" xfId="27981" xr:uid="{00000000-0005-0000-0000-00004E670000}"/>
    <cellStyle name="Nota 4 2 2 3 3 6" xfId="21225" xr:uid="{00000000-0005-0000-0000-00004F670000}"/>
    <cellStyle name="Nota 4 2 2 3 3 7" xfId="29389" xr:uid="{00000000-0005-0000-0000-000050670000}"/>
    <cellStyle name="Nota 4 2 2 3 3 8" xfId="33565" xr:uid="{00000000-0005-0000-0000-000051670000}"/>
    <cellStyle name="Nota 4 2 2 3 3 9" xfId="37233" xr:uid="{00000000-0005-0000-0000-000052670000}"/>
    <cellStyle name="Nota 4 2 2 3 4" xfId="4207" xr:uid="{00000000-0005-0000-0000-000053670000}"/>
    <cellStyle name="Nota 4 2 2 3 4 2" xfId="7666" xr:uid="{00000000-0005-0000-0000-000054670000}"/>
    <cellStyle name="Nota 4 2 2 3 4 2 2" xfId="16819" xr:uid="{00000000-0005-0000-0000-000055670000}"/>
    <cellStyle name="Nota 4 2 2 3 4 2 3" xfId="23800" xr:uid="{00000000-0005-0000-0000-000056670000}"/>
    <cellStyle name="Nota 4 2 2 3 4 2 4" xfId="30644" xr:uid="{00000000-0005-0000-0000-000057670000}"/>
    <cellStyle name="Nota 4 2 2 3 4 2 5" xfId="34594" xr:uid="{00000000-0005-0000-0000-000058670000}"/>
    <cellStyle name="Nota 4 2 2 3 4 2 6" xfId="38146" xr:uid="{00000000-0005-0000-0000-000059670000}"/>
    <cellStyle name="Nota 4 2 2 3 4 2 7" xfId="40104" xr:uid="{00000000-0005-0000-0000-00005A670000}"/>
    <cellStyle name="Nota 4 2 2 3 4 3" xfId="13361" xr:uid="{00000000-0005-0000-0000-00005B670000}"/>
    <cellStyle name="Nota 4 2 2 3 4 4" xfId="20359" xr:uid="{00000000-0005-0000-0000-00005C670000}"/>
    <cellStyle name="Nota 4 2 2 3 4 5" xfId="22591" xr:uid="{00000000-0005-0000-0000-00005D670000}"/>
    <cellStyle name="Nota 4 2 2 3 4 6" xfId="28832" xr:uid="{00000000-0005-0000-0000-00005E670000}"/>
    <cellStyle name="Nota 4 2 2 3 4 7" xfId="17385" xr:uid="{00000000-0005-0000-0000-00005F670000}"/>
    <cellStyle name="Nota 4 2 2 3 4 8" xfId="33366" xr:uid="{00000000-0005-0000-0000-000060670000}"/>
    <cellStyle name="Nota 4 2 2 3 4 9" xfId="37041" xr:uid="{00000000-0005-0000-0000-000061670000}"/>
    <cellStyle name="Nota 4 2 2 3 5" xfId="3120" xr:uid="{00000000-0005-0000-0000-000062670000}"/>
    <cellStyle name="Nota 4 2 2 3 5 2" xfId="7667" xr:uid="{00000000-0005-0000-0000-000063670000}"/>
    <cellStyle name="Nota 4 2 2 3 5 2 2" xfId="16820" xr:uid="{00000000-0005-0000-0000-000064670000}"/>
    <cellStyle name="Nota 4 2 2 3 5 2 3" xfId="23801" xr:uid="{00000000-0005-0000-0000-000065670000}"/>
    <cellStyle name="Nota 4 2 2 3 5 2 4" xfId="30645" xr:uid="{00000000-0005-0000-0000-000066670000}"/>
    <cellStyle name="Nota 4 2 2 3 5 2 5" xfId="34595" xr:uid="{00000000-0005-0000-0000-000067670000}"/>
    <cellStyle name="Nota 4 2 2 3 5 2 6" xfId="38147" xr:uid="{00000000-0005-0000-0000-000068670000}"/>
    <cellStyle name="Nota 4 2 2 3 5 2 7" xfId="40105" xr:uid="{00000000-0005-0000-0000-000069670000}"/>
    <cellStyle name="Nota 4 2 2 3 5 3" xfId="12274" xr:uid="{00000000-0005-0000-0000-00006A670000}"/>
    <cellStyle name="Nota 4 2 2 3 5 4" xfId="19277" xr:uid="{00000000-0005-0000-0000-00006B670000}"/>
    <cellStyle name="Nota 4 2 2 3 5 5" xfId="28263" xr:uid="{00000000-0005-0000-0000-00006C670000}"/>
    <cellStyle name="Nota 4 2 2 3 5 6" xfId="26427" xr:uid="{00000000-0005-0000-0000-00006D670000}"/>
    <cellStyle name="Nota 4 2 2 3 5 7" xfId="22872" xr:uid="{00000000-0005-0000-0000-00006E670000}"/>
    <cellStyle name="Nota 4 2 2 3 5 8" xfId="31906" xr:uid="{00000000-0005-0000-0000-00006F670000}"/>
    <cellStyle name="Nota 4 2 2 3 5 9" xfId="33646" xr:uid="{00000000-0005-0000-0000-000070670000}"/>
    <cellStyle name="Nota 4 2 2 3 6" xfId="4134" xr:uid="{00000000-0005-0000-0000-000071670000}"/>
    <cellStyle name="Nota 4 2 2 3 6 2" xfId="7668" xr:uid="{00000000-0005-0000-0000-000072670000}"/>
    <cellStyle name="Nota 4 2 2 3 6 2 2" xfId="16821" xr:uid="{00000000-0005-0000-0000-000073670000}"/>
    <cellStyle name="Nota 4 2 2 3 6 2 3" xfId="23802" xr:uid="{00000000-0005-0000-0000-000074670000}"/>
    <cellStyle name="Nota 4 2 2 3 6 2 4" xfId="30646" xr:uid="{00000000-0005-0000-0000-000075670000}"/>
    <cellStyle name="Nota 4 2 2 3 6 2 5" xfId="34596" xr:uid="{00000000-0005-0000-0000-000076670000}"/>
    <cellStyle name="Nota 4 2 2 3 6 2 6" xfId="38148" xr:uid="{00000000-0005-0000-0000-000077670000}"/>
    <cellStyle name="Nota 4 2 2 3 6 2 7" xfId="40106" xr:uid="{00000000-0005-0000-0000-000078670000}"/>
    <cellStyle name="Nota 4 2 2 3 6 3" xfId="13288" xr:uid="{00000000-0005-0000-0000-000079670000}"/>
    <cellStyle name="Nota 4 2 2 3 6 4" xfId="20286" xr:uid="{00000000-0005-0000-0000-00007A670000}"/>
    <cellStyle name="Nota 4 2 2 3 6 5" xfId="27765" xr:uid="{00000000-0005-0000-0000-00007B670000}"/>
    <cellStyle name="Nota 4 2 2 3 6 6" xfId="26664" xr:uid="{00000000-0005-0000-0000-00007C670000}"/>
    <cellStyle name="Nota 4 2 2 3 6 7" xfId="27275" xr:uid="{00000000-0005-0000-0000-00007D670000}"/>
    <cellStyle name="Nota 4 2 2 3 6 8" xfId="17627" xr:uid="{00000000-0005-0000-0000-00007E670000}"/>
    <cellStyle name="Nota 4 2 2 3 6 9" xfId="31031" xr:uid="{00000000-0005-0000-0000-00007F670000}"/>
    <cellStyle name="Nota 4 2 2 3 7" xfId="7663" xr:uid="{00000000-0005-0000-0000-000080670000}"/>
    <cellStyle name="Nota 4 2 2 3 7 2" xfId="16816" xr:uid="{00000000-0005-0000-0000-000081670000}"/>
    <cellStyle name="Nota 4 2 2 3 7 3" xfId="23797" xr:uid="{00000000-0005-0000-0000-000082670000}"/>
    <cellStyle name="Nota 4 2 2 3 7 4" xfId="30641" xr:uid="{00000000-0005-0000-0000-000083670000}"/>
    <cellStyle name="Nota 4 2 2 3 7 5" xfId="34591" xr:uid="{00000000-0005-0000-0000-000084670000}"/>
    <cellStyle name="Nota 4 2 2 3 7 6" xfId="38143" xr:uid="{00000000-0005-0000-0000-000085670000}"/>
    <cellStyle name="Nota 4 2 2 3 7 7" xfId="40101" xr:uid="{00000000-0005-0000-0000-000086670000}"/>
    <cellStyle name="Nota 4 2 2 3 8" xfId="10924" xr:uid="{00000000-0005-0000-0000-000087670000}"/>
    <cellStyle name="Nota 4 2 2 3 9" xfId="9239" xr:uid="{00000000-0005-0000-0000-000088670000}"/>
    <cellStyle name="Nota 4 2 2 4" xfId="2318" xr:uid="{00000000-0005-0000-0000-000089670000}"/>
    <cellStyle name="Nota 4 2 2 4 10" xfId="9663" xr:uid="{00000000-0005-0000-0000-00008A670000}"/>
    <cellStyle name="Nota 4 2 2 4 11" xfId="22616" xr:uid="{00000000-0005-0000-0000-00008B670000}"/>
    <cellStyle name="Nota 4 2 2 4 12" xfId="26520" xr:uid="{00000000-0005-0000-0000-00008C670000}"/>
    <cellStyle name="Nota 4 2 2 4 13" xfId="28794" xr:uid="{00000000-0005-0000-0000-00008D670000}"/>
    <cellStyle name="Nota 4 2 2 4 14" xfId="25038" xr:uid="{00000000-0005-0000-0000-00008E670000}"/>
    <cellStyle name="Nota 4 2 2 4 2" xfId="2718" xr:uid="{00000000-0005-0000-0000-00008F670000}"/>
    <cellStyle name="Nota 4 2 2 4 2 2" xfId="7670" xr:uid="{00000000-0005-0000-0000-000090670000}"/>
    <cellStyle name="Nota 4 2 2 4 2 2 2" xfId="16823" xr:uid="{00000000-0005-0000-0000-000091670000}"/>
    <cellStyle name="Nota 4 2 2 4 2 2 3" xfId="23804" xr:uid="{00000000-0005-0000-0000-000092670000}"/>
    <cellStyle name="Nota 4 2 2 4 2 2 4" xfId="30648" xr:uid="{00000000-0005-0000-0000-000093670000}"/>
    <cellStyle name="Nota 4 2 2 4 2 2 5" xfId="34598" xr:uid="{00000000-0005-0000-0000-000094670000}"/>
    <cellStyle name="Nota 4 2 2 4 2 2 6" xfId="38150" xr:uid="{00000000-0005-0000-0000-000095670000}"/>
    <cellStyle name="Nota 4 2 2 4 2 2 7" xfId="40108" xr:uid="{00000000-0005-0000-0000-000096670000}"/>
    <cellStyle name="Nota 4 2 2 4 2 3" xfId="11872" xr:uid="{00000000-0005-0000-0000-000097670000}"/>
    <cellStyle name="Nota 4 2 2 4 2 4" xfId="18875" xr:uid="{00000000-0005-0000-0000-000098670000}"/>
    <cellStyle name="Nota 4 2 2 4 2 5" xfId="28421" xr:uid="{00000000-0005-0000-0000-000099670000}"/>
    <cellStyle name="Nota 4 2 2 4 2 6" xfId="23236" xr:uid="{00000000-0005-0000-0000-00009A670000}"/>
    <cellStyle name="Nota 4 2 2 4 2 7" xfId="29971" xr:uid="{00000000-0005-0000-0000-00009B670000}"/>
    <cellStyle name="Nota 4 2 2 4 2 8" xfId="25394" xr:uid="{00000000-0005-0000-0000-00009C670000}"/>
    <cellStyle name="Nota 4 2 2 4 2 9" xfId="31426" xr:uid="{00000000-0005-0000-0000-00009D670000}"/>
    <cellStyle name="Nota 4 2 2 4 3" xfId="4000" xr:uid="{00000000-0005-0000-0000-00009E670000}"/>
    <cellStyle name="Nota 4 2 2 4 3 2" xfId="7671" xr:uid="{00000000-0005-0000-0000-00009F670000}"/>
    <cellStyle name="Nota 4 2 2 4 3 2 2" xfId="16824" xr:uid="{00000000-0005-0000-0000-0000A0670000}"/>
    <cellStyle name="Nota 4 2 2 4 3 2 3" xfId="23805" xr:uid="{00000000-0005-0000-0000-0000A1670000}"/>
    <cellStyle name="Nota 4 2 2 4 3 2 4" xfId="30649" xr:uid="{00000000-0005-0000-0000-0000A2670000}"/>
    <cellStyle name="Nota 4 2 2 4 3 2 5" xfId="34599" xr:uid="{00000000-0005-0000-0000-0000A3670000}"/>
    <cellStyle name="Nota 4 2 2 4 3 2 6" xfId="38151" xr:uid="{00000000-0005-0000-0000-0000A4670000}"/>
    <cellStyle name="Nota 4 2 2 4 3 2 7" xfId="40109" xr:uid="{00000000-0005-0000-0000-0000A5670000}"/>
    <cellStyle name="Nota 4 2 2 4 3 3" xfId="13154" xr:uid="{00000000-0005-0000-0000-0000A6670000}"/>
    <cellStyle name="Nota 4 2 2 4 3 4" xfId="20152" xr:uid="{00000000-0005-0000-0000-0000A7670000}"/>
    <cellStyle name="Nota 4 2 2 4 3 5" xfId="21252" xr:uid="{00000000-0005-0000-0000-0000A8670000}"/>
    <cellStyle name="Nota 4 2 2 4 3 6" xfId="21204" xr:uid="{00000000-0005-0000-0000-0000A9670000}"/>
    <cellStyle name="Nota 4 2 2 4 3 7" xfId="25525" xr:uid="{00000000-0005-0000-0000-0000AA670000}"/>
    <cellStyle name="Nota 4 2 2 4 3 8" xfId="28535" xr:uid="{00000000-0005-0000-0000-0000AB670000}"/>
    <cellStyle name="Nota 4 2 2 4 3 9" xfId="29578" xr:uid="{00000000-0005-0000-0000-0000AC670000}"/>
    <cellStyle name="Nota 4 2 2 4 4" xfId="4438" xr:uid="{00000000-0005-0000-0000-0000AD670000}"/>
    <cellStyle name="Nota 4 2 2 4 4 2" xfId="7672" xr:uid="{00000000-0005-0000-0000-0000AE670000}"/>
    <cellStyle name="Nota 4 2 2 4 4 2 2" xfId="16825" xr:uid="{00000000-0005-0000-0000-0000AF670000}"/>
    <cellStyle name="Nota 4 2 2 4 4 2 3" xfId="23806" xr:uid="{00000000-0005-0000-0000-0000B0670000}"/>
    <cellStyle name="Nota 4 2 2 4 4 2 4" xfId="30650" xr:uid="{00000000-0005-0000-0000-0000B1670000}"/>
    <cellStyle name="Nota 4 2 2 4 4 2 5" xfId="34600" xr:uid="{00000000-0005-0000-0000-0000B2670000}"/>
    <cellStyle name="Nota 4 2 2 4 4 2 6" xfId="38152" xr:uid="{00000000-0005-0000-0000-0000B3670000}"/>
    <cellStyle name="Nota 4 2 2 4 4 2 7" xfId="40110" xr:uid="{00000000-0005-0000-0000-0000B4670000}"/>
    <cellStyle name="Nota 4 2 2 4 4 3" xfId="13592" xr:uid="{00000000-0005-0000-0000-0000B5670000}"/>
    <cellStyle name="Nota 4 2 2 4 4 4" xfId="20590" xr:uid="{00000000-0005-0000-0000-0000B6670000}"/>
    <cellStyle name="Nota 4 2 2 4 4 5" xfId="9491" xr:uid="{00000000-0005-0000-0000-0000B7670000}"/>
    <cellStyle name="Nota 4 2 2 4 4 6" xfId="19757" xr:uid="{00000000-0005-0000-0000-0000B8670000}"/>
    <cellStyle name="Nota 4 2 2 4 4 7" xfId="29478" xr:uid="{00000000-0005-0000-0000-0000B9670000}"/>
    <cellStyle name="Nota 4 2 2 4 4 8" xfId="26066" xr:uid="{00000000-0005-0000-0000-0000BA670000}"/>
    <cellStyle name="Nota 4 2 2 4 4 9" xfId="30320" xr:uid="{00000000-0005-0000-0000-0000BB670000}"/>
    <cellStyle name="Nota 4 2 2 4 5" xfId="4692" xr:uid="{00000000-0005-0000-0000-0000BC670000}"/>
    <cellStyle name="Nota 4 2 2 4 5 2" xfId="7673" xr:uid="{00000000-0005-0000-0000-0000BD670000}"/>
    <cellStyle name="Nota 4 2 2 4 5 2 2" xfId="16826" xr:uid="{00000000-0005-0000-0000-0000BE670000}"/>
    <cellStyle name="Nota 4 2 2 4 5 2 3" xfId="23807" xr:uid="{00000000-0005-0000-0000-0000BF670000}"/>
    <cellStyle name="Nota 4 2 2 4 5 2 4" xfId="30651" xr:uid="{00000000-0005-0000-0000-0000C0670000}"/>
    <cellStyle name="Nota 4 2 2 4 5 2 5" xfId="34601" xr:uid="{00000000-0005-0000-0000-0000C1670000}"/>
    <cellStyle name="Nota 4 2 2 4 5 2 6" xfId="38153" xr:uid="{00000000-0005-0000-0000-0000C2670000}"/>
    <cellStyle name="Nota 4 2 2 4 5 2 7" xfId="40111" xr:uid="{00000000-0005-0000-0000-0000C3670000}"/>
    <cellStyle name="Nota 4 2 2 4 5 3" xfId="13846" xr:uid="{00000000-0005-0000-0000-0000C4670000}"/>
    <cellStyle name="Nota 4 2 2 4 5 4" xfId="20844" xr:uid="{00000000-0005-0000-0000-0000C5670000}"/>
    <cellStyle name="Nota 4 2 2 4 5 5" xfId="24780" xr:uid="{00000000-0005-0000-0000-0000C6670000}"/>
    <cellStyle name="Nota 4 2 2 4 5 6" xfId="19666" xr:uid="{00000000-0005-0000-0000-0000C7670000}"/>
    <cellStyle name="Nota 4 2 2 4 5 7" xfId="26798" xr:uid="{00000000-0005-0000-0000-0000C8670000}"/>
    <cellStyle name="Nota 4 2 2 4 5 8" xfId="31755" xr:uid="{00000000-0005-0000-0000-0000C9670000}"/>
    <cellStyle name="Nota 4 2 2 4 5 9" xfId="35435" xr:uid="{00000000-0005-0000-0000-0000CA670000}"/>
    <cellStyle name="Nota 4 2 2 4 6" xfId="4938" xr:uid="{00000000-0005-0000-0000-0000CB670000}"/>
    <cellStyle name="Nota 4 2 2 4 6 2" xfId="7674" xr:uid="{00000000-0005-0000-0000-0000CC670000}"/>
    <cellStyle name="Nota 4 2 2 4 6 2 2" xfId="16827" xr:uid="{00000000-0005-0000-0000-0000CD670000}"/>
    <cellStyle name="Nota 4 2 2 4 6 2 3" xfId="23808" xr:uid="{00000000-0005-0000-0000-0000CE670000}"/>
    <cellStyle name="Nota 4 2 2 4 6 2 4" xfId="30652" xr:uid="{00000000-0005-0000-0000-0000CF670000}"/>
    <cellStyle name="Nota 4 2 2 4 6 2 5" xfId="34602" xr:uid="{00000000-0005-0000-0000-0000D0670000}"/>
    <cellStyle name="Nota 4 2 2 4 6 2 6" xfId="38154" xr:uid="{00000000-0005-0000-0000-0000D1670000}"/>
    <cellStyle name="Nota 4 2 2 4 6 2 7" xfId="40112" xr:uid="{00000000-0005-0000-0000-0000D2670000}"/>
    <cellStyle name="Nota 4 2 2 4 6 3" xfId="14092" xr:uid="{00000000-0005-0000-0000-0000D3670000}"/>
    <cellStyle name="Nota 4 2 2 4 6 4" xfId="21090" xr:uid="{00000000-0005-0000-0000-0000D4670000}"/>
    <cellStyle name="Nota 4 2 2 4 6 5" xfId="27362" xr:uid="{00000000-0005-0000-0000-0000D5670000}"/>
    <cellStyle name="Nota 4 2 2 4 6 6" xfId="10168" xr:uid="{00000000-0005-0000-0000-0000D6670000}"/>
    <cellStyle name="Nota 4 2 2 4 6 7" xfId="31984" xr:uid="{00000000-0005-0000-0000-0000D7670000}"/>
    <cellStyle name="Nota 4 2 2 4 6 8" xfId="35662" xr:uid="{00000000-0005-0000-0000-0000D8670000}"/>
    <cellStyle name="Nota 4 2 2 4 6 9" xfId="38573" xr:uid="{00000000-0005-0000-0000-0000D9670000}"/>
    <cellStyle name="Nota 4 2 2 4 7" xfId="7669" xr:uid="{00000000-0005-0000-0000-0000DA670000}"/>
    <cellStyle name="Nota 4 2 2 4 7 2" xfId="16822" xr:uid="{00000000-0005-0000-0000-0000DB670000}"/>
    <cellStyle name="Nota 4 2 2 4 7 3" xfId="23803" xr:uid="{00000000-0005-0000-0000-0000DC670000}"/>
    <cellStyle name="Nota 4 2 2 4 7 4" xfId="30647" xr:uid="{00000000-0005-0000-0000-0000DD670000}"/>
    <cellStyle name="Nota 4 2 2 4 7 5" xfId="34597" xr:uid="{00000000-0005-0000-0000-0000DE670000}"/>
    <cellStyle name="Nota 4 2 2 4 7 6" xfId="38149" xr:uid="{00000000-0005-0000-0000-0000DF670000}"/>
    <cellStyle name="Nota 4 2 2 4 7 7" xfId="40107" xr:uid="{00000000-0005-0000-0000-0000E0670000}"/>
    <cellStyle name="Nota 4 2 2 4 8" xfId="11472" xr:uid="{00000000-0005-0000-0000-0000E1670000}"/>
    <cellStyle name="Nota 4 2 2 4 9" xfId="18475" xr:uid="{00000000-0005-0000-0000-0000E2670000}"/>
    <cellStyle name="Nota 4 2 2 5" xfId="2084" xr:uid="{00000000-0005-0000-0000-0000E3670000}"/>
    <cellStyle name="Nota 4 2 2 5 10" xfId="24584" xr:uid="{00000000-0005-0000-0000-0000E4670000}"/>
    <cellStyle name="Nota 4 2 2 5 11" xfId="24566" xr:uid="{00000000-0005-0000-0000-0000E5670000}"/>
    <cellStyle name="Nota 4 2 2 5 12" xfId="30843" xr:uid="{00000000-0005-0000-0000-0000E6670000}"/>
    <cellStyle name="Nota 4 2 2 5 13" xfId="34785" xr:uid="{00000000-0005-0000-0000-0000E7670000}"/>
    <cellStyle name="Nota 4 2 2 5 14" xfId="38337" xr:uid="{00000000-0005-0000-0000-0000E8670000}"/>
    <cellStyle name="Nota 4 2 2 5 2" xfId="2588" xr:uid="{00000000-0005-0000-0000-0000E9670000}"/>
    <cellStyle name="Nota 4 2 2 5 2 2" xfId="7676" xr:uid="{00000000-0005-0000-0000-0000EA670000}"/>
    <cellStyle name="Nota 4 2 2 5 2 2 2" xfId="16829" xr:uid="{00000000-0005-0000-0000-0000EB670000}"/>
    <cellStyle name="Nota 4 2 2 5 2 2 3" xfId="23810" xr:uid="{00000000-0005-0000-0000-0000EC670000}"/>
    <cellStyle name="Nota 4 2 2 5 2 2 4" xfId="30654" xr:uid="{00000000-0005-0000-0000-0000ED670000}"/>
    <cellStyle name="Nota 4 2 2 5 2 2 5" xfId="34604" xr:uid="{00000000-0005-0000-0000-0000EE670000}"/>
    <cellStyle name="Nota 4 2 2 5 2 2 6" xfId="38156" xr:uid="{00000000-0005-0000-0000-0000EF670000}"/>
    <cellStyle name="Nota 4 2 2 5 2 2 7" xfId="40114" xr:uid="{00000000-0005-0000-0000-0000F0670000}"/>
    <cellStyle name="Nota 4 2 2 5 2 3" xfId="11742" xr:uid="{00000000-0005-0000-0000-0000F1670000}"/>
    <cellStyle name="Nota 4 2 2 5 2 4" xfId="18745" xr:uid="{00000000-0005-0000-0000-0000F2670000}"/>
    <cellStyle name="Nota 4 2 2 5 2 5" xfId="23292" xr:uid="{00000000-0005-0000-0000-0000F3670000}"/>
    <cellStyle name="Nota 4 2 2 5 2 6" xfId="25447" xr:uid="{00000000-0005-0000-0000-0000F4670000}"/>
    <cellStyle name="Nota 4 2 2 5 2 7" xfId="30039" xr:uid="{00000000-0005-0000-0000-0000F5670000}"/>
    <cellStyle name="Nota 4 2 2 5 2 8" xfId="34012" xr:uid="{00000000-0005-0000-0000-0000F6670000}"/>
    <cellStyle name="Nota 4 2 2 5 2 9" xfId="37574" xr:uid="{00000000-0005-0000-0000-0000F7670000}"/>
    <cellStyle name="Nota 4 2 2 5 3" xfId="3831" xr:uid="{00000000-0005-0000-0000-0000F8670000}"/>
    <cellStyle name="Nota 4 2 2 5 3 2" xfId="7677" xr:uid="{00000000-0005-0000-0000-0000F9670000}"/>
    <cellStyle name="Nota 4 2 2 5 3 2 2" xfId="16830" xr:uid="{00000000-0005-0000-0000-0000FA670000}"/>
    <cellStyle name="Nota 4 2 2 5 3 2 3" xfId="23811" xr:uid="{00000000-0005-0000-0000-0000FB670000}"/>
    <cellStyle name="Nota 4 2 2 5 3 2 4" xfId="30655" xr:uid="{00000000-0005-0000-0000-0000FC670000}"/>
    <cellStyle name="Nota 4 2 2 5 3 2 5" xfId="34605" xr:uid="{00000000-0005-0000-0000-0000FD670000}"/>
    <cellStyle name="Nota 4 2 2 5 3 2 6" xfId="38157" xr:uid="{00000000-0005-0000-0000-0000FE670000}"/>
    <cellStyle name="Nota 4 2 2 5 3 2 7" xfId="40115" xr:uid="{00000000-0005-0000-0000-0000FF670000}"/>
    <cellStyle name="Nota 4 2 2 5 3 3" xfId="12985" xr:uid="{00000000-0005-0000-0000-000000680000}"/>
    <cellStyle name="Nota 4 2 2 5 3 4" xfId="19984" xr:uid="{00000000-0005-0000-0000-000001680000}"/>
    <cellStyle name="Nota 4 2 2 5 3 5" xfId="22468" xr:uid="{00000000-0005-0000-0000-000002680000}"/>
    <cellStyle name="Nota 4 2 2 5 3 6" xfId="29191" xr:uid="{00000000-0005-0000-0000-000003680000}"/>
    <cellStyle name="Nota 4 2 2 5 3 7" xfId="24183" xr:uid="{00000000-0005-0000-0000-000004680000}"/>
    <cellStyle name="Nota 4 2 2 5 3 8" xfId="22644" xr:uid="{00000000-0005-0000-0000-000005680000}"/>
    <cellStyle name="Nota 4 2 2 5 3 9" xfId="29591" xr:uid="{00000000-0005-0000-0000-000006680000}"/>
    <cellStyle name="Nota 4 2 2 5 4" xfId="4299" xr:uid="{00000000-0005-0000-0000-000007680000}"/>
    <cellStyle name="Nota 4 2 2 5 4 2" xfId="7678" xr:uid="{00000000-0005-0000-0000-000008680000}"/>
    <cellStyle name="Nota 4 2 2 5 4 2 2" xfId="16831" xr:uid="{00000000-0005-0000-0000-000009680000}"/>
    <cellStyle name="Nota 4 2 2 5 4 2 3" xfId="23812" xr:uid="{00000000-0005-0000-0000-00000A680000}"/>
    <cellStyle name="Nota 4 2 2 5 4 2 4" xfId="30656" xr:uid="{00000000-0005-0000-0000-00000B680000}"/>
    <cellStyle name="Nota 4 2 2 5 4 2 5" xfId="34606" xr:uid="{00000000-0005-0000-0000-00000C680000}"/>
    <cellStyle name="Nota 4 2 2 5 4 2 6" xfId="38158" xr:uid="{00000000-0005-0000-0000-00000D680000}"/>
    <cellStyle name="Nota 4 2 2 5 4 2 7" xfId="40116" xr:uid="{00000000-0005-0000-0000-00000E680000}"/>
    <cellStyle name="Nota 4 2 2 5 4 3" xfId="13453" xr:uid="{00000000-0005-0000-0000-00000F680000}"/>
    <cellStyle name="Nota 4 2 2 5 4 4" xfId="20451" xr:uid="{00000000-0005-0000-0000-000010680000}"/>
    <cellStyle name="Nota 4 2 2 5 4 5" xfId="17639" xr:uid="{00000000-0005-0000-0000-000011680000}"/>
    <cellStyle name="Nota 4 2 2 5 4 6" xfId="28845" xr:uid="{00000000-0005-0000-0000-000012680000}"/>
    <cellStyle name="Nota 4 2 2 5 4 7" xfId="28967" xr:uid="{00000000-0005-0000-0000-000013680000}"/>
    <cellStyle name="Nota 4 2 2 5 4 8" xfId="33337" xr:uid="{00000000-0005-0000-0000-000014680000}"/>
    <cellStyle name="Nota 4 2 2 5 4 9" xfId="37012" xr:uid="{00000000-0005-0000-0000-000015680000}"/>
    <cellStyle name="Nota 4 2 2 5 5" xfId="4570" xr:uid="{00000000-0005-0000-0000-000016680000}"/>
    <cellStyle name="Nota 4 2 2 5 5 2" xfId="7679" xr:uid="{00000000-0005-0000-0000-000017680000}"/>
    <cellStyle name="Nota 4 2 2 5 5 2 2" xfId="16832" xr:uid="{00000000-0005-0000-0000-000018680000}"/>
    <cellStyle name="Nota 4 2 2 5 5 2 3" xfId="23813" xr:uid="{00000000-0005-0000-0000-000019680000}"/>
    <cellStyle name="Nota 4 2 2 5 5 2 4" xfId="30657" xr:uid="{00000000-0005-0000-0000-00001A680000}"/>
    <cellStyle name="Nota 4 2 2 5 5 2 5" xfId="34607" xr:uid="{00000000-0005-0000-0000-00001B680000}"/>
    <cellStyle name="Nota 4 2 2 5 5 2 6" xfId="38159" xr:uid="{00000000-0005-0000-0000-00001C680000}"/>
    <cellStyle name="Nota 4 2 2 5 5 2 7" xfId="40117" xr:uid="{00000000-0005-0000-0000-00001D680000}"/>
    <cellStyle name="Nota 4 2 2 5 5 3" xfId="13724" xr:uid="{00000000-0005-0000-0000-00001E680000}"/>
    <cellStyle name="Nota 4 2 2 5 5 4" xfId="20722" xr:uid="{00000000-0005-0000-0000-00001F680000}"/>
    <cellStyle name="Nota 4 2 2 5 5 5" xfId="22762" xr:uid="{00000000-0005-0000-0000-000020680000}"/>
    <cellStyle name="Nota 4 2 2 5 5 6" xfId="28587" xr:uid="{00000000-0005-0000-0000-000021680000}"/>
    <cellStyle name="Nota 4 2 2 5 5 7" xfId="24971" xr:uid="{00000000-0005-0000-0000-000022680000}"/>
    <cellStyle name="Nota 4 2 2 5 5 8" xfId="32233" xr:uid="{00000000-0005-0000-0000-000023680000}"/>
    <cellStyle name="Nota 4 2 2 5 5 9" xfId="35908" xr:uid="{00000000-0005-0000-0000-000024680000}"/>
    <cellStyle name="Nota 4 2 2 5 6" xfId="4820" xr:uid="{00000000-0005-0000-0000-000025680000}"/>
    <cellStyle name="Nota 4 2 2 5 6 2" xfId="7680" xr:uid="{00000000-0005-0000-0000-000026680000}"/>
    <cellStyle name="Nota 4 2 2 5 6 2 2" xfId="16833" xr:uid="{00000000-0005-0000-0000-000027680000}"/>
    <cellStyle name="Nota 4 2 2 5 6 2 3" xfId="23814" xr:uid="{00000000-0005-0000-0000-000028680000}"/>
    <cellStyle name="Nota 4 2 2 5 6 2 4" xfId="30658" xr:uid="{00000000-0005-0000-0000-000029680000}"/>
    <cellStyle name="Nota 4 2 2 5 6 2 5" xfId="34608" xr:uid="{00000000-0005-0000-0000-00002A680000}"/>
    <cellStyle name="Nota 4 2 2 5 6 2 6" xfId="38160" xr:uid="{00000000-0005-0000-0000-00002B680000}"/>
    <cellStyle name="Nota 4 2 2 5 6 2 7" xfId="40118" xr:uid="{00000000-0005-0000-0000-00002C680000}"/>
    <cellStyle name="Nota 4 2 2 5 6 3" xfId="13974" xr:uid="{00000000-0005-0000-0000-00002D680000}"/>
    <cellStyle name="Nota 4 2 2 5 6 4" xfId="20972" xr:uid="{00000000-0005-0000-0000-00002E680000}"/>
    <cellStyle name="Nota 4 2 2 5 6 5" xfId="24796" xr:uid="{00000000-0005-0000-0000-00002F680000}"/>
    <cellStyle name="Nota 4 2 2 5 6 6" xfId="28173" xr:uid="{00000000-0005-0000-0000-000030680000}"/>
    <cellStyle name="Nota 4 2 2 5 6 7" xfId="24994" xr:uid="{00000000-0005-0000-0000-000031680000}"/>
    <cellStyle name="Nota 4 2 2 5 6 8" xfId="17155" xr:uid="{00000000-0005-0000-0000-000032680000}"/>
    <cellStyle name="Nota 4 2 2 5 6 9" xfId="22530" xr:uid="{00000000-0005-0000-0000-000033680000}"/>
    <cellStyle name="Nota 4 2 2 5 7" xfId="7675" xr:uid="{00000000-0005-0000-0000-000034680000}"/>
    <cellStyle name="Nota 4 2 2 5 7 2" xfId="16828" xr:uid="{00000000-0005-0000-0000-000035680000}"/>
    <cellStyle name="Nota 4 2 2 5 7 3" xfId="23809" xr:uid="{00000000-0005-0000-0000-000036680000}"/>
    <cellStyle name="Nota 4 2 2 5 7 4" xfId="30653" xr:uid="{00000000-0005-0000-0000-000037680000}"/>
    <cellStyle name="Nota 4 2 2 5 7 5" xfId="34603" xr:uid="{00000000-0005-0000-0000-000038680000}"/>
    <cellStyle name="Nota 4 2 2 5 7 6" xfId="38155" xr:uid="{00000000-0005-0000-0000-000039680000}"/>
    <cellStyle name="Nota 4 2 2 5 7 7" xfId="40113" xr:uid="{00000000-0005-0000-0000-00003A680000}"/>
    <cellStyle name="Nota 4 2 2 5 8" xfId="11238" xr:uid="{00000000-0005-0000-0000-00003B680000}"/>
    <cellStyle name="Nota 4 2 2 5 9" xfId="9451" xr:uid="{00000000-0005-0000-0000-00003C680000}"/>
    <cellStyle name="Nota 4 2 2 6" xfId="1648" xr:uid="{00000000-0005-0000-0000-00003D680000}"/>
    <cellStyle name="Nota 4 2 2 6 10" xfId="17701" xr:uid="{00000000-0005-0000-0000-00003E680000}"/>
    <cellStyle name="Nota 4 2 2 6 11" xfId="19479" xr:uid="{00000000-0005-0000-0000-00003F680000}"/>
    <cellStyle name="Nota 4 2 2 6 12" xfId="34922" xr:uid="{00000000-0005-0000-0000-000040680000}"/>
    <cellStyle name="Nota 4 2 2 6 13" xfId="38385" xr:uid="{00000000-0005-0000-0000-000041680000}"/>
    <cellStyle name="Nota 4 2 2 6 2" xfId="3525" xr:uid="{00000000-0005-0000-0000-000042680000}"/>
    <cellStyle name="Nota 4 2 2 6 2 2" xfId="7682" xr:uid="{00000000-0005-0000-0000-000043680000}"/>
    <cellStyle name="Nota 4 2 2 6 2 2 2" xfId="16835" xr:uid="{00000000-0005-0000-0000-000044680000}"/>
    <cellStyle name="Nota 4 2 2 6 2 2 3" xfId="23816" xr:uid="{00000000-0005-0000-0000-000045680000}"/>
    <cellStyle name="Nota 4 2 2 6 2 2 4" xfId="30660" xr:uid="{00000000-0005-0000-0000-000046680000}"/>
    <cellStyle name="Nota 4 2 2 6 2 2 5" xfId="34610" xr:uid="{00000000-0005-0000-0000-000047680000}"/>
    <cellStyle name="Nota 4 2 2 6 2 2 6" xfId="38162" xr:uid="{00000000-0005-0000-0000-000048680000}"/>
    <cellStyle name="Nota 4 2 2 6 2 2 7" xfId="40120" xr:uid="{00000000-0005-0000-0000-000049680000}"/>
    <cellStyle name="Nota 4 2 2 6 2 3" xfId="12679" xr:uid="{00000000-0005-0000-0000-00004A680000}"/>
    <cellStyle name="Nota 4 2 2 6 2 4" xfId="19680" xr:uid="{00000000-0005-0000-0000-00004B680000}"/>
    <cellStyle name="Nota 4 2 2 6 2 5" xfId="25370" xr:uid="{00000000-0005-0000-0000-00004C680000}"/>
    <cellStyle name="Nota 4 2 2 6 2 6" xfId="23344" xr:uid="{00000000-0005-0000-0000-00004D680000}"/>
    <cellStyle name="Nota 4 2 2 6 2 7" xfId="29606" xr:uid="{00000000-0005-0000-0000-00004E680000}"/>
    <cellStyle name="Nota 4 2 2 6 2 8" xfId="31618" xr:uid="{00000000-0005-0000-0000-00004F680000}"/>
    <cellStyle name="Nota 4 2 2 6 2 9" xfId="35301" xr:uid="{00000000-0005-0000-0000-000050680000}"/>
    <cellStyle name="Nota 4 2 2 6 3" xfId="4121" xr:uid="{00000000-0005-0000-0000-000051680000}"/>
    <cellStyle name="Nota 4 2 2 6 3 2" xfId="7683" xr:uid="{00000000-0005-0000-0000-000052680000}"/>
    <cellStyle name="Nota 4 2 2 6 3 2 2" xfId="16836" xr:uid="{00000000-0005-0000-0000-000053680000}"/>
    <cellStyle name="Nota 4 2 2 6 3 2 3" xfId="23817" xr:uid="{00000000-0005-0000-0000-000054680000}"/>
    <cellStyle name="Nota 4 2 2 6 3 2 4" xfId="30661" xr:uid="{00000000-0005-0000-0000-000055680000}"/>
    <cellStyle name="Nota 4 2 2 6 3 2 5" xfId="34611" xr:uid="{00000000-0005-0000-0000-000056680000}"/>
    <cellStyle name="Nota 4 2 2 6 3 2 6" xfId="38163" xr:uid="{00000000-0005-0000-0000-000057680000}"/>
    <cellStyle name="Nota 4 2 2 6 3 2 7" xfId="40121" xr:uid="{00000000-0005-0000-0000-000058680000}"/>
    <cellStyle name="Nota 4 2 2 6 3 3" xfId="13275" xr:uid="{00000000-0005-0000-0000-000059680000}"/>
    <cellStyle name="Nota 4 2 2 6 3 4" xfId="20273" xr:uid="{00000000-0005-0000-0000-00005A680000}"/>
    <cellStyle name="Nota 4 2 2 6 3 5" xfId="19557" xr:uid="{00000000-0005-0000-0000-00005B680000}"/>
    <cellStyle name="Nota 4 2 2 6 3 6" xfId="18162" xr:uid="{00000000-0005-0000-0000-00005C680000}"/>
    <cellStyle name="Nota 4 2 2 6 3 7" xfId="26093" xr:uid="{00000000-0005-0000-0000-00005D680000}"/>
    <cellStyle name="Nota 4 2 2 6 3 8" xfId="33409" xr:uid="{00000000-0005-0000-0000-00005E680000}"/>
    <cellStyle name="Nota 4 2 2 6 3 9" xfId="37084" xr:uid="{00000000-0005-0000-0000-00005F680000}"/>
    <cellStyle name="Nota 4 2 2 6 4" xfId="4346" xr:uid="{00000000-0005-0000-0000-000060680000}"/>
    <cellStyle name="Nota 4 2 2 6 4 2" xfId="7684" xr:uid="{00000000-0005-0000-0000-000061680000}"/>
    <cellStyle name="Nota 4 2 2 6 4 2 2" xfId="16837" xr:uid="{00000000-0005-0000-0000-000062680000}"/>
    <cellStyle name="Nota 4 2 2 6 4 2 3" xfId="23818" xr:uid="{00000000-0005-0000-0000-000063680000}"/>
    <cellStyle name="Nota 4 2 2 6 4 2 4" xfId="30662" xr:uid="{00000000-0005-0000-0000-000064680000}"/>
    <cellStyle name="Nota 4 2 2 6 4 2 5" xfId="34612" xr:uid="{00000000-0005-0000-0000-000065680000}"/>
    <cellStyle name="Nota 4 2 2 6 4 2 6" xfId="38164" xr:uid="{00000000-0005-0000-0000-000066680000}"/>
    <cellStyle name="Nota 4 2 2 6 4 2 7" xfId="40122" xr:uid="{00000000-0005-0000-0000-000067680000}"/>
    <cellStyle name="Nota 4 2 2 6 4 3" xfId="13500" xr:uid="{00000000-0005-0000-0000-000068680000}"/>
    <cellStyle name="Nota 4 2 2 6 4 4" xfId="20498" xr:uid="{00000000-0005-0000-0000-000069680000}"/>
    <cellStyle name="Nota 4 2 2 6 4 5" xfId="27646" xr:uid="{00000000-0005-0000-0000-00006A680000}"/>
    <cellStyle name="Nota 4 2 2 6 4 6" xfId="29226" xr:uid="{00000000-0005-0000-0000-00006B680000}"/>
    <cellStyle name="Nota 4 2 2 6 4 7" xfId="18016" xr:uid="{00000000-0005-0000-0000-00006C680000}"/>
    <cellStyle name="Nota 4 2 2 6 4 8" xfId="28480" xr:uid="{00000000-0005-0000-0000-00006D680000}"/>
    <cellStyle name="Nota 4 2 2 6 4 9" xfId="15511" xr:uid="{00000000-0005-0000-0000-00006E680000}"/>
    <cellStyle name="Nota 4 2 2 6 5" xfId="4601" xr:uid="{00000000-0005-0000-0000-00006F680000}"/>
    <cellStyle name="Nota 4 2 2 6 5 2" xfId="7685" xr:uid="{00000000-0005-0000-0000-000070680000}"/>
    <cellStyle name="Nota 4 2 2 6 5 2 2" xfId="16838" xr:uid="{00000000-0005-0000-0000-000071680000}"/>
    <cellStyle name="Nota 4 2 2 6 5 2 3" xfId="23819" xr:uid="{00000000-0005-0000-0000-000072680000}"/>
    <cellStyle name="Nota 4 2 2 6 5 2 4" xfId="30663" xr:uid="{00000000-0005-0000-0000-000073680000}"/>
    <cellStyle name="Nota 4 2 2 6 5 2 5" xfId="34613" xr:uid="{00000000-0005-0000-0000-000074680000}"/>
    <cellStyle name="Nota 4 2 2 6 5 2 6" xfId="38165" xr:uid="{00000000-0005-0000-0000-000075680000}"/>
    <cellStyle name="Nota 4 2 2 6 5 2 7" xfId="40123" xr:uid="{00000000-0005-0000-0000-000076680000}"/>
    <cellStyle name="Nota 4 2 2 6 5 3" xfId="13755" xr:uid="{00000000-0005-0000-0000-000077680000}"/>
    <cellStyle name="Nota 4 2 2 6 5 4" xfId="20753" xr:uid="{00000000-0005-0000-0000-000078680000}"/>
    <cellStyle name="Nota 4 2 2 6 5 5" xfId="27535" xr:uid="{00000000-0005-0000-0000-000079680000}"/>
    <cellStyle name="Nota 4 2 2 6 5 6" xfId="29247" xr:uid="{00000000-0005-0000-0000-00007A680000}"/>
    <cellStyle name="Nota 4 2 2 6 5 7" xfId="25561" xr:uid="{00000000-0005-0000-0000-00007B680000}"/>
    <cellStyle name="Nota 4 2 2 6 5 8" xfId="17096" xr:uid="{00000000-0005-0000-0000-00007C680000}"/>
    <cellStyle name="Nota 4 2 2 6 5 9" xfId="34885" xr:uid="{00000000-0005-0000-0000-00007D680000}"/>
    <cellStyle name="Nota 4 2 2 6 6" xfId="7681" xr:uid="{00000000-0005-0000-0000-00007E680000}"/>
    <cellStyle name="Nota 4 2 2 6 6 2" xfId="16834" xr:uid="{00000000-0005-0000-0000-00007F680000}"/>
    <cellStyle name="Nota 4 2 2 6 6 3" xfId="23815" xr:uid="{00000000-0005-0000-0000-000080680000}"/>
    <cellStyle name="Nota 4 2 2 6 6 4" xfId="30659" xr:uid="{00000000-0005-0000-0000-000081680000}"/>
    <cellStyle name="Nota 4 2 2 6 6 5" xfId="34609" xr:uid="{00000000-0005-0000-0000-000082680000}"/>
    <cellStyle name="Nota 4 2 2 6 6 6" xfId="38161" xr:uid="{00000000-0005-0000-0000-000083680000}"/>
    <cellStyle name="Nota 4 2 2 6 6 7" xfId="40119" xr:uid="{00000000-0005-0000-0000-000084680000}"/>
    <cellStyle name="Nota 4 2 2 6 7" xfId="10802" xr:uid="{00000000-0005-0000-0000-000085680000}"/>
    <cellStyle name="Nota 4 2 2 6 8" xfId="9277" xr:uid="{00000000-0005-0000-0000-000086680000}"/>
    <cellStyle name="Nota 4 2 2 6 9" xfId="28678" xr:uid="{00000000-0005-0000-0000-000087680000}"/>
    <cellStyle name="Nota 4 2 2 7" xfId="2476" xr:uid="{00000000-0005-0000-0000-000088680000}"/>
    <cellStyle name="Nota 4 2 2 7 2" xfId="7686" xr:uid="{00000000-0005-0000-0000-000089680000}"/>
    <cellStyle name="Nota 4 2 2 7 2 2" xfId="16839" xr:uid="{00000000-0005-0000-0000-00008A680000}"/>
    <cellStyle name="Nota 4 2 2 7 2 3" xfId="23820" xr:uid="{00000000-0005-0000-0000-00008B680000}"/>
    <cellStyle name="Nota 4 2 2 7 2 4" xfId="30664" xr:uid="{00000000-0005-0000-0000-00008C680000}"/>
    <cellStyle name="Nota 4 2 2 7 2 5" xfId="34614" xr:uid="{00000000-0005-0000-0000-00008D680000}"/>
    <cellStyle name="Nota 4 2 2 7 2 6" xfId="38166" xr:uid="{00000000-0005-0000-0000-00008E680000}"/>
    <cellStyle name="Nota 4 2 2 7 2 7" xfId="40124" xr:uid="{00000000-0005-0000-0000-00008F680000}"/>
    <cellStyle name="Nota 4 2 2 7 3" xfId="11630" xr:uid="{00000000-0005-0000-0000-000090680000}"/>
    <cellStyle name="Nota 4 2 2 7 4" xfId="18633" xr:uid="{00000000-0005-0000-0000-000091680000}"/>
    <cellStyle name="Nota 4 2 2 7 5" xfId="22514" xr:uid="{00000000-0005-0000-0000-000092680000}"/>
    <cellStyle name="Nota 4 2 2 7 6" xfId="22933" xr:uid="{00000000-0005-0000-0000-000093680000}"/>
    <cellStyle name="Nota 4 2 2 7 7" xfId="23095" xr:uid="{00000000-0005-0000-0000-000094680000}"/>
    <cellStyle name="Nota 4 2 2 7 8" xfId="31079" xr:uid="{00000000-0005-0000-0000-000095680000}"/>
    <cellStyle name="Nota 4 2 2 7 9" xfId="34953" xr:uid="{00000000-0005-0000-0000-000096680000}"/>
    <cellStyle name="Nota 4 2 2 8" xfId="3054" xr:uid="{00000000-0005-0000-0000-000097680000}"/>
    <cellStyle name="Nota 4 2 2 8 2" xfId="7687" xr:uid="{00000000-0005-0000-0000-000098680000}"/>
    <cellStyle name="Nota 4 2 2 8 2 2" xfId="16840" xr:uid="{00000000-0005-0000-0000-000099680000}"/>
    <cellStyle name="Nota 4 2 2 8 2 3" xfId="23821" xr:uid="{00000000-0005-0000-0000-00009A680000}"/>
    <cellStyle name="Nota 4 2 2 8 2 4" xfId="30665" xr:uid="{00000000-0005-0000-0000-00009B680000}"/>
    <cellStyle name="Nota 4 2 2 8 2 5" xfId="34615" xr:uid="{00000000-0005-0000-0000-00009C680000}"/>
    <cellStyle name="Nota 4 2 2 8 2 6" xfId="38167" xr:uid="{00000000-0005-0000-0000-00009D680000}"/>
    <cellStyle name="Nota 4 2 2 8 2 7" xfId="40125" xr:uid="{00000000-0005-0000-0000-00009E680000}"/>
    <cellStyle name="Nota 4 2 2 8 3" xfId="12208" xr:uid="{00000000-0005-0000-0000-00009F680000}"/>
    <cellStyle name="Nota 4 2 2 8 4" xfId="19211" xr:uid="{00000000-0005-0000-0000-0000A0680000}"/>
    <cellStyle name="Nota 4 2 2 8 5" xfId="28289" xr:uid="{00000000-0005-0000-0000-0000A1680000}"/>
    <cellStyle name="Nota 4 2 2 8 6" xfId="18089" xr:uid="{00000000-0005-0000-0000-0000A2680000}"/>
    <cellStyle name="Nota 4 2 2 8 7" xfId="29808" xr:uid="{00000000-0005-0000-0000-0000A3680000}"/>
    <cellStyle name="Nota 4 2 2 8 8" xfId="33785" xr:uid="{00000000-0005-0000-0000-0000A4680000}"/>
    <cellStyle name="Nota 4 2 2 8 9" xfId="37347" xr:uid="{00000000-0005-0000-0000-0000A5680000}"/>
    <cellStyle name="Nota 4 2 2 9" xfId="3781" xr:uid="{00000000-0005-0000-0000-0000A6680000}"/>
    <cellStyle name="Nota 4 2 2 9 2" xfId="7688" xr:uid="{00000000-0005-0000-0000-0000A7680000}"/>
    <cellStyle name="Nota 4 2 2 9 2 2" xfId="16841" xr:uid="{00000000-0005-0000-0000-0000A8680000}"/>
    <cellStyle name="Nota 4 2 2 9 2 3" xfId="23822" xr:uid="{00000000-0005-0000-0000-0000A9680000}"/>
    <cellStyle name="Nota 4 2 2 9 2 4" xfId="30666" xr:uid="{00000000-0005-0000-0000-0000AA680000}"/>
    <cellStyle name="Nota 4 2 2 9 2 5" xfId="34616" xr:uid="{00000000-0005-0000-0000-0000AB680000}"/>
    <cellStyle name="Nota 4 2 2 9 2 6" xfId="38168" xr:uid="{00000000-0005-0000-0000-0000AC680000}"/>
    <cellStyle name="Nota 4 2 2 9 2 7" xfId="40126" xr:uid="{00000000-0005-0000-0000-0000AD680000}"/>
    <cellStyle name="Nota 4 2 2 9 3" xfId="12935" xr:uid="{00000000-0005-0000-0000-0000AE680000}"/>
    <cellStyle name="Nota 4 2 2 9 4" xfId="19934" xr:uid="{00000000-0005-0000-0000-0000AF680000}"/>
    <cellStyle name="Nota 4 2 2 9 5" xfId="27934" xr:uid="{00000000-0005-0000-0000-0000B0680000}"/>
    <cellStyle name="Nota 4 2 2 9 6" xfId="17624" xr:uid="{00000000-0005-0000-0000-0000B1680000}"/>
    <cellStyle name="Nota 4 2 2 9 7" xfId="26477" xr:uid="{00000000-0005-0000-0000-0000B2680000}"/>
    <cellStyle name="Nota 4 2 2 9 8" xfId="31644" xr:uid="{00000000-0005-0000-0000-0000B3680000}"/>
    <cellStyle name="Nota 4 2 2 9 9" xfId="35324" xr:uid="{00000000-0005-0000-0000-0000B4680000}"/>
    <cellStyle name="Nota 4 2 20" xfId="38433" xr:uid="{00000000-0005-0000-0000-0000B5680000}"/>
    <cellStyle name="Nota 4 2 3" xfId="2253" xr:uid="{00000000-0005-0000-0000-0000B6680000}"/>
    <cellStyle name="Nota 4 2 3 10" xfId="15444" xr:uid="{00000000-0005-0000-0000-0000B7680000}"/>
    <cellStyle name="Nota 4 2 3 11" xfId="25054" xr:uid="{00000000-0005-0000-0000-0000B8680000}"/>
    <cellStyle name="Nota 4 2 3 12" xfId="30204" xr:uid="{00000000-0005-0000-0000-0000B9680000}"/>
    <cellStyle name="Nota 4 2 3 13" xfId="30866" xr:uid="{00000000-0005-0000-0000-0000BA680000}"/>
    <cellStyle name="Nota 4 2 3 14" xfId="31827" xr:uid="{00000000-0005-0000-0000-0000BB680000}"/>
    <cellStyle name="Nota 4 2 3 2" xfId="2653" xr:uid="{00000000-0005-0000-0000-0000BC680000}"/>
    <cellStyle name="Nota 4 2 3 2 2" xfId="7690" xr:uid="{00000000-0005-0000-0000-0000BD680000}"/>
    <cellStyle name="Nota 4 2 3 2 2 2" xfId="16843" xr:uid="{00000000-0005-0000-0000-0000BE680000}"/>
    <cellStyle name="Nota 4 2 3 2 2 3" xfId="23824" xr:uid="{00000000-0005-0000-0000-0000BF680000}"/>
    <cellStyle name="Nota 4 2 3 2 2 4" xfId="30668" xr:uid="{00000000-0005-0000-0000-0000C0680000}"/>
    <cellStyle name="Nota 4 2 3 2 2 5" xfId="34618" xr:uid="{00000000-0005-0000-0000-0000C1680000}"/>
    <cellStyle name="Nota 4 2 3 2 2 6" xfId="38170" xr:uid="{00000000-0005-0000-0000-0000C2680000}"/>
    <cellStyle name="Nota 4 2 3 2 2 7" xfId="40128" xr:uid="{00000000-0005-0000-0000-0000C3680000}"/>
    <cellStyle name="Nota 4 2 3 2 3" xfId="11807" xr:uid="{00000000-0005-0000-0000-0000C4680000}"/>
    <cellStyle name="Nota 4 2 3 2 4" xfId="18810" xr:uid="{00000000-0005-0000-0000-0000C5680000}"/>
    <cellStyle name="Nota 4 2 3 2 5" xfId="17905" xr:uid="{00000000-0005-0000-0000-0000C6680000}"/>
    <cellStyle name="Nota 4 2 3 2 6" xfId="19621" xr:uid="{00000000-0005-0000-0000-0000C7680000}"/>
    <cellStyle name="Nota 4 2 3 2 7" xfId="30006" xr:uid="{00000000-0005-0000-0000-0000C8680000}"/>
    <cellStyle name="Nota 4 2 3 2 8" xfId="29409" xr:uid="{00000000-0005-0000-0000-0000C9680000}"/>
    <cellStyle name="Nota 4 2 3 2 9" xfId="33631" xr:uid="{00000000-0005-0000-0000-0000CA680000}"/>
    <cellStyle name="Nota 4 2 3 3" xfId="3935" xr:uid="{00000000-0005-0000-0000-0000CB680000}"/>
    <cellStyle name="Nota 4 2 3 3 2" xfId="7691" xr:uid="{00000000-0005-0000-0000-0000CC680000}"/>
    <cellStyle name="Nota 4 2 3 3 2 2" xfId="16844" xr:uid="{00000000-0005-0000-0000-0000CD680000}"/>
    <cellStyle name="Nota 4 2 3 3 2 3" xfId="23825" xr:uid="{00000000-0005-0000-0000-0000CE680000}"/>
    <cellStyle name="Nota 4 2 3 3 2 4" xfId="30669" xr:uid="{00000000-0005-0000-0000-0000CF680000}"/>
    <cellStyle name="Nota 4 2 3 3 2 5" xfId="34619" xr:uid="{00000000-0005-0000-0000-0000D0680000}"/>
    <cellStyle name="Nota 4 2 3 3 2 6" xfId="38171" xr:uid="{00000000-0005-0000-0000-0000D1680000}"/>
    <cellStyle name="Nota 4 2 3 3 2 7" xfId="40129" xr:uid="{00000000-0005-0000-0000-0000D2680000}"/>
    <cellStyle name="Nota 4 2 3 3 3" xfId="13089" xr:uid="{00000000-0005-0000-0000-0000D3680000}"/>
    <cellStyle name="Nota 4 2 3 3 4" xfId="20087" xr:uid="{00000000-0005-0000-0000-0000D4680000}"/>
    <cellStyle name="Nota 4 2 3 3 5" xfId="23139" xr:uid="{00000000-0005-0000-0000-0000D5680000}"/>
    <cellStyle name="Nota 4 2 3 3 6" xfId="26619" xr:uid="{00000000-0005-0000-0000-0000D6680000}"/>
    <cellStyle name="Nota 4 2 3 3 7" xfId="24535" xr:uid="{00000000-0005-0000-0000-0000D7680000}"/>
    <cellStyle name="Nota 4 2 3 3 8" xfId="33459" xr:uid="{00000000-0005-0000-0000-0000D8680000}"/>
    <cellStyle name="Nota 4 2 3 3 9" xfId="37133" xr:uid="{00000000-0005-0000-0000-0000D9680000}"/>
    <cellStyle name="Nota 4 2 3 4" xfId="4373" xr:uid="{00000000-0005-0000-0000-0000DA680000}"/>
    <cellStyle name="Nota 4 2 3 4 2" xfId="7692" xr:uid="{00000000-0005-0000-0000-0000DB680000}"/>
    <cellStyle name="Nota 4 2 3 4 2 2" xfId="16845" xr:uid="{00000000-0005-0000-0000-0000DC680000}"/>
    <cellStyle name="Nota 4 2 3 4 2 3" xfId="23826" xr:uid="{00000000-0005-0000-0000-0000DD680000}"/>
    <cellStyle name="Nota 4 2 3 4 2 4" xfId="30670" xr:uid="{00000000-0005-0000-0000-0000DE680000}"/>
    <cellStyle name="Nota 4 2 3 4 2 5" xfId="34620" xr:uid="{00000000-0005-0000-0000-0000DF680000}"/>
    <cellStyle name="Nota 4 2 3 4 2 6" xfId="38172" xr:uid="{00000000-0005-0000-0000-0000E0680000}"/>
    <cellStyle name="Nota 4 2 3 4 2 7" xfId="40130" xr:uid="{00000000-0005-0000-0000-0000E1680000}"/>
    <cellStyle name="Nota 4 2 3 4 3" xfId="13527" xr:uid="{00000000-0005-0000-0000-0000E2680000}"/>
    <cellStyle name="Nota 4 2 3 4 4" xfId="20525" xr:uid="{00000000-0005-0000-0000-0000E3680000}"/>
    <cellStyle name="Nota 4 2 3 4 5" xfId="27649" xr:uid="{00000000-0005-0000-0000-0000E4680000}"/>
    <cellStyle name="Nota 4 2 3 4 6" xfId="19495" xr:uid="{00000000-0005-0000-0000-0000E5680000}"/>
    <cellStyle name="Nota 4 2 3 4 7" xfId="31903" xr:uid="{00000000-0005-0000-0000-0000E6680000}"/>
    <cellStyle name="Nota 4 2 3 4 8" xfId="23133" xr:uid="{00000000-0005-0000-0000-0000E7680000}"/>
    <cellStyle name="Nota 4 2 3 4 9" xfId="25756" xr:uid="{00000000-0005-0000-0000-0000E8680000}"/>
    <cellStyle name="Nota 4 2 3 5" xfId="4627" xr:uid="{00000000-0005-0000-0000-0000E9680000}"/>
    <cellStyle name="Nota 4 2 3 5 2" xfId="7693" xr:uid="{00000000-0005-0000-0000-0000EA680000}"/>
    <cellStyle name="Nota 4 2 3 5 2 2" xfId="16846" xr:uid="{00000000-0005-0000-0000-0000EB680000}"/>
    <cellStyle name="Nota 4 2 3 5 2 3" xfId="23827" xr:uid="{00000000-0005-0000-0000-0000EC680000}"/>
    <cellStyle name="Nota 4 2 3 5 2 4" xfId="30671" xr:uid="{00000000-0005-0000-0000-0000ED680000}"/>
    <cellStyle name="Nota 4 2 3 5 2 5" xfId="34621" xr:uid="{00000000-0005-0000-0000-0000EE680000}"/>
    <cellStyle name="Nota 4 2 3 5 2 6" xfId="38173" xr:uid="{00000000-0005-0000-0000-0000EF680000}"/>
    <cellStyle name="Nota 4 2 3 5 2 7" xfId="40131" xr:uid="{00000000-0005-0000-0000-0000F0680000}"/>
    <cellStyle name="Nota 4 2 3 5 3" xfId="13781" xr:uid="{00000000-0005-0000-0000-0000F1680000}"/>
    <cellStyle name="Nota 4 2 3 5 4" xfId="20779" xr:uid="{00000000-0005-0000-0000-0000F2680000}"/>
    <cellStyle name="Nota 4 2 3 5 5" xfId="18142" xr:uid="{00000000-0005-0000-0000-0000F3680000}"/>
    <cellStyle name="Nota 4 2 3 5 6" xfId="29442" xr:uid="{00000000-0005-0000-0000-0000F4680000}"/>
    <cellStyle name="Nota 4 2 3 5 7" xfId="19375" xr:uid="{00000000-0005-0000-0000-0000F5680000}"/>
    <cellStyle name="Nota 4 2 3 5 8" xfId="30965" xr:uid="{00000000-0005-0000-0000-0000F6680000}"/>
    <cellStyle name="Nota 4 2 3 5 9" xfId="21378" xr:uid="{00000000-0005-0000-0000-0000F7680000}"/>
    <cellStyle name="Nota 4 2 3 6" xfId="4873" xr:uid="{00000000-0005-0000-0000-0000F8680000}"/>
    <cellStyle name="Nota 4 2 3 6 2" xfId="7694" xr:uid="{00000000-0005-0000-0000-0000F9680000}"/>
    <cellStyle name="Nota 4 2 3 6 2 2" xfId="16847" xr:uid="{00000000-0005-0000-0000-0000FA680000}"/>
    <cellStyle name="Nota 4 2 3 6 2 3" xfId="23828" xr:uid="{00000000-0005-0000-0000-0000FB680000}"/>
    <cellStyle name="Nota 4 2 3 6 2 4" xfId="30672" xr:uid="{00000000-0005-0000-0000-0000FC680000}"/>
    <cellStyle name="Nota 4 2 3 6 2 5" xfId="34622" xr:uid="{00000000-0005-0000-0000-0000FD680000}"/>
    <cellStyle name="Nota 4 2 3 6 2 6" xfId="38174" xr:uid="{00000000-0005-0000-0000-0000FE680000}"/>
    <cellStyle name="Nota 4 2 3 6 2 7" xfId="40132" xr:uid="{00000000-0005-0000-0000-0000FF680000}"/>
    <cellStyle name="Nota 4 2 3 6 3" xfId="14027" xr:uid="{00000000-0005-0000-0000-000000690000}"/>
    <cellStyle name="Nota 4 2 3 6 4" xfId="21025" xr:uid="{00000000-0005-0000-0000-000001690000}"/>
    <cellStyle name="Nota 4 2 3 6 5" xfId="24805" xr:uid="{00000000-0005-0000-0000-000002690000}"/>
    <cellStyle name="Nota 4 2 3 6 6" xfId="29280" xr:uid="{00000000-0005-0000-0000-000003690000}"/>
    <cellStyle name="Nota 4 2 3 6 7" xfId="28998" xr:uid="{00000000-0005-0000-0000-000004690000}"/>
    <cellStyle name="Nota 4 2 3 6 8" xfId="35597" xr:uid="{00000000-0005-0000-0000-000005690000}"/>
    <cellStyle name="Nota 4 2 3 6 9" xfId="38508" xr:uid="{00000000-0005-0000-0000-000006690000}"/>
    <cellStyle name="Nota 4 2 3 7" xfId="7689" xr:uid="{00000000-0005-0000-0000-000007690000}"/>
    <cellStyle name="Nota 4 2 3 7 2" xfId="16842" xr:uid="{00000000-0005-0000-0000-000008690000}"/>
    <cellStyle name="Nota 4 2 3 7 3" xfId="23823" xr:uid="{00000000-0005-0000-0000-000009690000}"/>
    <cellStyle name="Nota 4 2 3 7 4" xfId="30667" xr:uid="{00000000-0005-0000-0000-00000A690000}"/>
    <cellStyle name="Nota 4 2 3 7 5" xfId="34617" xr:uid="{00000000-0005-0000-0000-00000B690000}"/>
    <cellStyle name="Nota 4 2 3 7 6" xfId="38169" xr:uid="{00000000-0005-0000-0000-00000C690000}"/>
    <cellStyle name="Nota 4 2 3 7 7" xfId="40127" xr:uid="{00000000-0005-0000-0000-00000D690000}"/>
    <cellStyle name="Nota 4 2 3 8" xfId="11407" xr:uid="{00000000-0005-0000-0000-00000E690000}"/>
    <cellStyle name="Nota 4 2 3 9" xfId="18410" xr:uid="{00000000-0005-0000-0000-00000F690000}"/>
    <cellStyle name="Nota 4 2 4" xfId="2109" xr:uid="{00000000-0005-0000-0000-000010690000}"/>
    <cellStyle name="Nota 4 2 4 10" xfId="28449" xr:uid="{00000000-0005-0000-0000-000011690000}"/>
    <cellStyle name="Nota 4 2 4 11" xfId="29109" xr:uid="{00000000-0005-0000-0000-000012690000}"/>
    <cellStyle name="Nota 4 2 4 12" xfId="17885" xr:uid="{00000000-0005-0000-0000-000013690000}"/>
    <cellStyle name="Nota 4 2 4 13" xfId="25846" xr:uid="{00000000-0005-0000-0000-000014690000}"/>
    <cellStyle name="Nota 4 2 4 14" xfId="34801" xr:uid="{00000000-0005-0000-0000-000015690000}"/>
    <cellStyle name="Nota 4 2 4 2" xfId="2598" xr:uid="{00000000-0005-0000-0000-000016690000}"/>
    <cellStyle name="Nota 4 2 4 2 2" xfId="7696" xr:uid="{00000000-0005-0000-0000-000017690000}"/>
    <cellStyle name="Nota 4 2 4 2 2 2" xfId="16849" xr:uid="{00000000-0005-0000-0000-000018690000}"/>
    <cellStyle name="Nota 4 2 4 2 2 3" xfId="23830" xr:uid="{00000000-0005-0000-0000-000019690000}"/>
    <cellStyle name="Nota 4 2 4 2 2 4" xfId="30674" xr:uid="{00000000-0005-0000-0000-00001A690000}"/>
    <cellStyle name="Nota 4 2 4 2 2 5" xfId="34624" xr:uid="{00000000-0005-0000-0000-00001B690000}"/>
    <cellStyle name="Nota 4 2 4 2 2 6" xfId="38176" xr:uid="{00000000-0005-0000-0000-00001C690000}"/>
    <cellStyle name="Nota 4 2 4 2 2 7" xfId="40134" xr:uid="{00000000-0005-0000-0000-00001D690000}"/>
    <cellStyle name="Nota 4 2 4 2 3" xfId="11752" xr:uid="{00000000-0005-0000-0000-00001E690000}"/>
    <cellStyle name="Nota 4 2 4 2 4" xfId="18755" xr:uid="{00000000-0005-0000-0000-00001F690000}"/>
    <cellStyle name="Nota 4 2 4 2 5" xfId="25464" xr:uid="{00000000-0005-0000-0000-000020690000}"/>
    <cellStyle name="Nota 4 2 4 2 6" xfId="26270" xr:uid="{00000000-0005-0000-0000-000021690000}"/>
    <cellStyle name="Nota 4 2 4 2 7" xfId="29370" xr:uid="{00000000-0005-0000-0000-000022690000}"/>
    <cellStyle name="Nota 4 2 4 2 8" xfId="25784" xr:uid="{00000000-0005-0000-0000-000023690000}"/>
    <cellStyle name="Nota 4 2 4 2 9" xfId="31319" xr:uid="{00000000-0005-0000-0000-000024690000}"/>
    <cellStyle name="Nota 4 2 4 3" xfId="3845" xr:uid="{00000000-0005-0000-0000-000025690000}"/>
    <cellStyle name="Nota 4 2 4 3 2" xfId="7697" xr:uid="{00000000-0005-0000-0000-000026690000}"/>
    <cellStyle name="Nota 4 2 4 3 2 2" xfId="16850" xr:uid="{00000000-0005-0000-0000-000027690000}"/>
    <cellStyle name="Nota 4 2 4 3 2 3" xfId="23831" xr:uid="{00000000-0005-0000-0000-000028690000}"/>
    <cellStyle name="Nota 4 2 4 3 2 4" xfId="30675" xr:uid="{00000000-0005-0000-0000-000029690000}"/>
    <cellStyle name="Nota 4 2 4 3 2 5" xfId="34625" xr:uid="{00000000-0005-0000-0000-00002A690000}"/>
    <cellStyle name="Nota 4 2 4 3 2 6" xfId="38177" xr:uid="{00000000-0005-0000-0000-00002B690000}"/>
    <cellStyle name="Nota 4 2 4 3 2 7" xfId="40135" xr:uid="{00000000-0005-0000-0000-00002C690000}"/>
    <cellStyle name="Nota 4 2 4 3 3" xfId="12999" xr:uid="{00000000-0005-0000-0000-00002D690000}"/>
    <cellStyle name="Nota 4 2 4 3 4" xfId="19998" xr:uid="{00000000-0005-0000-0000-00002E690000}"/>
    <cellStyle name="Nota 4 2 4 3 5" xfId="22560" xr:uid="{00000000-0005-0000-0000-00002F690000}"/>
    <cellStyle name="Nota 4 2 4 3 6" xfId="19541" xr:uid="{00000000-0005-0000-0000-000030690000}"/>
    <cellStyle name="Nota 4 2 4 3 7" xfId="27298" xr:uid="{00000000-0005-0000-0000-000031690000}"/>
    <cellStyle name="Nota 4 2 4 3 8" xfId="33495" xr:uid="{00000000-0005-0000-0000-000032690000}"/>
    <cellStyle name="Nota 4 2 4 3 9" xfId="37163" xr:uid="{00000000-0005-0000-0000-000033690000}"/>
    <cellStyle name="Nota 4 2 4 4" xfId="4313" xr:uid="{00000000-0005-0000-0000-000034690000}"/>
    <cellStyle name="Nota 4 2 4 4 2" xfId="7698" xr:uid="{00000000-0005-0000-0000-000035690000}"/>
    <cellStyle name="Nota 4 2 4 4 2 2" xfId="16851" xr:uid="{00000000-0005-0000-0000-000036690000}"/>
    <cellStyle name="Nota 4 2 4 4 2 3" xfId="23832" xr:uid="{00000000-0005-0000-0000-000037690000}"/>
    <cellStyle name="Nota 4 2 4 4 2 4" xfId="30676" xr:uid="{00000000-0005-0000-0000-000038690000}"/>
    <cellStyle name="Nota 4 2 4 4 2 5" xfId="34626" xr:uid="{00000000-0005-0000-0000-000039690000}"/>
    <cellStyle name="Nota 4 2 4 4 2 6" xfId="38178" xr:uid="{00000000-0005-0000-0000-00003A690000}"/>
    <cellStyle name="Nota 4 2 4 4 2 7" xfId="40136" xr:uid="{00000000-0005-0000-0000-00003B690000}"/>
    <cellStyle name="Nota 4 2 4 4 3" xfId="13467" xr:uid="{00000000-0005-0000-0000-00003C690000}"/>
    <cellStyle name="Nota 4 2 4 4 4" xfId="20465" xr:uid="{00000000-0005-0000-0000-00003D690000}"/>
    <cellStyle name="Nota 4 2 4 4 5" xfId="27671" xr:uid="{00000000-0005-0000-0000-00003E690000}"/>
    <cellStyle name="Nota 4 2 4 4 6" xfId="17337" xr:uid="{00000000-0005-0000-0000-00003F690000}"/>
    <cellStyle name="Nota 4 2 4 4 7" xfId="28703" xr:uid="{00000000-0005-0000-0000-000040690000}"/>
    <cellStyle name="Nota 4 2 4 4 8" xfId="31716" xr:uid="{00000000-0005-0000-0000-000041690000}"/>
    <cellStyle name="Nota 4 2 4 4 9" xfId="35396" xr:uid="{00000000-0005-0000-0000-000042690000}"/>
    <cellStyle name="Nota 4 2 4 5" xfId="4580" xr:uid="{00000000-0005-0000-0000-000043690000}"/>
    <cellStyle name="Nota 4 2 4 5 2" xfId="7699" xr:uid="{00000000-0005-0000-0000-000044690000}"/>
    <cellStyle name="Nota 4 2 4 5 2 2" xfId="16852" xr:uid="{00000000-0005-0000-0000-000045690000}"/>
    <cellStyle name="Nota 4 2 4 5 2 3" xfId="23833" xr:uid="{00000000-0005-0000-0000-000046690000}"/>
    <cellStyle name="Nota 4 2 4 5 2 4" xfId="30677" xr:uid="{00000000-0005-0000-0000-000047690000}"/>
    <cellStyle name="Nota 4 2 4 5 2 5" xfId="34627" xr:uid="{00000000-0005-0000-0000-000048690000}"/>
    <cellStyle name="Nota 4 2 4 5 2 6" xfId="38179" xr:uid="{00000000-0005-0000-0000-000049690000}"/>
    <cellStyle name="Nota 4 2 4 5 2 7" xfId="40137" xr:uid="{00000000-0005-0000-0000-00004A690000}"/>
    <cellStyle name="Nota 4 2 4 5 3" xfId="13734" xr:uid="{00000000-0005-0000-0000-00004B690000}"/>
    <cellStyle name="Nota 4 2 4 5 4" xfId="20732" xr:uid="{00000000-0005-0000-0000-00004C690000}"/>
    <cellStyle name="Nota 4 2 4 5 5" xfId="24765" xr:uid="{00000000-0005-0000-0000-00004D690000}"/>
    <cellStyle name="Nota 4 2 4 5 6" xfId="29241" xr:uid="{00000000-0005-0000-0000-00004E690000}"/>
    <cellStyle name="Nota 4 2 4 5 7" xfId="22831" xr:uid="{00000000-0005-0000-0000-00004F690000}"/>
    <cellStyle name="Nota 4 2 4 5 8" xfId="32229" xr:uid="{00000000-0005-0000-0000-000050690000}"/>
    <cellStyle name="Nota 4 2 4 5 9" xfId="35904" xr:uid="{00000000-0005-0000-0000-000051690000}"/>
    <cellStyle name="Nota 4 2 4 6" xfId="4830" xr:uid="{00000000-0005-0000-0000-000052690000}"/>
    <cellStyle name="Nota 4 2 4 6 2" xfId="7700" xr:uid="{00000000-0005-0000-0000-000053690000}"/>
    <cellStyle name="Nota 4 2 4 6 2 2" xfId="16853" xr:uid="{00000000-0005-0000-0000-000054690000}"/>
    <cellStyle name="Nota 4 2 4 6 2 3" xfId="23834" xr:uid="{00000000-0005-0000-0000-000055690000}"/>
    <cellStyle name="Nota 4 2 4 6 2 4" xfId="30678" xr:uid="{00000000-0005-0000-0000-000056690000}"/>
    <cellStyle name="Nota 4 2 4 6 2 5" xfId="34628" xr:uid="{00000000-0005-0000-0000-000057690000}"/>
    <cellStyle name="Nota 4 2 4 6 2 6" xfId="38180" xr:uid="{00000000-0005-0000-0000-000058690000}"/>
    <cellStyle name="Nota 4 2 4 6 2 7" xfId="40138" xr:uid="{00000000-0005-0000-0000-000059690000}"/>
    <cellStyle name="Nota 4 2 4 6 3" xfId="13984" xr:uid="{00000000-0005-0000-0000-00005A690000}"/>
    <cellStyle name="Nota 4 2 4 6 4" xfId="20982" xr:uid="{00000000-0005-0000-0000-00005B690000}"/>
    <cellStyle name="Nota 4 2 4 6 5" xfId="9515" xr:uid="{00000000-0005-0000-0000-00005C690000}"/>
    <cellStyle name="Nota 4 2 4 6 6" xfId="24722" xr:uid="{00000000-0005-0000-0000-00005D690000}"/>
    <cellStyle name="Nota 4 2 4 6 7" xfId="19788" xr:uid="{00000000-0005-0000-0000-00005E690000}"/>
    <cellStyle name="Nota 4 2 4 6 8" xfId="32113" xr:uid="{00000000-0005-0000-0000-00005F690000}"/>
    <cellStyle name="Nota 4 2 4 6 9" xfId="35788" xr:uid="{00000000-0005-0000-0000-000060690000}"/>
    <cellStyle name="Nota 4 2 4 7" xfId="7695" xr:uid="{00000000-0005-0000-0000-000061690000}"/>
    <cellStyle name="Nota 4 2 4 7 2" xfId="16848" xr:uid="{00000000-0005-0000-0000-000062690000}"/>
    <cellStyle name="Nota 4 2 4 7 3" xfId="23829" xr:uid="{00000000-0005-0000-0000-000063690000}"/>
    <cellStyle name="Nota 4 2 4 7 4" xfId="30673" xr:uid="{00000000-0005-0000-0000-000064690000}"/>
    <cellStyle name="Nota 4 2 4 7 5" xfId="34623" xr:uid="{00000000-0005-0000-0000-000065690000}"/>
    <cellStyle name="Nota 4 2 4 7 6" xfId="38175" xr:uid="{00000000-0005-0000-0000-000066690000}"/>
    <cellStyle name="Nota 4 2 4 7 7" xfId="40133" xr:uid="{00000000-0005-0000-0000-000067690000}"/>
    <cellStyle name="Nota 4 2 4 8" xfId="11263" xr:uid="{00000000-0005-0000-0000-000068690000}"/>
    <cellStyle name="Nota 4 2 4 9" xfId="9421" xr:uid="{00000000-0005-0000-0000-000069690000}"/>
    <cellStyle name="Nota 4 2 5" xfId="2238" xr:uid="{00000000-0005-0000-0000-00006A690000}"/>
    <cellStyle name="Nota 4 2 5 10" xfId="19577" xr:uid="{00000000-0005-0000-0000-00006B690000}"/>
    <cellStyle name="Nota 4 2 5 11" xfId="19758" xr:uid="{00000000-0005-0000-0000-00006C690000}"/>
    <cellStyle name="Nota 4 2 5 12" xfId="30211" xr:uid="{00000000-0005-0000-0000-00006D690000}"/>
    <cellStyle name="Nota 4 2 5 13" xfId="34186" xr:uid="{00000000-0005-0000-0000-00006E690000}"/>
    <cellStyle name="Nota 4 2 5 14" xfId="37748" xr:uid="{00000000-0005-0000-0000-00006F690000}"/>
    <cellStyle name="Nota 4 2 5 2" xfId="2638" xr:uid="{00000000-0005-0000-0000-000070690000}"/>
    <cellStyle name="Nota 4 2 5 2 2" xfId="7702" xr:uid="{00000000-0005-0000-0000-000071690000}"/>
    <cellStyle name="Nota 4 2 5 2 2 2" xfId="16855" xr:uid="{00000000-0005-0000-0000-000072690000}"/>
    <cellStyle name="Nota 4 2 5 2 2 3" xfId="23836" xr:uid="{00000000-0005-0000-0000-000073690000}"/>
    <cellStyle name="Nota 4 2 5 2 2 4" xfId="30680" xr:uid="{00000000-0005-0000-0000-000074690000}"/>
    <cellStyle name="Nota 4 2 5 2 2 5" xfId="34630" xr:uid="{00000000-0005-0000-0000-000075690000}"/>
    <cellStyle name="Nota 4 2 5 2 2 6" xfId="38182" xr:uid="{00000000-0005-0000-0000-000076690000}"/>
    <cellStyle name="Nota 4 2 5 2 2 7" xfId="40140" xr:uid="{00000000-0005-0000-0000-000077690000}"/>
    <cellStyle name="Nota 4 2 5 2 3" xfId="11792" xr:uid="{00000000-0005-0000-0000-000078690000}"/>
    <cellStyle name="Nota 4 2 5 2 4" xfId="18795" xr:uid="{00000000-0005-0000-0000-000079690000}"/>
    <cellStyle name="Nota 4 2 5 2 5" xfId="22919" xr:uid="{00000000-0005-0000-0000-00007A690000}"/>
    <cellStyle name="Nota 4 2 5 2 6" xfId="22932" xr:uid="{00000000-0005-0000-0000-00007B690000}"/>
    <cellStyle name="Nota 4 2 5 2 7" xfId="25858" xr:uid="{00000000-0005-0000-0000-00007C690000}"/>
    <cellStyle name="Nota 4 2 5 2 8" xfId="33990" xr:uid="{00000000-0005-0000-0000-00007D690000}"/>
    <cellStyle name="Nota 4 2 5 2 9" xfId="37552" xr:uid="{00000000-0005-0000-0000-00007E690000}"/>
    <cellStyle name="Nota 4 2 5 3" xfId="3920" xr:uid="{00000000-0005-0000-0000-00007F690000}"/>
    <cellStyle name="Nota 4 2 5 3 2" xfId="7703" xr:uid="{00000000-0005-0000-0000-000080690000}"/>
    <cellStyle name="Nota 4 2 5 3 2 2" xfId="16856" xr:uid="{00000000-0005-0000-0000-000081690000}"/>
    <cellStyle name="Nota 4 2 5 3 2 3" xfId="23837" xr:uid="{00000000-0005-0000-0000-000082690000}"/>
    <cellStyle name="Nota 4 2 5 3 2 4" xfId="30681" xr:uid="{00000000-0005-0000-0000-000083690000}"/>
    <cellStyle name="Nota 4 2 5 3 2 5" xfId="34631" xr:uid="{00000000-0005-0000-0000-000084690000}"/>
    <cellStyle name="Nota 4 2 5 3 2 6" xfId="38183" xr:uid="{00000000-0005-0000-0000-000085690000}"/>
    <cellStyle name="Nota 4 2 5 3 2 7" xfId="40141" xr:uid="{00000000-0005-0000-0000-000086690000}"/>
    <cellStyle name="Nota 4 2 5 3 3" xfId="13074" xr:uid="{00000000-0005-0000-0000-000087690000}"/>
    <cellStyle name="Nota 4 2 5 3 4" xfId="20072" xr:uid="{00000000-0005-0000-0000-000088690000}"/>
    <cellStyle name="Nota 4 2 5 3 5" xfId="27870" xr:uid="{00000000-0005-0000-0000-000089690000}"/>
    <cellStyle name="Nota 4 2 5 3 6" xfId="29198" xr:uid="{00000000-0005-0000-0000-00008A690000}"/>
    <cellStyle name="Nota 4 2 5 3 7" xfId="22452" xr:uid="{00000000-0005-0000-0000-00008B690000}"/>
    <cellStyle name="Nota 4 2 5 3 8" xfId="29687" xr:uid="{00000000-0005-0000-0000-00008C690000}"/>
    <cellStyle name="Nota 4 2 5 3 9" xfId="35556" xr:uid="{00000000-0005-0000-0000-00008D690000}"/>
    <cellStyle name="Nota 4 2 5 4" xfId="4358" xr:uid="{00000000-0005-0000-0000-00008E690000}"/>
    <cellStyle name="Nota 4 2 5 4 2" xfId="7704" xr:uid="{00000000-0005-0000-0000-00008F690000}"/>
    <cellStyle name="Nota 4 2 5 4 2 2" xfId="16857" xr:uid="{00000000-0005-0000-0000-000090690000}"/>
    <cellStyle name="Nota 4 2 5 4 2 3" xfId="23838" xr:uid="{00000000-0005-0000-0000-000091690000}"/>
    <cellStyle name="Nota 4 2 5 4 2 4" xfId="30682" xr:uid="{00000000-0005-0000-0000-000092690000}"/>
    <cellStyle name="Nota 4 2 5 4 2 5" xfId="34632" xr:uid="{00000000-0005-0000-0000-000093690000}"/>
    <cellStyle name="Nota 4 2 5 4 2 6" xfId="38184" xr:uid="{00000000-0005-0000-0000-000094690000}"/>
    <cellStyle name="Nota 4 2 5 4 2 7" xfId="40142" xr:uid="{00000000-0005-0000-0000-000095690000}"/>
    <cellStyle name="Nota 4 2 5 4 3" xfId="13512" xr:uid="{00000000-0005-0000-0000-000096690000}"/>
    <cellStyle name="Nota 4 2 5 4 4" xfId="20510" xr:uid="{00000000-0005-0000-0000-000097690000}"/>
    <cellStyle name="Nota 4 2 5 4 5" xfId="27656" xr:uid="{00000000-0005-0000-0000-000098690000}"/>
    <cellStyle name="Nota 4 2 5 4 6" xfId="17614" xr:uid="{00000000-0005-0000-0000-000099690000}"/>
    <cellStyle name="Nota 4 2 5 4 7" xfId="28789" xr:uid="{00000000-0005-0000-0000-00009A690000}"/>
    <cellStyle name="Nota 4 2 5 4 8" xfId="35551" xr:uid="{00000000-0005-0000-0000-00009B690000}"/>
    <cellStyle name="Nota 4 2 5 4 9" xfId="38473" xr:uid="{00000000-0005-0000-0000-00009C690000}"/>
    <cellStyle name="Nota 4 2 5 5" xfId="4612" xr:uid="{00000000-0005-0000-0000-00009D690000}"/>
    <cellStyle name="Nota 4 2 5 5 2" xfId="7705" xr:uid="{00000000-0005-0000-0000-00009E690000}"/>
    <cellStyle name="Nota 4 2 5 5 2 2" xfId="16858" xr:uid="{00000000-0005-0000-0000-00009F690000}"/>
    <cellStyle name="Nota 4 2 5 5 2 3" xfId="23839" xr:uid="{00000000-0005-0000-0000-0000A0690000}"/>
    <cellStyle name="Nota 4 2 5 5 2 4" xfId="30683" xr:uid="{00000000-0005-0000-0000-0000A1690000}"/>
    <cellStyle name="Nota 4 2 5 5 2 5" xfId="34633" xr:uid="{00000000-0005-0000-0000-0000A2690000}"/>
    <cellStyle name="Nota 4 2 5 5 2 6" xfId="38185" xr:uid="{00000000-0005-0000-0000-0000A3690000}"/>
    <cellStyle name="Nota 4 2 5 5 2 7" xfId="40143" xr:uid="{00000000-0005-0000-0000-0000A4690000}"/>
    <cellStyle name="Nota 4 2 5 5 3" xfId="13766" xr:uid="{00000000-0005-0000-0000-0000A5690000}"/>
    <cellStyle name="Nota 4 2 5 5 4" xfId="20764" xr:uid="{00000000-0005-0000-0000-0000A6690000}"/>
    <cellStyle name="Nota 4 2 5 5 5" xfId="18236" xr:uid="{00000000-0005-0000-0000-0000A7690000}"/>
    <cellStyle name="Nota 4 2 5 5 6" xfId="17755" xr:uid="{00000000-0005-0000-0000-0000A8690000}"/>
    <cellStyle name="Nota 4 2 5 5 7" xfId="26827" xr:uid="{00000000-0005-0000-0000-0000A9690000}"/>
    <cellStyle name="Nota 4 2 5 5 8" xfId="32210" xr:uid="{00000000-0005-0000-0000-0000AA690000}"/>
    <cellStyle name="Nota 4 2 5 5 9" xfId="35885" xr:uid="{00000000-0005-0000-0000-0000AB690000}"/>
    <cellStyle name="Nota 4 2 5 6" xfId="4858" xr:uid="{00000000-0005-0000-0000-0000AC690000}"/>
    <cellStyle name="Nota 4 2 5 6 2" xfId="7706" xr:uid="{00000000-0005-0000-0000-0000AD690000}"/>
    <cellStyle name="Nota 4 2 5 6 2 2" xfId="16859" xr:uid="{00000000-0005-0000-0000-0000AE690000}"/>
    <cellStyle name="Nota 4 2 5 6 2 3" xfId="23840" xr:uid="{00000000-0005-0000-0000-0000AF690000}"/>
    <cellStyle name="Nota 4 2 5 6 2 4" xfId="30684" xr:uid="{00000000-0005-0000-0000-0000B0690000}"/>
    <cellStyle name="Nota 4 2 5 6 2 5" xfId="34634" xr:uid="{00000000-0005-0000-0000-0000B1690000}"/>
    <cellStyle name="Nota 4 2 5 6 2 6" xfId="38186" xr:uid="{00000000-0005-0000-0000-0000B2690000}"/>
    <cellStyle name="Nota 4 2 5 6 2 7" xfId="40144" xr:uid="{00000000-0005-0000-0000-0000B3690000}"/>
    <cellStyle name="Nota 4 2 5 6 3" xfId="14012" xr:uid="{00000000-0005-0000-0000-0000B4690000}"/>
    <cellStyle name="Nota 4 2 5 6 4" xfId="21010" xr:uid="{00000000-0005-0000-0000-0000B5690000}"/>
    <cellStyle name="Nota 4 2 5 6 5" xfId="24804" xr:uid="{00000000-0005-0000-0000-0000B6690000}"/>
    <cellStyle name="Nota 4 2 5 6 6" xfId="22713" xr:uid="{00000000-0005-0000-0000-0000B7690000}"/>
    <cellStyle name="Nota 4 2 5 6 7" xfId="17615" xr:uid="{00000000-0005-0000-0000-0000B8690000}"/>
    <cellStyle name="Nota 4 2 5 6 8" xfId="35582" xr:uid="{00000000-0005-0000-0000-0000B9690000}"/>
    <cellStyle name="Nota 4 2 5 6 9" xfId="38493" xr:uid="{00000000-0005-0000-0000-0000BA690000}"/>
    <cellStyle name="Nota 4 2 5 7" xfId="7701" xr:uid="{00000000-0005-0000-0000-0000BB690000}"/>
    <cellStyle name="Nota 4 2 5 7 2" xfId="16854" xr:uid="{00000000-0005-0000-0000-0000BC690000}"/>
    <cellStyle name="Nota 4 2 5 7 3" xfId="23835" xr:uid="{00000000-0005-0000-0000-0000BD690000}"/>
    <cellStyle name="Nota 4 2 5 7 4" xfId="30679" xr:uid="{00000000-0005-0000-0000-0000BE690000}"/>
    <cellStyle name="Nota 4 2 5 7 5" xfId="34629" xr:uid="{00000000-0005-0000-0000-0000BF690000}"/>
    <cellStyle name="Nota 4 2 5 7 6" xfId="38181" xr:uid="{00000000-0005-0000-0000-0000C0690000}"/>
    <cellStyle name="Nota 4 2 5 7 7" xfId="40139" xr:uid="{00000000-0005-0000-0000-0000C1690000}"/>
    <cellStyle name="Nota 4 2 5 8" xfId="11392" xr:uid="{00000000-0005-0000-0000-0000C2690000}"/>
    <cellStyle name="Nota 4 2 5 9" xfId="18395" xr:uid="{00000000-0005-0000-0000-0000C3690000}"/>
    <cellStyle name="Nota 4 2 6" xfId="1760" xr:uid="{00000000-0005-0000-0000-0000C4690000}"/>
    <cellStyle name="Nota 4 2 6 10" xfId="28622" xr:uid="{00000000-0005-0000-0000-0000C5690000}"/>
    <cellStyle name="Nota 4 2 6 11" xfId="29074" xr:uid="{00000000-0005-0000-0000-0000C6690000}"/>
    <cellStyle name="Nota 4 2 6 12" xfId="30953" xr:uid="{00000000-0005-0000-0000-0000C7690000}"/>
    <cellStyle name="Nota 4 2 6 13" xfId="30847" xr:uid="{00000000-0005-0000-0000-0000C8690000}"/>
    <cellStyle name="Nota 4 2 6 14" xfId="34792" xr:uid="{00000000-0005-0000-0000-0000C9690000}"/>
    <cellStyle name="Nota 4 2 6 2" xfId="2531" xr:uid="{00000000-0005-0000-0000-0000CA690000}"/>
    <cellStyle name="Nota 4 2 6 2 2" xfId="7708" xr:uid="{00000000-0005-0000-0000-0000CB690000}"/>
    <cellStyle name="Nota 4 2 6 2 2 2" xfId="16861" xr:uid="{00000000-0005-0000-0000-0000CC690000}"/>
    <cellStyle name="Nota 4 2 6 2 2 3" xfId="23842" xr:uid="{00000000-0005-0000-0000-0000CD690000}"/>
    <cellStyle name="Nota 4 2 6 2 2 4" xfId="30686" xr:uid="{00000000-0005-0000-0000-0000CE690000}"/>
    <cellStyle name="Nota 4 2 6 2 2 5" xfId="34636" xr:uid="{00000000-0005-0000-0000-0000CF690000}"/>
    <cellStyle name="Nota 4 2 6 2 2 6" xfId="38188" xr:uid="{00000000-0005-0000-0000-0000D0690000}"/>
    <cellStyle name="Nota 4 2 6 2 2 7" xfId="40146" xr:uid="{00000000-0005-0000-0000-0000D1690000}"/>
    <cellStyle name="Nota 4 2 6 2 3" xfId="11685" xr:uid="{00000000-0005-0000-0000-0000D2690000}"/>
    <cellStyle name="Nota 4 2 6 2 4" xfId="18688" xr:uid="{00000000-0005-0000-0000-0000D3690000}"/>
    <cellStyle name="Nota 4 2 6 2 5" xfId="23322" xr:uid="{00000000-0005-0000-0000-0000D4690000}"/>
    <cellStyle name="Nota 4 2 6 2 6" xfId="26235" xr:uid="{00000000-0005-0000-0000-0000D5690000}"/>
    <cellStyle name="Nota 4 2 6 2 7" xfId="23040" xr:uid="{00000000-0005-0000-0000-0000D6690000}"/>
    <cellStyle name="Nota 4 2 6 2 8" xfId="31501" xr:uid="{00000000-0005-0000-0000-0000D7690000}"/>
    <cellStyle name="Nota 4 2 6 2 9" xfId="35205" xr:uid="{00000000-0005-0000-0000-0000D8690000}"/>
    <cellStyle name="Nota 4 2 6 3" xfId="3691" xr:uid="{00000000-0005-0000-0000-0000D9690000}"/>
    <cellStyle name="Nota 4 2 6 3 2" xfId="7709" xr:uid="{00000000-0005-0000-0000-0000DA690000}"/>
    <cellStyle name="Nota 4 2 6 3 2 2" xfId="16862" xr:uid="{00000000-0005-0000-0000-0000DB690000}"/>
    <cellStyle name="Nota 4 2 6 3 2 3" xfId="23843" xr:uid="{00000000-0005-0000-0000-0000DC690000}"/>
    <cellStyle name="Nota 4 2 6 3 2 4" xfId="30687" xr:uid="{00000000-0005-0000-0000-0000DD690000}"/>
    <cellStyle name="Nota 4 2 6 3 2 5" xfId="34637" xr:uid="{00000000-0005-0000-0000-0000DE690000}"/>
    <cellStyle name="Nota 4 2 6 3 2 6" xfId="38189" xr:uid="{00000000-0005-0000-0000-0000DF690000}"/>
    <cellStyle name="Nota 4 2 6 3 2 7" xfId="40147" xr:uid="{00000000-0005-0000-0000-0000E0690000}"/>
    <cellStyle name="Nota 4 2 6 3 3" xfId="12845" xr:uid="{00000000-0005-0000-0000-0000E1690000}"/>
    <cellStyle name="Nota 4 2 6 3 4" xfId="19844" xr:uid="{00000000-0005-0000-0000-0000E2690000}"/>
    <cellStyle name="Nota 4 2 6 3 5" xfId="17302" xr:uid="{00000000-0005-0000-0000-0000E3690000}"/>
    <cellStyle name="Nota 4 2 6 3 6" xfId="21217" xr:uid="{00000000-0005-0000-0000-0000E4690000}"/>
    <cellStyle name="Nota 4 2 6 3 7" xfId="29546" xr:uid="{00000000-0005-0000-0000-0000E5690000}"/>
    <cellStyle name="Nota 4 2 6 3 8" xfId="31632" xr:uid="{00000000-0005-0000-0000-0000E6690000}"/>
    <cellStyle name="Nota 4 2 6 3 9" xfId="35312" xr:uid="{00000000-0005-0000-0000-0000E7690000}"/>
    <cellStyle name="Nota 4 2 6 4" xfId="4203" xr:uid="{00000000-0005-0000-0000-0000E8690000}"/>
    <cellStyle name="Nota 4 2 6 4 2" xfId="7710" xr:uid="{00000000-0005-0000-0000-0000E9690000}"/>
    <cellStyle name="Nota 4 2 6 4 2 2" xfId="16863" xr:uid="{00000000-0005-0000-0000-0000EA690000}"/>
    <cellStyle name="Nota 4 2 6 4 2 3" xfId="23844" xr:uid="{00000000-0005-0000-0000-0000EB690000}"/>
    <cellStyle name="Nota 4 2 6 4 2 4" xfId="30688" xr:uid="{00000000-0005-0000-0000-0000EC690000}"/>
    <cellStyle name="Nota 4 2 6 4 2 5" xfId="34638" xr:uid="{00000000-0005-0000-0000-0000ED690000}"/>
    <cellStyle name="Nota 4 2 6 4 2 6" xfId="38190" xr:uid="{00000000-0005-0000-0000-0000EE690000}"/>
    <cellStyle name="Nota 4 2 6 4 2 7" xfId="40148" xr:uid="{00000000-0005-0000-0000-0000EF690000}"/>
    <cellStyle name="Nota 4 2 6 4 3" xfId="13357" xr:uid="{00000000-0005-0000-0000-0000F0690000}"/>
    <cellStyle name="Nota 4 2 6 4 4" xfId="20355" xr:uid="{00000000-0005-0000-0000-0000F1690000}"/>
    <cellStyle name="Nota 4 2 6 4 5" xfId="27726" xr:uid="{00000000-0005-0000-0000-0000F2690000}"/>
    <cellStyle name="Nota 4 2 6 4 6" xfId="24208" xr:uid="{00000000-0005-0000-0000-0000F3690000}"/>
    <cellStyle name="Nota 4 2 6 4 7" xfId="28202" xr:uid="{00000000-0005-0000-0000-0000F4690000}"/>
    <cellStyle name="Nota 4 2 6 4 8" xfId="33368" xr:uid="{00000000-0005-0000-0000-0000F5690000}"/>
    <cellStyle name="Nota 4 2 6 4 9" xfId="37043" xr:uid="{00000000-0005-0000-0000-0000F6690000}"/>
    <cellStyle name="Nota 4 2 6 5" xfId="3118" xr:uid="{00000000-0005-0000-0000-0000F7690000}"/>
    <cellStyle name="Nota 4 2 6 5 2" xfId="7711" xr:uid="{00000000-0005-0000-0000-0000F8690000}"/>
    <cellStyle name="Nota 4 2 6 5 2 2" xfId="16864" xr:uid="{00000000-0005-0000-0000-0000F9690000}"/>
    <cellStyle name="Nota 4 2 6 5 2 3" xfId="23845" xr:uid="{00000000-0005-0000-0000-0000FA690000}"/>
    <cellStyle name="Nota 4 2 6 5 2 4" xfId="30689" xr:uid="{00000000-0005-0000-0000-0000FB690000}"/>
    <cellStyle name="Nota 4 2 6 5 2 5" xfId="34639" xr:uid="{00000000-0005-0000-0000-0000FC690000}"/>
    <cellStyle name="Nota 4 2 6 5 2 6" xfId="38191" xr:uid="{00000000-0005-0000-0000-0000FD690000}"/>
    <cellStyle name="Nota 4 2 6 5 2 7" xfId="40149" xr:uid="{00000000-0005-0000-0000-0000FE690000}"/>
    <cellStyle name="Nota 4 2 6 5 3" xfId="12272" xr:uid="{00000000-0005-0000-0000-0000FF690000}"/>
    <cellStyle name="Nota 4 2 6 5 4" xfId="19275" xr:uid="{00000000-0005-0000-0000-0000006A0000}"/>
    <cellStyle name="Nota 4 2 6 5 5" xfId="24713" xr:uid="{00000000-0005-0000-0000-0000016A0000}"/>
    <cellStyle name="Nota 4 2 6 5 6" xfId="19379" xr:uid="{00000000-0005-0000-0000-0000026A0000}"/>
    <cellStyle name="Nota 4 2 6 5 7" xfId="24354" xr:uid="{00000000-0005-0000-0000-0000036A0000}"/>
    <cellStyle name="Nota 4 2 6 5 8" xfId="10044" xr:uid="{00000000-0005-0000-0000-0000046A0000}"/>
    <cellStyle name="Nota 4 2 6 5 9" xfId="35001" xr:uid="{00000000-0005-0000-0000-0000056A0000}"/>
    <cellStyle name="Nota 4 2 6 6" xfId="2991" xr:uid="{00000000-0005-0000-0000-0000066A0000}"/>
    <cellStyle name="Nota 4 2 6 6 2" xfId="7712" xr:uid="{00000000-0005-0000-0000-0000076A0000}"/>
    <cellStyle name="Nota 4 2 6 6 2 2" xfId="16865" xr:uid="{00000000-0005-0000-0000-0000086A0000}"/>
    <cellStyle name="Nota 4 2 6 6 2 3" xfId="23846" xr:uid="{00000000-0005-0000-0000-0000096A0000}"/>
    <cellStyle name="Nota 4 2 6 6 2 4" xfId="30690" xr:uid="{00000000-0005-0000-0000-00000A6A0000}"/>
    <cellStyle name="Nota 4 2 6 6 2 5" xfId="34640" xr:uid="{00000000-0005-0000-0000-00000B6A0000}"/>
    <cellStyle name="Nota 4 2 6 6 2 6" xfId="38192" xr:uid="{00000000-0005-0000-0000-00000C6A0000}"/>
    <cellStyle name="Nota 4 2 6 6 2 7" xfId="40150" xr:uid="{00000000-0005-0000-0000-00000D6A0000}"/>
    <cellStyle name="Nota 4 2 6 6 3" xfId="12145" xr:uid="{00000000-0005-0000-0000-00000E6A0000}"/>
    <cellStyle name="Nota 4 2 6 6 4" xfId="19148" xr:uid="{00000000-0005-0000-0000-00000F6A0000}"/>
    <cellStyle name="Nota 4 2 6 6 5" xfId="24681" xr:uid="{00000000-0005-0000-0000-0000106A0000}"/>
    <cellStyle name="Nota 4 2 6 6 6" xfId="10040" xr:uid="{00000000-0005-0000-0000-0000116A0000}"/>
    <cellStyle name="Nota 4 2 6 6 7" xfId="29823" xr:uid="{00000000-0005-0000-0000-0000126A0000}"/>
    <cellStyle name="Nota 4 2 6 6 8" xfId="33808" xr:uid="{00000000-0005-0000-0000-0000136A0000}"/>
    <cellStyle name="Nota 4 2 6 6 9" xfId="37370" xr:uid="{00000000-0005-0000-0000-0000146A0000}"/>
    <cellStyle name="Nota 4 2 6 7" xfId="7707" xr:uid="{00000000-0005-0000-0000-0000156A0000}"/>
    <cellStyle name="Nota 4 2 6 7 2" xfId="16860" xr:uid="{00000000-0005-0000-0000-0000166A0000}"/>
    <cellStyle name="Nota 4 2 6 7 3" xfId="23841" xr:uid="{00000000-0005-0000-0000-0000176A0000}"/>
    <cellStyle name="Nota 4 2 6 7 4" xfId="30685" xr:uid="{00000000-0005-0000-0000-0000186A0000}"/>
    <cellStyle name="Nota 4 2 6 7 5" xfId="34635" xr:uid="{00000000-0005-0000-0000-0000196A0000}"/>
    <cellStyle name="Nota 4 2 6 7 6" xfId="38187" xr:uid="{00000000-0005-0000-0000-00001A6A0000}"/>
    <cellStyle name="Nota 4 2 6 7 7" xfId="40145" xr:uid="{00000000-0005-0000-0000-00001B6A0000}"/>
    <cellStyle name="Nota 4 2 6 8" xfId="10914" xr:uid="{00000000-0005-0000-0000-00001C6A0000}"/>
    <cellStyle name="Nota 4 2 6 9" xfId="9627" xr:uid="{00000000-0005-0000-0000-00001D6A0000}"/>
    <cellStyle name="Nota 4 2 7" xfId="1647" xr:uid="{00000000-0005-0000-0000-00001E6A0000}"/>
    <cellStyle name="Nota 4 2 7 10" xfId="28907" xr:uid="{00000000-0005-0000-0000-00001F6A0000}"/>
    <cellStyle name="Nota 4 2 7 11" xfId="30999" xr:uid="{00000000-0005-0000-0000-0000206A0000}"/>
    <cellStyle name="Nota 4 2 7 12" xfId="31367" xr:uid="{00000000-0005-0000-0000-0000216A0000}"/>
    <cellStyle name="Nota 4 2 7 13" xfId="35127" xr:uid="{00000000-0005-0000-0000-0000226A0000}"/>
    <cellStyle name="Nota 4 2 7 2" xfId="3524" xr:uid="{00000000-0005-0000-0000-0000236A0000}"/>
    <cellStyle name="Nota 4 2 7 2 2" xfId="7714" xr:uid="{00000000-0005-0000-0000-0000246A0000}"/>
    <cellStyle name="Nota 4 2 7 2 2 2" xfId="16867" xr:uid="{00000000-0005-0000-0000-0000256A0000}"/>
    <cellStyle name="Nota 4 2 7 2 2 3" xfId="23848" xr:uid="{00000000-0005-0000-0000-0000266A0000}"/>
    <cellStyle name="Nota 4 2 7 2 2 4" xfId="30692" xr:uid="{00000000-0005-0000-0000-0000276A0000}"/>
    <cellStyle name="Nota 4 2 7 2 2 5" xfId="34642" xr:uid="{00000000-0005-0000-0000-0000286A0000}"/>
    <cellStyle name="Nota 4 2 7 2 2 6" xfId="38194" xr:uid="{00000000-0005-0000-0000-0000296A0000}"/>
    <cellStyle name="Nota 4 2 7 2 2 7" xfId="40152" xr:uid="{00000000-0005-0000-0000-00002A6A0000}"/>
    <cellStyle name="Nota 4 2 7 2 3" xfId="12678" xr:uid="{00000000-0005-0000-0000-00002B6A0000}"/>
    <cellStyle name="Nota 4 2 7 2 4" xfId="19679" xr:uid="{00000000-0005-0000-0000-00002C6A0000}"/>
    <cellStyle name="Nota 4 2 7 2 5" xfId="28067" xr:uid="{00000000-0005-0000-0000-00002D6A0000}"/>
    <cellStyle name="Nota 4 2 7 2 6" xfId="23337" xr:uid="{00000000-0005-0000-0000-00002E6A0000}"/>
    <cellStyle name="Nota 4 2 7 2 7" xfId="25638" xr:uid="{00000000-0005-0000-0000-00002F6A0000}"/>
    <cellStyle name="Nota 4 2 7 2 8" xfId="31617" xr:uid="{00000000-0005-0000-0000-0000306A0000}"/>
    <cellStyle name="Nota 4 2 7 2 9" xfId="35300" xr:uid="{00000000-0005-0000-0000-0000316A0000}"/>
    <cellStyle name="Nota 4 2 7 3" xfId="4120" xr:uid="{00000000-0005-0000-0000-0000326A0000}"/>
    <cellStyle name="Nota 4 2 7 3 2" xfId="7715" xr:uid="{00000000-0005-0000-0000-0000336A0000}"/>
    <cellStyle name="Nota 4 2 7 3 2 2" xfId="16868" xr:uid="{00000000-0005-0000-0000-0000346A0000}"/>
    <cellStyle name="Nota 4 2 7 3 2 3" xfId="23849" xr:uid="{00000000-0005-0000-0000-0000356A0000}"/>
    <cellStyle name="Nota 4 2 7 3 2 4" xfId="30693" xr:uid="{00000000-0005-0000-0000-0000366A0000}"/>
    <cellStyle name="Nota 4 2 7 3 2 5" xfId="34643" xr:uid="{00000000-0005-0000-0000-0000376A0000}"/>
    <cellStyle name="Nota 4 2 7 3 2 6" xfId="38195" xr:uid="{00000000-0005-0000-0000-0000386A0000}"/>
    <cellStyle name="Nota 4 2 7 3 2 7" xfId="40153" xr:uid="{00000000-0005-0000-0000-0000396A0000}"/>
    <cellStyle name="Nota 4 2 7 3 3" xfId="13274" xr:uid="{00000000-0005-0000-0000-00003A6A0000}"/>
    <cellStyle name="Nota 4 2 7 3 4" xfId="20272" xr:uid="{00000000-0005-0000-0000-00003B6A0000}"/>
    <cellStyle name="Nota 4 2 7 3 5" xfId="27772" xr:uid="{00000000-0005-0000-0000-00003C6A0000}"/>
    <cellStyle name="Nota 4 2 7 3 6" xfId="23263" xr:uid="{00000000-0005-0000-0000-00003D6A0000}"/>
    <cellStyle name="Nota 4 2 7 3 7" xfId="28889" xr:uid="{00000000-0005-0000-0000-00003E6A0000}"/>
    <cellStyle name="Nota 4 2 7 3 8" xfId="28755" xr:uid="{00000000-0005-0000-0000-00003F6A0000}"/>
    <cellStyle name="Nota 4 2 7 3 9" xfId="24104" xr:uid="{00000000-0005-0000-0000-0000406A0000}"/>
    <cellStyle name="Nota 4 2 7 4" xfId="4218" xr:uid="{00000000-0005-0000-0000-0000416A0000}"/>
    <cellStyle name="Nota 4 2 7 4 2" xfId="7716" xr:uid="{00000000-0005-0000-0000-0000426A0000}"/>
    <cellStyle name="Nota 4 2 7 4 2 2" xfId="16869" xr:uid="{00000000-0005-0000-0000-0000436A0000}"/>
    <cellStyle name="Nota 4 2 7 4 2 3" xfId="23850" xr:uid="{00000000-0005-0000-0000-0000446A0000}"/>
    <cellStyle name="Nota 4 2 7 4 2 4" xfId="30694" xr:uid="{00000000-0005-0000-0000-0000456A0000}"/>
    <cellStyle name="Nota 4 2 7 4 2 5" xfId="34644" xr:uid="{00000000-0005-0000-0000-0000466A0000}"/>
    <cellStyle name="Nota 4 2 7 4 2 6" xfId="38196" xr:uid="{00000000-0005-0000-0000-0000476A0000}"/>
    <cellStyle name="Nota 4 2 7 4 2 7" xfId="40154" xr:uid="{00000000-0005-0000-0000-0000486A0000}"/>
    <cellStyle name="Nota 4 2 7 4 3" xfId="13372" xr:uid="{00000000-0005-0000-0000-0000496A0000}"/>
    <cellStyle name="Nota 4 2 7 4 4" xfId="20370" xr:uid="{00000000-0005-0000-0000-00004A6A0000}"/>
    <cellStyle name="Nota 4 2 7 4 5" xfId="27723" xr:uid="{00000000-0005-0000-0000-00004B6A0000}"/>
    <cellStyle name="Nota 4 2 7 4 6" xfId="28570" xr:uid="{00000000-0005-0000-0000-00004C6A0000}"/>
    <cellStyle name="Nota 4 2 7 4 7" xfId="28636" xr:uid="{00000000-0005-0000-0000-00004D6A0000}"/>
    <cellStyle name="Nota 4 2 7 4 8" xfId="33354" xr:uid="{00000000-0005-0000-0000-00004E6A0000}"/>
    <cellStyle name="Nota 4 2 7 4 9" xfId="37029" xr:uid="{00000000-0005-0000-0000-00004F6A0000}"/>
    <cellStyle name="Nota 4 2 7 5" xfId="3171" xr:uid="{00000000-0005-0000-0000-0000506A0000}"/>
    <cellStyle name="Nota 4 2 7 5 2" xfId="7717" xr:uid="{00000000-0005-0000-0000-0000516A0000}"/>
    <cellStyle name="Nota 4 2 7 5 2 2" xfId="16870" xr:uid="{00000000-0005-0000-0000-0000526A0000}"/>
    <cellStyle name="Nota 4 2 7 5 2 3" xfId="23851" xr:uid="{00000000-0005-0000-0000-0000536A0000}"/>
    <cellStyle name="Nota 4 2 7 5 2 4" xfId="30695" xr:uid="{00000000-0005-0000-0000-0000546A0000}"/>
    <cellStyle name="Nota 4 2 7 5 2 5" xfId="34645" xr:uid="{00000000-0005-0000-0000-0000556A0000}"/>
    <cellStyle name="Nota 4 2 7 5 2 6" xfId="38197" xr:uid="{00000000-0005-0000-0000-0000566A0000}"/>
    <cellStyle name="Nota 4 2 7 5 2 7" xfId="40155" xr:uid="{00000000-0005-0000-0000-0000576A0000}"/>
    <cellStyle name="Nota 4 2 7 5 3" xfId="12325" xr:uid="{00000000-0005-0000-0000-0000586A0000}"/>
    <cellStyle name="Nota 4 2 7 5 4" xfId="19328" xr:uid="{00000000-0005-0000-0000-0000596A0000}"/>
    <cellStyle name="Nota 4 2 7 5 5" xfId="28241" xr:uid="{00000000-0005-0000-0000-00005A6A0000}"/>
    <cellStyle name="Nota 4 2 7 5 6" xfId="29147" xr:uid="{00000000-0005-0000-0000-00005B6A0000}"/>
    <cellStyle name="Nota 4 2 7 5 7" xfId="22511" xr:uid="{00000000-0005-0000-0000-00005C6A0000}"/>
    <cellStyle name="Nota 4 2 7 5 8" xfId="33729" xr:uid="{00000000-0005-0000-0000-00005D6A0000}"/>
    <cellStyle name="Nota 4 2 7 5 9" xfId="37291" xr:uid="{00000000-0005-0000-0000-00005E6A0000}"/>
    <cellStyle name="Nota 4 2 7 6" xfId="7713" xr:uid="{00000000-0005-0000-0000-00005F6A0000}"/>
    <cellStyle name="Nota 4 2 7 6 2" xfId="16866" xr:uid="{00000000-0005-0000-0000-0000606A0000}"/>
    <cellStyle name="Nota 4 2 7 6 3" xfId="23847" xr:uid="{00000000-0005-0000-0000-0000616A0000}"/>
    <cellStyle name="Nota 4 2 7 6 4" xfId="30691" xr:uid="{00000000-0005-0000-0000-0000626A0000}"/>
    <cellStyle name="Nota 4 2 7 6 5" xfId="34641" xr:uid="{00000000-0005-0000-0000-0000636A0000}"/>
    <cellStyle name="Nota 4 2 7 6 6" xfId="38193" xr:uid="{00000000-0005-0000-0000-0000646A0000}"/>
    <cellStyle name="Nota 4 2 7 6 7" xfId="40151" xr:uid="{00000000-0005-0000-0000-0000656A0000}"/>
    <cellStyle name="Nota 4 2 7 7" xfId="10801" xr:uid="{00000000-0005-0000-0000-0000666A0000}"/>
    <cellStyle name="Nota 4 2 7 8" xfId="9771" xr:uid="{00000000-0005-0000-0000-0000676A0000}"/>
    <cellStyle name="Nota 4 2 7 9" xfId="28677" xr:uid="{00000000-0005-0000-0000-0000686A0000}"/>
    <cellStyle name="Nota 4 2 8" xfId="2475" xr:uid="{00000000-0005-0000-0000-0000696A0000}"/>
    <cellStyle name="Nota 4 2 8 2" xfId="7718" xr:uid="{00000000-0005-0000-0000-00006A6A0000}"/>
    <cellStyle name="Nota 4 2 8 2 2" xfId="16871" xr:uid="{00000000-0005-0000-0000-00006B6A0000}"/>
    <cellStyle name="Nota 4 2 8 2 3" xfId="23852" xr:uid="{00000000-0005-0000-0000-00006C6A0000}"/>
    <cellStyle name="Nota 4 2 8 2 4" xfId="30696" xr:uid="{00000000-0005-0000-0000-00006D6A0000}"/>
    <cellStyle name="Nota 4 2 8 2 5" xfId="34646" xr:uid="{00000000-0005-0000-0000-00006E6A0000}"/>
    <cellStyle name="Nota 4 2 8 2 6" xfId="38198" xr:uid="{00000000-0005-0000-0000-00006F6A0000}"/>
    <cellStyle name="Nota 4 2 8 2 7" xfId="40156" xr:uid="{00000000-0005-0000-0000-0000706A0000}"/>
    <cellStyle name="Nota 4 2 8 3" xfId="11629" xr:uid="{00000000-0005-0000-0000-0000716A0000}"/>
    <cellStyle name="Nota 4 2 8 4" xfId="18632" xr:uid="{00000000-0005-0000-0000-0000726A0000}"/>
    <cellStyle name="Nota 4 2 8 5" xfId="21345" xr:uid="{00000000-0005-0000-0000-0000736A0000}"/>
    <cellStyle name="Nota 4 2 8 6" xfId="26207" xr:uid="{00000000-0005-0000-0000-0000746A0000}"/>
    <cellStyle name="Nota 4 2 8 7" xfId="30094" xr:uid="{00000000-0005-0000-0000-0000756A0000}"/>
    <cellStyle name="Nota 4 2 8 8" xfId="34071" xr:uid="{00000000-0005-0000-0000-0000766A0000}"/>
    <cellStyle name="Nota 4 2 8 9" xfId="37633" xr:uid="{00000000-0005-0000-0000-0000776A0000}"/>
    <cellStyle name="Nota 4 2 9" xfId="3053" xr:uid="{00000000-0005-0000-0000-0000786A0000}"/>
    <cellStyle name="Nota 4 2 9 2" xfId="7719" xr:uid="{00000000-0005-0000-0000-0000796A0000}"/>
    <cellStyle name="Nota 4 2 9 2 2" xfId="16872" xr:uid="{00000000-0005-0000-0000-00007A6A0000}"/>
    <cellStyle name="Nota 4 2 9 2 3" xfId="23853" xr:uid="{00000000-0005-0000-0000-00007B6A0000}"/>
    <cellStyle name="Nota 4 2 9 2 4" xfId="30697" xr:uid="{00000000-0005-0000-0000-00007C6A0000}"/>
    <cellStyle name="Nota 4 2 9 2 5" xfId="34647" xr:uid="{00000000-0005-0000-0000-00007D6A0000}"/>
    <cellStyle name="Nota 4 2 9 2 6" xfId="38199" xr:uid="{00000000-0005-0000-0000-00007E6A0000}"/>
    <cellStyle name="Nota 4 2 9 2 7" xfId="40157" xr:uid="{00000000-0005-0000-0000-00007F6A0000}"/>
    <cellStyle name="Nota 4 2 9 3" xfId="12207" xr:uid="{00000000-0005-0000-0000-0000806A0000}"/>
    <cellStyle name="Nota 4 2 9 4" xfId="19210" xr:uid="{00000000-0005-0000-0000-0000816A0000}"/>
    <cellStyle name="Nota 4 2 9 5" xfId="18112" xr:uid="{00000000-0005-0000-0000-0000826A0000}"/>
    <cellStyle name="Nota 4 2 9 6" xfId="28775" xr:uid="{00000000-0005-0000-0000-0000836A0000}"/>
    <cellStyle name="Nota 4 2 9 7" xfId="29805" xr:uid="{00000000-0005-0000-0000-0000846A0000}"/>
    <cellStyle name="Nota 4 2 9 8" xfId="33782" xr:uid="{00000000-0005-0000-0000-0000856A0000}"/>
    <cellStyle name="Nota 4 2 9 9" xfId="37344" xr:uid="{00000000-0005-0000-0000-0000866A0000}"/>
    <cellStyle name="Nota 4 20" xfId="35159" xr:uid="{00000000-0005-0000-0000-0000876A0000}"/>
    <cellStyle name="Nota 4 21" xfId="38437" xr:uid="{00000000-0005-0000-0000-0000886A0000}"/>
    <cellStyle name="Nota 4 3" xfId="750" xr:uid="{00000000-0005-0000-0000-0000896A0000}"/>
    <cellStyle name="Nota 4 3 10" xfId="3790" xr:uid="{00000000-0005-0000-0000-00008A6A0000}"/>
    <cellStyle name="Nota 4 3 10 2" xfId="7721" xr:uid="{00000000-0005-0000-0000-00008B6A0000}"/>
    <cellStyle name="Nota 4 3 10 2 2" xfId="16874" xr:uid="{00000000-0005-0000-0000-00008C6A0000}"/>
    <cellStyle name="Nota 4 3 10 2 3" xfId="23855" xr:uid="{00000000-0005-0000-0000-00008D6A0000}"/>
    <cellStyle name="Nota 4 3 10 2 4" xfId="30699" xr:uid="{00000000-0005-0000-0000-00008E6A0000}"/>
    <cellStyle name="Nota 4 3 10 2 5" xfId="34649" xr:uid="{00000000-0005-0000-0000-00008F6A0000}"/>
    <cellStyle name="Nota 4 3 10 2 6" xfId="38201" xr:uid="{00000000-0005-0000-0000-0000906A0000}"/>
    <cellStyle name="Nota 4 3 10 2 7" xfId="40159" xr:uid="{00000000-0005-0000-0000-0000916A0000}"/>
    <cellStyle name="Nota 4 3 10 3" xfId="12944" xr:uid="{00000000-0005-0000-0000-0000926A0000}"/>
    <cellStyle name="Nota 4 3 10 4" xfId="19943" xr:uid="{00000000-0005-0000-0000-0000936A0000}"/>
    <cellStyle name="Nota 4 3 10 5" xfId="27935" xr:uid="{00000000-0005-0000-0000-0000946A0000}"/>
    <cellStyle name="Nota 4 3 10 6" xfId="28818" xr:uid="{00000000-0005-0000-0000-0000956A0000}"/>
    <cellStyle name="Nota 4 3 10 7" xfId="27305" xr:uid="{00000000-0005-0000-0000-0000966A0000}"/>
    <cellStyle name="Nota 4 3 10 8" xfId="33512" xr:uid="{00000000-0005-0000-0000-0000976A0000}"/>
    <cellStyle name="Nota 4 3 10 9" xfId="37180" xr:uid="{00000000-0005-0000-0000-0000986A0000}"/>
    <cellStyle name="Nota 4 3 11" xfId="3789" xr:uid="{00000000-0005-0000-0000-0000996A0000}"/>
    <cellStyle name="Nota 4 3 11 2" xfId="7722" xr:uid="{00000000-0005-0000-0000-00009A6A0000}"/>
    <cellStyle name="Nota 4 3 11 2 2" xfId="16875" xr:uid="{00000000-0005-0000-0000-00009B6A0000}"/>
    <cellStyle name="Nota 4 3 11 2 3" xfId="23856" xr:uid="{00000000-0005-0000-0000-00009C6A0000}"/>
    <cellStyle name="Nota 4 3 11 2 4" xfId="30700" xr:uid="{00000000-0005-0000-0000-00009D6A0000}"/>
    <cellStyle name="Nota 4 3 11 2 5" xfId="34650" xr:uid="{00000000-0005-0000-0000-00009E6A0000}"/>
    <cellStyle name="Nota 4 3 11 2 6" xfId="38202" xr:uid="{00000000-0005-0000-0000-00009F6A0000}"/>
    <cellStyle name="Nota 4 3 11 2 7" xfId="40160" xr:uid="{00000000-0005-0000-0000-0000A06A0000}"/>
    <cellStyle name="Nota 4 3 11 3" xfId="12943" xr:uid="{00000000-0005-0000-0000-0000A16A0000}"/>
    <cellStyle name="Nota 4 3 11 4" xfId="19942" xr:uid="{00000000-0005-0000-0000-0000A26A0000}"/>
    <cellStyle name="Nota 4 3 11 5" xfId="17791" xr:uid="{00000000-0005-0000-0000-0000A36A0000}"/>
    <cellStyle name="Nota 4 3 11 6" xfId="26587" xr:uid="{00000000-0005-0000-0000-0000A46A0000}"/>
    <cellStyle name="Nota 4 3 11 7" xfId="28895" xr:uid="{00000000-0005-0000-0000-0000A56A0000}"/>
    <cellStyle name="Nota 4 3 11 8" xfId="31645" xr:uid="{00000000-0005-0000-0000-0000A66A0000}"/>
    <cellStyle name="Nota 4 3 11 9" xfId="35325" xr:uid="{00000000-0005-0000-0000-0000A76A0000}"/>
    <cellStyle name="Nota 4 3 12" xfId="7720" xr:uid="{00000000-0005-0000-0000-0000A86A0000}"/>
    <cellStyle name="Nota 4 3 12 2" xfId="16873" xr:uid="{00000000-0005-0000-0000-0000A96A0000}"/>
    <cellStyle name="Nota 4 3 12 3" xfId="23854" xr:uid="{00000000-0005-0000-0000-0000AA6A0000}"/>
    <cellStyle name="Nota 4 3 12 4" xfId="30698" xr:uid="{00000000-0005-0000-0000-0000AB6A0000}"/>
    <cellStyle name="Nota 4 3 12 5" xfId="34648" xr:uid="{00000000-0005-0000-0000-0000AC6A0000}"/>
    <cellStyle name="Nota 4 3 12 6" xfId="38200" xr:uid="{00000000-0005-0000-0000-0000AD6A0000}"/>
    <cellStyle name="Nota 4 3 12 7" xfId="40158" xr:uid="{00000000-0005-0000-0000-0000AE6A0000}"/>
    <cellStyle name="Nota 4 3 13" xfId="9907" xr:uid="{00000000-0005-0000-0000-0000AF6A0000}"/>
    <cellStyle name="Nota 4 3 14" xfId="17524" xr:uid="{00000000-0005-0000-0000-0000B06A0000}"/>
    <cellStyle name="Nota 4 3 15" xfId="29114" xr:uid="{00000000-0005-0000-0000-0000B16A0000}"/>
    <cellStyle name="Nota 4 3 16" xfId="25695" xr:uid="{00000000-0005-0000-0000-0000B26A0000}"/>
    <cellStyle name="Nota 4 3 17" xfId="31446" xr:uid="{00000000-0005-0000-0000-0000B36A0000}"/>
    <cellStyle name="Nota 4 3 18" xfId="35157" xr:uid="{00000000-0005-0000-0000-0000B46A0000}"/>
    <cellStyle name="Nota 4 3 19" xfId="38435" xr:uid="{00000000-0005-0000-0000-0000B56A0000}"/>
    <cellStyle name="Nota 4 3 2" xfId="2255" xr:uid="{00000000-0005-0000-0000-0000B66A0000}"/>
    <cellStyle name="Nota 4 3 2 10" xfId="17889" xr:uid="{00000000-0005-0000-0000-0000B76A0000}"/>
    <cellStyle name="Nota 4 3 2 11" xfId="19763" xr:uid="{00000000-0005-0000-0000-0000B86A0000}"/>
    <cellStyle name="Nota 4 3 2 12" xfId="30203" xr:uid="{00000000-0005-0000-0000-0000B96A0000}"/>
    <cellStyle name="Nota 4 3 2 13" xfId="34178" xr:uid="{00000000-0005-0000-0000-0000BA6A0000}"/>
    <cellStyle name="Nota 4 3 2 14" xfId="37740" xr:uid="{00000000-0005-0000-0000-0000BB6A0000}"/>
    <cellStyle name="Nota 4 3 2 2" xfId="2655" xr:uid="{00000000-0005-0000-0000-0000BC6A0000}"/>
    <cellStyle name="Nota 4 3 2 2 2" xfId="7724" xr:uid="{00000000-0005-0000-0000-0000BD6A0000}"/>
    <cellStyle name="Nota 4 3 2 2 2 2" xfId="16877" xr:uid="{00000000-0005-0000-0000-0000BE6A0000}"/>
    <cellStyle name="Nota 4 3 2 2 2 3" xfId="23858" xr:uid="{00000000-0005-0000-0000-0000BF6A0000}"/>
    <cellStyle name="Nota 4 3 2 2 2 4" xfId="30702" xr:uid="{00000000-0005-0000-0000-0000C06A0000}"/>
    <cellStyle name="Nota 4 3 2 2 2 5" xfId="34652" xr:uid="{00000000-0005-0000-0000-0000C16A0000}"/>
    <cellStyle name="Nota 4 3 2 2 2 6" xfId="38204" xr:uid="{00000000-0005-0000-0000-0000C26A0000}"/>
    <cellStyle name="Nota 4 3 2 2 2 7" xfId="40162" xr:uid="{00000000-0005-0000-0000-0000C36A0000}"/>
    <cellStyle name="Nota 4 3 2 2 3" xfId="11809" xr:uid="{00000000-0005-0000-0000-0000C46A0000}"/>
    <cellStyle name="Nota 4 3 2 2 4" xfId="18812" xr:uid="{00000000-0005-0000-0000-0000C56A0000}"/>
    <cellStyle name="Nota 4 3 2 2 5" xfId="22942" xr:uid="{00000000-0005-0000-0000-0000C66A0000}"/>
    <cellStyle name="Nota 4 3 2 2 6" xfId="22645" xr:uid="{00000000-0005-0000-0000-0000C76A0000}"/>
    <cellStyle name="Nota 4 3 2 2 7" xfId="30002" xr:uid="{00000000-0005-0000-0000-0000C86A0000}"/>
    <cellStyle name="Nota 4 3 2 2 8" xfId="30888" xr:uid="{00000000-0005-0000-0000-0000C96A0000}"/>
    <cellStyle name="Nota 4 3 2 2 9" xfId="24833" xr:uid="{00000000-0005-0000-0000-0000CA6A0000}"/>
    <cellStyle name="Nota 4 3 2 3" xfId="3937" xr:uid="{00000000-0005-0000-0000-0000CB6A0000}"/>
    <cellStyle name="Nota 4 3 2 3 2" xfId="7725" xr:uid="{00000000-0005-0000-0000-0000CC6A0000}"/>
    <cellStyle name="Nota 4 3 2 3 2 2" xfId="16878" xr:uid="{00000000-0005-0000-0000-0000CD6A0000}"/>
    <cellStyle name="Nota 4 3 2 3 2 3" xfId="23859" xr:uid="{00000000-0005-0000-0000-0000CE6A0000}"/>
    <cellStyle name="Nota 4 3 2 3 2 4" xfId="30703" xr:uid="{00000000-0005-0000-0000-0000CF6A0000}"/>
    <cellStyle name="Nota 4 3 2 3 2 5" xfId="34653" xr:uid="{00000000-0005-0000-0000-0000D06A0000}"/>
    <cellStyle name="Nota 4 3 2 3 2 6" xfId="38205" xr:uid="{00000000-0005-0000-0000-0000D16A0000}"/>
    <cellStyle name="Nota 4 3 2 3 2 7" xfId="40163" xr:uid="{00000000-0005-0000-0000-0000D26A0000}"/>
    <cellStyle name="Nota 4 3 2 3 3" xfId="13091" xr:uid="{00000000-0005-0000-0000-0000D36A0000}"/>
    <cellStyle name="Nota 4 3 2 3 4" xfId="20089" xr:uid="{00000000-0005-0000-0000-0000D46A0000}"/>
    <cellStyle name="Nota 4 3 2 3 5" xfId="27859" xr:uid="{00000000-0005-0000-0000-0000D56A0000}"/>
    <cellStyle name="Nota 4 3 2 3 6" xfId="9233" xr:uid="{00000000-0005-0000-0000-0000D66A0000}"/>
    <cellStyle name="Nota 4 3 2 3 7" xfId="17596" xr:uid="{00000000-0005-0000-0000-0000D76A0000}"/>
    <cellStyle name="Nota 4 3 2 3 8" xfId="33458" xr:uid="{00000000-0005-0000-0000-0000D86A0000}"/>
    <cellStyle name="Nota 4 3 2 3 9" xfId="37132" xr:uid="{00000000-0005-0000-0000-0000D96A0000}"/>
    <cellStyle name="Nota 4 3 2 4" xfId="4375" xr:uid="{00000000-0005-0000-0000-0000DA6A0000}"/>
    <cellStyle name="Nota 4 3 2 4 2" xfId="7726" xr:uid="{00000000-0005-0000-0000-0000DB6A0000}"/>
    <cellStyle name="Nota 4 3 2 4 2 2" xfId="16879" xr:uid="{00000000-0005-0000-0000-0000DC6A0000}"/>
    <cellStyle name="Nota 4 3 2 4 2 3" xfId="23860" xr:uid="{00000000-0005-0000-0000-0000DD6A0000}"/>
    <cellStyle name="Nota 4 3 2 4 2 4" xfId="30704" xr:uid="{00000000-0005-0000-0000-0000DE6A0000}"/>
    <cellStyle name="Nota 4 3 2 4 2 5" xfId="34654" xr:uid="{00000000-0005-0000-0000-0000DF6A0000}"/>
    <cellStyle name="Nota 4 3 2 4 2 6" xfId="38206" xr:uid="{00000000-0005-0000-0000-0000E06A0000}"/>
    <cellStyle name="Nota 4 3 2 4 2 7" xfId="40164" xr:uid="{00000000-0005-0000-0000-0000E16A0000}"/>
    <cellStyle name="Nota 4 3 2 4 3" xfId="13529" xr:uid="{00000000-0005-0000-0000-0000E26A0000}"/>
    <cellStyle name="Nota 4 3 2 4 4" xfId="20527" xr:uid="{00000000-0005-0000-0000-0000E36A0000}"/>
    <cellStyle name="Nota 4 3 2 4 5" xfId="24741" xr:uid="{00000000-0005-0000-0000-0000E46A0000}"/>
    <cellStyle name="Nota 4 3 2 4 6" xfId="28154" xr:uid="{00000000-0005-0000-0000-0000E56A0000}"/>
    <cellStyle name="Nota 4 3 2 4 7" xfId="25585" xr:uid="{00000000-0005-0000-0000-0000E66A0000}"/>
    <cellStyle name="Nota 4 3 2 4 8" xfId="31729" xr:uid="{00000000-0005-0000-0000-0000E76A0000}"/>
    <cellStyle name="Nota 4 3 2 4 9" xfId="35409" xr:uid="{00000000-0005-0000-0000-0000E86A0000}"/>
    <cellStyle name="Nota 4 3 2 5" xfId="4629" xr:uid="{00000000-0005-0000-0000-0000E96A0000}"/>
    <cellStyle name="Nota 4 3 2 5 2" xfId="7727" xr:uid="{00000000-0005-0000-0000-0000EA6A0000}"/>
    <cellStyle name="Nota 4 3 2 5 2 2" xfId="16880" xr:uid="{00000000-0005-0000-0000-0000EB6A0000}"/>
    <cellStyle name="Nota 4 3 2 5 2 3" xfId="23861" xr:uid="{00000000-0005-0000-0000-0000EC6A0000}"/>
    <cellStyle name="Nota 4 3 2 5 2 4" xfId="30705" xr:uid="{00000000-0005-0000-0000-0000ED6A0000}"/>
    <cellStyle name="Nota 4 3 2 5 2 5" xfId="34655" xr:uid="{00000000-0005-0000-0000-0000EE6A0000}"/>
    <cellStyle name="Nota 4 3 2 5 2 6" xfId="38207" xr:uid="{00000000-0005-0000-0000-0000EF6A0000}"/>
    <cellStyle name="Nota 4 3 2 5 2 7" xfId="40165" xr:uid="{00000000-0005-0000-0000-0000F06A0000}"/>
    <cellStyle name="Nota 4 3 2 5 3" xfId="13783" xr:uid="{00000000-0005-0000-0000-0000F16A0000}"/>
    <cellStyle name="Nota 4 3 2 5 4" xfId="20781" xr:uid="{00000000-0005-0000-0000-0000F26A0000}"/>
    <cellStyle name="Nota 4 3 2 5 5" xfId="24767" xr:uid="{00000000-0005-0000-0000-0000F36A0000}"/>
    <cellStyle name="Nota 4 3 2 5 6" xfId="29257" xr:uid="{00000000-0005-0000-0000-0000F46A0000}"/>
    <cellStyle name="Nota 4 3 2 5 7" xfId="22833" xr:uid="{00000000-0005-0000-0000-0000F56A0000}"/>
    <cellStyle name="Nota 4 3 2 5 8" xfId="26548" xr:uid="{00000000-0005-0000-0000-0000F66A0000}"/>
    <cellStyle name="Nota 4 3 2 5 9" xfId="29081" xr:uid="{00000000-0005-0000-0000-0000F76A0000}"/>
    <cellStyle name="Nota 4 3 2 6" xfId="4875" xr:uid="{00000000-0005-0000-0000-0000F86A0000}"/>
    <cellStyle name="Nota 4 3 2 6 2" xfId="7728" xr:uid="{00000000-0005-0000-0000-0000F96A0000}"/>
    <cellStyle name="Nota 4 3 2 6 2 2" xfId="16881" xr:uid="{00000000-0005-0000-0000-0000FA6A0000}"/>
    <cellStyle name="Nota 4 3 2 6 2 3" xfId="23862" xr:uid="{00000000-0005-0000-0000-0000FB6A0000}"/>
    <cellStyle name="Nota 4 3 2 6 2 4" xfId="30706" xr:uid="{00000000-0005-0000-0000-0000FC6A0000}"/>
    <cellStyle name="Nota 4 3 2 6 2 5" xfId="34656" xr:uid="{00000000-0005-0000-0000-0000FD6A0000}"/>
    <cellStyle name="Nota 4 3 2 6 2 6" xfId="38208" xr:uid="{00000000-0005-0000-0000-0000FE6A0000}"/>
    <cellStyle name="Nota 4 3 2 6 2 7" xfId="40166" xr:uid="{00000000-0005-0000-0000-0000FF6A0000}"/>
    <cellStyle name="Nota 4 3 2 6 3" xfId="14029" xr:uid="{00000000-0005-0000-0000-0000006B0000}"/>
    <cellStyle name="Nota 4 3 2 6 4" xfId="21027" xr:uid="{00000000-0005-0000-0000-0000016B0000}"/>
    <cellStyle name="Nota 4 3 2 6 5" xfId="27401" xr:uid="{00000000-0005-0000-0000-0000026B0000}"/>
    <cellStyle name="Nota 4 3 2 6 6" xfId="22587" xr:uid="{00000000-0005-0000-0000-0000036B0000}"/>
    <cellStyle name="Nota 4 3 2 6 7" xfId="9288" xr:uid="{00000000-0005-0000-0000-0000046B0000}"/>
    <cellStyle name="Nota 4 3 2 6 8" xfId="35599" xr:uid="{00000000-0005-0000-0000-0000056B0000}"/>
    <cellStyle name="Nota 4 3 2 6 9" xfId="38510" xr:uid="{00000000-0005-0000-0000-0000066B0000}"/>
    <cellStyle name="Nota 4 3 2 7" xfId="7723" xr:uid="{00000000-0005-0000-0000-0000076B0000}"/>
    <cellStyle name="Nota 4 3 2 7 2" xfId="16876" xr:uid="{00000000-0005-0000-0000-0000086B0000}"/>
    <cellStyle name="Nota 4 3 2 7 3" xfId="23857" xr:uid="{00000000-0005-0000-0000-0000096B0000}"/>
    <cellStyle name="Nota 4 3 2 7 4" xfId="30701" xr:uid="{00000000-0005-0000-0000-00000A6B0000}"/>
    <cellStyle name="Nota 4 3 2 7 5" xfId="34651" xr:uid="{00000000-0005-0000-0000-00000B6B0000}"/>
    <cellStyle name="Nota 4 3 2 7 6" xfId="38203" xr:uid="{00000000-0005-0000-0000-00000C6B0000}"/>
    <cellStyle name="Nota 4 3 2 7 7" xfId="40161" xr:uid="{00000000-0005-0000-0000-00000D6B0000}"/>
    <cellStyle name="Nota 4 3 2 8" xfId="11409" xr:uid="{00000000-0005-0000-0000-00000E6B0000}"/>
    <cellStyle name="Nota 4 3 2 9" xfId="18412" xr:uid="{00000000-0005-0000-0000-00000F6B0000}"/>
    <cellStyle name="Nota 4 3 3" xfId="2115" xr:uid="{00000000-0005-0000-0000-0000106B0000}"/>
    <cellStyle name="Nota 4 3 3 10" xfId="28446" xr:uid="{00000000-0005-0000-0000-0000116B0000}"/>
    <cellStyle name="Nota 4 3 3 11" xfId="17101" xr:uid="{00000000-0005-0000-0000-0000126B0000}"/>
    <cellStyle name="Nota 4 3 3 12" xfId="31911" xr:uid="{00000000-0005-0000-0000-0000136B0000}"/>
    <cellStyle name="Nota 4 3 3 13" xfId="29613" xr:uid="{00000000-0005-0000-0000-0000146B0000}"/>
    <cellStyle name="Nota 4 3 3 14" xfId="33600" xr:uid="{00000000-0005-0000-0000-0000156B0000}"/>
    <cellStyle name="Nota 4 3 3 2" xfId="2599" xr:uid="{00000000-0005-0000-0000-0000166B0000}"/>
    <cellStyle name="Nota 4 3 3 2 2" xfId="7730" xr:uid="{00000000-0005-0000-0000-0000176B0000}"/>
    <cellStyle name="Nota 4 3 3 2 2 2" xfId="16883" xr:uid="{00000000-0005-0000-0000-0000186B0000}"/>
    <cellStyle name="Nota 4 3 3 2 2 3" xfId="23864" xr:uid="{00000000-0005-0000-0000-0000196B0000}"/>
    <cellStyle name="Nota 4 3 3 2 2 4" xfId="30708" xr:uid="{00000000-0005-0000-0000-00001A6B0000}"/>
    <cellStyle name="Nota 4 3 3 2 2 5" xfId="34658" xr:uid="{00000000-0005-0000-0000-00001B6B0000}"/>
    <cellStyle name="Nota 4 3 3 2 2 6" xfId="38210" xr:uid="{00000000-0005-0000-0000-00001C6B0000}"/>
    <cellStyle name="Nota 4 3 3 2 2 7" xfId="40168" xr:uid="{00000000-0005-0000-0000-00001D6B0000}"/>
    <cellStyle name="Nota 4 3 3 2 3" xfId="11753" xr:uid="{00000000-0005-0000-0000-00001E6B0000}"/>
    <cellStyle name="Nota 4 3 3 2 4" xfId="18756" xr:uid="{00000000-0005-0000-0000-00001F6B0000}"/>
    <cellStyle name="Nota 4 3 3 2 5" xfId="18051" xr:uid="{00000000-0005-0000-0000-0000206B0000}"/>
    <cellStyle name="Nota 4 3 3 2 6" xfId="26268" xr:uid="{00000000-0005-0000-0000-0000216B0000}"/>
    <cellStyle name="Nota 4 3 3 2 7" xfId="30033" xr:uid="{00000000-0005-0000-0000-0000226B0000}"/>
    <cellStyle name="Nota 4 3 3 2 8" xfId="34010" xr:uid="{00000000-0005-0000-0000-0000236B0000}"/>
    <cellStyle name="Nota 4 3 3 2 9" xfId="37572" xr:uid="{00000000-0005-0000-0000-0000246B0000}"/>
    <cellStyle name="Nota 4 3 3 3" xfId="3846" xr:uid="{00000000-0005-0000-0000-0000256B0000}"/>
    <cellStyle name="Nota 4 3 3 3 2" xfId="7731" xr:uid="{00000000-0005-0000-0000-0000266B0000}"/>
    <cellStyle name="Nota 4 3 3 3 2 2" xfId="16884" xr:uid="{00000000-0005-0000-0000-0000276B0000}"/>
    <cellStyle name="Nota 4 3 3 3 2 3" xfId="23865" xr:uid="{00000000-0005-0000-0000-0000286B0000}"/>
    <cellStyle name="Nota 4 3 3 3 2 4" xfId="30709" xr:uid="{00000000-0005-0000-0000-0000296B0000}"/>
    <cellStyle name="Nota 4 3 3 3 2 5" xfId="34659" xr:uid="{00000000-0005-0000-0000-00002A6B0000}"/>
    <cellStyle name="Nota 4 3 3 3 2 6" xfId="38211" xr:uid="{00000000-0005-0000-0000-00002B6B0000}"/>
    <cellStyle name="Nota 4 3 3 3 2 7" xfId="40169" xr:uid="{00000000-0005-0000-0000-00002C6B0000}"/>
    <cellStyle name="Nota 4 3 3 3 3" xfId="13000" xr:uid="{00000000-0005-0000-0000-00002D6B0000}"/>
    <cellStyle name="Nota 4 3 3 3 4" xfId="19999" xr:uid="{00000000-0005-0000-0000-00002E6B0000}"/>
    <cellStyle name="Nota 4 3 3 3 5" xfId="27907" xr:uid="{00000000-0005-0000-0000-00002F6B0000}"/>
    <cellStyle name="Nota 4 3 3 3 6" xfId="23313" xr:uid="{00000000-0005-0000-0000-0000306B0000}"/>
    <cellStyle name="Nota 4 3 3 3 7" xfId="28905" xr:uid="{00000000-0005-0000-0000-0000316B0000}"/>
    <cellStyle name="Nota 4 3 3 3 8" xfId="26543" xr:uid="{00000000-0005-0000-0000-0000326B0000}"/>
    <cellStyle name="Nota 4 3 3 3 9" xfId="35023" xr:uid="{00000000-0005-0000-0000-0000336B0000}"/>
    <cellStyle name="Nota 4 3 3 4" xfId="4314" xr:uid="{00000000-0005-0000-0000-0000346B0000}"/>
    <cellStyle name="Nota 4 3 3 4 2" xfId="7732" xr:uid="{00000000-0005-0000-0000-0000356B0000}"/>
    <cellStyle name="Nota 4 3 3 4 2 2" xfId="16885" xr:uid="{00000000-0005-0000-0000-0000366B0000}"/>
    <cellStyle name="Nota 4 3 3 4 2 3" xfId="23866" xr:uid="{00000000-0005-0000-0000-0000376B0000}"/>
    <cellStyle name="Nota 4 3 3 4 2 4" xfId="30710" xr:uid="{00000000-0005-0000-0000-0000386B0000}"/>
    <cellStyle name="Nota 4 3 3 4 2 5" xfId="34660" xr:uid="{00000000-0005-0000-0000-0000396B0000}"/>
    <cellStyle name="Nota 4 3 3 4 2 6" xfId="38212" xr:uid="{00000000-0005-0000-0000-00003A6B0000}"/>
    <cellStyle name="Nota 4 3 3 4 2 7" xfId="40170" xr:uid="{00000000-0005-0000-0000-00003B6B0000}"/>
    <cellStyle name="Nota 4 3 3 4 3" xfId="13468" xr:uid="{00000000-0005-0000-0000-00003C6B0000}"/>
    <cellStyle name="Nota 4 3 3 4 4" xfId="20466" xr:uid="{00000000-0005-0000-0000-00003D6B0000}"/>
    <cellStyle name="Nota 4 3 3 4 5" xfId="27675" xr:uid="{00000000-0005-0000-0000-00003E6B0000}"/>
    <cellStyle name="Nota 4 3 3 4 6" xfId="28578" xr:uid="{00000000-0005-0000-0000-00003F6B0000}"/>
    <cellStyle name="Nota 4 3 3 4 7" xfId="23098" xr:uid="{00000000-0005-0000-0000-0000406B0000}"/>
    <cellStyle name="Nota 4 3 3 4 8" xfId="25950" xr:uid="{00000000-0005-0000-0000-0000416B0000}"/>
    <cellStyle name="Nota 4 3 3 4 9" xfId="22611" xr:uid="{00000000-0005-0000-0000-0000426B0000}"/>
    <cellStyle name="Nota 4 3 3 5" xfId="4581" xr:uid="{00000000-0005-0000-0000-0000436B0000}"/>
    <cellStyle name="Nota 4 3 3 5 2" xfId="7733" xr:uid="{00000000-0005-0000-0000-0000446B0000}"/>
    <cellStyle name="Nota 4 3 3 5 2 2" xfId="16886" xr:uid="{00000000-0005-0000-0000-0000456B0000}"/>
    <cellStyle name="Nota 4 3 3 5 2 3" xfId="23867" xr:uid="{00000000-0005-0000-0000-0000466B0000}"/>
    <cellStyle name="Nota 4 3 3 5 2 4" xfId="30711" xr:uid="{00000000-0005-0000-0000-0000476B0000}"/>
    <cellStyle name="Nota 4 3 3 5 2 5" xfId="34661" xr:uid="{00000000-0005-0000-0000-0000486B0000}"/>
    <cellStyle name="Nota 4 3 3 5 2 6" xfId="38213" xr:uid="{00000000-0005-0000-0000-0000496B0000}"/>
    <cellStyle name="Nota 4 3 3 5 2 7" xfId="40171" xr:uid="{00000000-0005-0000-0000-00004A6B0000}"/>
    <cellStyle name="Nota 4 3 3 5 3" xfId="13735" xr:uid="{00000000-0005-0000-0000-00004B6B0000}"/>
    <cellStyle name="Nota 4 3 3 5 4" xfId="20733" xr:uid="{00000000-0005-0000-0000-00004C6B0000}"/>
    <cellStyle name="Nota 4 3 3 5 5" xfId="27539" xr:uid="{00000000-0005-0000-0000-00004D6B0000}"/>
    <cellStyle name="Nota 4 3 3 5 6" xfId="24450" xr:uid="{00000000-0005-0000-0000-00004E6B0000}"/>
    <cellStyle name="Nota 4 3 3 5 7" xfId="26462" xr:uid="{00000000-0005-0000-0000-00004F6B0000}"/>
    <cellStyle name="Nota 4 3 3 5 8" xfId="31178" xr:uid="{00000000-0005-0000-0000-0000506B0000}"/>
    <cellStyle name="Nota 4 3 3 5 9" xfId="35050" xr:uid="{00000000-0005-0000-0000-0000516B0000}"/>
    <cellStyle name="Nota 4 3 3 6" xfId="4831" xr:uid="{00000000-0005-0000-0000-0000526B0000}"/>
    <cellStyle name="Nota 4 3 3 6 2" xfId="7734" xr:uid="{00000000-0005-0000-0000-0000536B0000}"/>
    <cellStyle name="Nota 4 3 3 6 2 2" xfId="16887" xr:uid="{00000000-0005-0000-0000-0000546B0000}"/>
    <cellStyle name="Nota 4 3 3 6 2 3" xfId="23868" xr:uid="{00000000-0005-0000-0000-0000556B0000}"/>
    <cellStyle name="Nota 4 3 3 6 2 4" xfId="30712" xr:uid="{00000000-0005-0000-0000-0000566B0000}"/>
    <cellStyle name="Nota 4 3 3 6 2 5" xfId="34662" xr:uid="{00000000-0005-0000-0000-0000576B0000}"/>
    <cellStyle name="Nota 4 3 3 6 2 6" xfId="38214" xr:uid="{00000000-0005-0000-0000-0000586B0000}"/>
    <cellStyle name="Nota 4 3 3 6 2 7" xfId="40172" xr:uid="{00000000-0005-0000-0000-0000596B0000}"/>
    <cellStyle name="Nota 4 3 3 6 3" xfId="13985" xr:uid="{00000000-0005-0000-0000-00005A6B0000}"/>
    <cellStyle name="Nota 4 3 3 6 4" xfId="20983" xr:uid="{00000000-0005-0000-0000-00005B6B0000}"/>
    <cellStyle name="Nota 4 3 3 6 5" xfId="27422" xr:uid="{00000000-0005-0000-0000-00005C6B0000}"/>
    <cellStyle name="Nota 4 3 3 6 6" xfId="26764" xr:uid="{00000000-0005-0000-0000-00005D6B0000}"/>
    <cellStyle name="Nota 4 3 3 6 7" xfId="17455" xr:uid="{00000000-0005-0000-0000-00005E6B0000}"/>
    <cellStyle name="Nota 4 3 3 6 8" xfId="25797" xr:uid="{00000000-0005-0000-0000-00005F6B0000}"/>
    <cellStyle name="Nota 4 3 3 6 9" xfId="24509" xr:uid="{00000000-0005-0000-0000-0000606B0000}"/>
    <cellStyle name="Nota 4 3 3 7" xfId="7729" xr:uid="{00000000-0005-0000-0000-0000616B0000}"/>
    <cellStyle name="Nota 4 3 3 7 2" xfId="16882" xr:uid="{00000000-0005-0000-0000-0000626B0000}"/>
    <cellStyle name="Nota 4 3 3 7 3" xfId="23863" xr:uid="{00000000-0005-0000-0000-0000636B0000}"/>
    <cellStyle name="Nota 4 3 3 7 4" xfId="30707" xr:uid="{00000000-0005-0000-0000-0000646B0000}"/>
    <cellStyle name="Nota 4 3 3 7 5" xfId="34657" xr:uid="{00000000-0005-0000-0000-0000656B0000}"/>
    <cellStyle name="Nota 4 3 3 7 6" xfId="38209" xr:uid="{00000000-0005-0000-0000-0000666B0000}"/>
    <cellStyle name="Nota 4 3 3 7 7" xfId="40167" xr:uid="{00000000-0005-0000-0000-0000676B0000}"/>
    <cellStyle name="Nota 4 3 3 8" xfId="11269" xr:uid="{00000000-0005-0000-0000-0000686B0000}"/>
    <cellStyle name="Nota 4 3 3 9" xfId="9177" xr:uid="{00000000-0005-0000-0000-0000696B0000}"/>
    <cellStyle name="Nota 4 3 4" xfId="2239" xr:uid="{00000000-0005-0000-0000-00006A6B0000}"/>
    <cellStyle name="Nota 4 3 4 10" xfId="23054" xr:uid="{00000000-0005-0000-0000-00006B6B0000}"/>
    <cellStyle name="Nota 4 3 4 11" xfId="25209" xr:uid="{00000000-0005-0000-0000-00006C6B0000}"/>
    <cellStyle name="Nota 4 3 4 12" xfId="25934" xr:uid="{00000000-0005-0000-0000-00006D6B0000}"/>
    <cellStyle name="Nota 4 3 4 13" xfId="31066" xr:uid="{00000000-0005-0000-0000-00006E6B0000}"/>
    <cellStyle name="Nota 4 3 4 14" xfId="34949" xr:uid="{00000000-0005-0000-0000-00006F6B0000}"/>
    <cellStyle name="Nota 4 3 4 2" xfId="2639" xr:uid="{00000000-0005-0000-0000-0000706B0000}"/>
    <cellStyle name="Nota 4 3 4 2 2" xfId="7736" xr:uid="{00000000-0005-0000-0000-0000716B0000}"/>
    <cellStyle name="Nota 4 3 4 2 2 2" xfId="16889" xr:uid="{00000000-0005-0000-0000-0000726B0000}"/>
    <cellStyle name="Nota 4 3 4 2 2 3" xfId="23870" xr:uid="{00000000-0005-0000-0000-0000736B0000}"/>
    <cellStyle name="Nota 4 3 4 2 2 4" xfId="30714" xr:uid="{00000000-0005-0000-0000-0000746B0000}"/>
    <cellStyle name="Nota 4 3 4 2 2 5" xfId="34664" xr:uid="{00000000-0005-0000-0000-0000756B0000}"/>
    <cellStyle name="Nota 4 3 4 2 2 6" xfId="38216" xr:uid="{00000000-0005-0000-0000-0000766B0000}"/>
    <cellStyle name="Nota 4 3 4 2 2 7" xfId="40174" xr:uid="{00000000-0005-0000-0000-0000776B0000}"/>
    <cellStyle name="Nota 4 3 4 2 3" xfId="11793" xr:uid="{00000000-0005-0000-0000-0000786B0000}"/>
    <cellStyle name="Nota 4 3 4 2 4" xfId="18796" xr:uid="{00000000-0005-0000-0000-0000796B0000}"/>
    <cellStyle name="Nota 4 3 4 2 5" xfId="25249" xr:uid="{00000000-0005-0000-0000-00007A6B0000}"/>
    <cellStyle name="Nota 4 3 4 2 6" xfId="26283" xr:uid="{00000000-0005-0000-0000-00007B6B0000}"/>
    <cellStyle name="Nota 4 3 4 2 7" xfId="25075" xr:uid="{00000000-0005-0000-0000-00007C6B0000}"/>
    <cellStyle name="Nota 4 3 4 2 8" xfId="29149" xr:uid="{00000000-0005-0000-0000-00007D6B0000}"/>
    <cellStyle name="Nota 4 3 4 2 9" xfId="25768" xr:uid="{00000000-0005-0000-0000-00007E6B0000}"/>
    <cellStyle name="Nota 4 3 4 3" xfId="3921" xr:uid="{00000000-0005-0000-0000-00007F6B0000}"/>
    <cellStyle name="Nota 4 3 4 3 2" xfId="7737" xr:uid="{00000000-0005-0000-0000-0000806B0000}"/>
    <cellStyle name="Nota 4 3 4 3 2 2" xfId="16890" xr:uid="{00000000-0005-0000-0000-0000816B0000}"/>
    <cellStyle name="Nota 4 3 4 3 2 3" xfId="23871" xr:uid="{00000000-0005-0000-0000-0000826B0000}"/>
    <cellStyle name="Nota 4 3 4 3 2 4" xfId="30715" xr:uid="{00000000-0005-0000-0000-0000836B0000}"/>
    <cellStyle name="Nota 4 3 4 3 2 5" xfId="34665" xr:uid="{00000000-0005-0000-0000-0000846B0000}"/>
    <cellStyle name="Nota 4 3 4 3 2 6" xfId="38217" xr:uid="{00000000-0005-0000-0000-0000856B0000}"/>
    <cellStyle name="Nota 4 3 4 3 2 7" xfId="40175" xr:uid="{00000000-0005-0000-0000-0000866B0000}"/>
    <cellStyle name="Nota 4 3 4 3 3" xfId="13075" xr:uid="{00000000-0005-0000-0000-0000876B0000}"/>
    <cellStyle name="Nota 4 3 4 3 4" xfId="20073" xr:uid="{00000000-0005-0000-0000-0000886B0000}"/>
    <cellStyle name="Nota 4 3 4 3 5" xfId="22669" xr:uid="{00000000-0005-0000-0000-0000896B0000}"/>
    <cellStyle name="Nota 4 3 4 3 6" xfId="22608" xr:uid="{00000000-0005-0000-0000-00008A6B0000}"/>
    <cellStyle name="Nota 4 3 4 3 7" xfId="17376" xr:uid="{00000000-0005-0000-0000-00008B6B0000}"/>
    <cellStyle name="Nota 4 3 4 3 8" xfId="33466" xr:uid="{00000000-0005-0000-0000-00008C6B0000}"/>
    <cellStyle name="Nota 4 3 4 3 9" xfId="37139" xr:uid="{00000000-0005-0000-0000-00008D6B0000}"/>
    <cellStyle name="Nota 4 3 4 4" xfId="4359" xr:uid="{00000000-0005-0000-0000-00008E6B0000}"/>
    <cellStyle name="Nota 4 3 4 4 2" xfId="7738" xr:uid="{00000000-0005-0000-0000-00008F6B0000}"/>
    <cellStyle name="Nota 4 3 4 4 2 2" xfId="16891" xr:uid="{00000000-0005-0000-0000-0000906B0000}"/>
    <cellStyle name="Nota 4 3 4 4 2 3" xfId="23872" xr:uid="{00000000-0005-0000-0000-0000916B0000}"/>
    <cellStyle name="Nota 4 3 4 4 2 4" xfId="30716" xr:uid="{00000000-0005-0000-0000-0000926B0000}"/>
    <cellStyle name="Nota 4 3 4 4 2 5" xfId="34666" xr:uid="{00000000-0005-0000-0000-0000936B0000}"/>
    <cellStyle name="Nota 4 3 4 4 2 6" xfId="38218" xr:uid="{00000000-0005-0000-0000-0000946B0000}"/>
    <cellStyle name="Nota 4 3 4 4 2 7" xfId="40176" xr:uid="{00000000-0005-0000-0000-0000956B0000}"/>
    <cellStyle name="Nota 4 3 4 4 3" xfId="13513" xr:uid="{00000000-0005-0000-0000-0000966B0000}"/>
    <cellStyle name="Nota 4 3 4 4 4" xfId="20511" xr:uid="{00000000-0005-0000-0000-0000976B0000}"/>
    <cellStyle name="Nota 4 3 4 4 5" xfId="24015" xr:uid="{00000000-0005-0000-0000-0000986B0000}"/>
    <cellStyle name="Nota 4 3 4 4 6" xfId="9331" xr:uid="{00000000-0005-0000-0000-0000996B0000}"/>
    <cellStyle name="Nota 4 3 4 4 7" xfId="28631" xr:uid="{00000000-0005-0000-0000-00009A6B0000}"/>
    <cellStyle name="Nota 4 3 4 4 8" xfId="35550" xr:uid="{00000000-0005-0000-0000-00009B6B0000}"/>
    <cellStyle name="Nota 4 3 4 4 9" xfId="38472" xr:uid="{00000000-0005-0000-0000-00009C6B0000}"/>
    <cellStyle name="Nota 4 3 4 5" xfId="4613" xr:uid="{00000000-0005-0000-0000-00009D6B0000}"/>
    <cellStyle name="Nota 4 3 4 5 2" xfId="7739" xr:uid="{00000000-0005-0000-0000-00009E6B0000}"/>
    <cellStyle name="Nota 4 3 4 5 2 2" xfId="16892" xr:uid="{00000000-0005-0000-0000-00009F6B0000}"/>
    <cellStyle name="Nota 4 3 4 5 2 3" xfId="23873" xr:uid="{00000000-0005-0000-0000-0000A06B0000}"/>
    <cellStyle name="Nota 4 3 4 5 2 4" xfId="30717" xr:uid="{00000000-0005-0000-0000-0000A16B0000}"/>
    <cellStyle name="Nota 4 3 4 5 2 5" xfId="34667" xr:uid="{00000000-0005-0000-0000-0000A26B0000}"/>
    <cellStyle name="Nota 4 3 4 5 2 6" xfId="38219" xr:uid="{00000000-0005-0000-0000-0000A36B0000}"/>
    <cellStyle name="Nota 4 3 4 5 2 7" xfId="40177" xr:uid="{00000000-0005-0000-0000-0000A46B0000}"/>
    <cellStyle name="Nota 4 3 4 5 3" xfId="13767" xr:uid="{00000000-0005-0000-0000-0000A56B0000}"/>
    <cellStyle name="Nota 4 3 4 5 4" xfId="20765" xr:uid="{00000000-0005-0000-0000-0000A66B0000}"/>
    <cellStyle name="Nota 4 3 4 5 5" xfId="24771" xr:uid="{00000000-0005-0000-0000-0000A76B0000}"/>
    <cellStyle name="Nota 4 3 4 5 6" xfId="29253" xr:uid="{00000000-0005-0000-0000-0000A86B0000}"/>
    <cellStyle name="Nota 4 3 4 5 7" xfId="26797" xr:uid="{00000000-0005-0000-0000-0000A96B0000}"/>
    <cellStyle name="Nota 4 3 4 5 8" xfId="32213" xr:uid="{00000000-0005-0000-0000-0000AA6B0000}"/>
    <cellStyle name="Nota 4 3 4 5 9" xfId="35888" xr:uid="{00000000-0005-0000-0000-0000AB6B0000}"/>
    <cellStyle name="Nota 4 3 4 6" xfId="4859" xr:uid="{00000000-0005-0000-0000-0000AC6B0000}"/>
    <cellStyle name="Nota 4 3 4 6 2" xfId="7740" xr:uid="{00000000-0005-0000-0000-0000AD6B0000}"/>
    <cellStyle name="Nota 4 3 4 6 2 2" xfId="16893" xr:uid="{00000000-0005-0000-0000-0000AE6B0000}"/>
    <cellStyle name="Nota 4 3 4 6 2 3" xfId="23874" xr:uid="{00000000-0005-0000-0000-0000AF6B0000}"/>
    <cellStyle name="Nota 4 3 4 6 2 4" xfId="30718" xr:uid="{00000000-0005-0000-0000-0000B06B0000}"/>
    <cellStyle name="Nota 4 3 4 6 2 5" xfId="34668" xr:uid="{00000000-0005-0000-0000-0000B16B0000}"/>
    <cellStyle name="Nota 4 3 4 6 2 6" xfId="38220" xr:uid="{00000000-0005-0000-0000-0000B26B0000}"/>
    <cellStyle name="Nota 4 3 4 6 2 7" xfId="40178" xr:uid="{00000000-0005-0000-0000-0000B36B0000}"/>
    <cellStyle name="Nota 4 3 4 6 3" xfId="14013" xr:uid="{00000000-0005-0000-0000-0000B46B0000}"/>
    <cellStyle name="Nota 4 3 4 6 4" xfId="21011" xr:uid="{00000000-0005-0000-0000-0000B56B0000}"/>
    <cellStyle name="Nota 4 3 4 6 5" xfId="27393" xr:uid="{00000000-0005-0000-0000-0000B66B0000}"/>
    <cellStyle name="Nota 4 3 4 6 6" xfId="17052" xr:uid="{00000000-0005-0000-0000-0000B76B0000}"/>
    <cellStyle name="Nota 4 3 4 6 7" xfId="9172" xr:uid="{00000000-0005-0000-0000-0000B86B0000}"/>
    <cellStyle name="Nota 4 3 4 6 8" xfId="35583" xr:uid="{00000000-0005-0000-0000-0000B96B0000}"/>
    <cellStyle name="Nota 4 3 4 6 9" xfId="38494" xr:uid="{00000000-0005-0000-0000-0000BA6B0000}"/>
    <cellStyle name="Nota 4 3 4 7" xfId="7735" xr:uid="{00000000-0005-0000-0000-0000BB6B0000}"/>
    <cellStyle name="Nota 4 3 4 7 2" xfId="16888" xr:uid="{00000000-0005-0000-0000-0000BC6B0000}"/>
    <cellStyle name="Nota 4 3 4 7 3" xfId="23869" xr:uid="{00000000-0005-0000-0000-0000BD6B0000}"/>
    <cellStyle name="Nota 4 3 4 7 4" xfId="30713" xr:uid="{00000000-0005-0000-0000-0000BE6B0000}"/>
    <cellStyle name="Nota 4 3 4 7 5" xfId="34663" xr:uid="{00000000-0005-0000-0000-0000BF6B0000}"/>
    <cellStyle name="Nota 4 3 4 7 6" xfId="38215" xr:uid="{00000000-0005-0000-0000-0000C06B0000}"/>
    <cellStyle name="Nota 4 3 4 7 7" xfId="40173" xr:uid="{00000000-0005-0000-0000-0000C16B0000}"/>
    <cellStyle name="Nota 4 3 4 8" xfId="11393" xr:uid="{00000000-0005-0000-0000-0000C26B0000}"/>
    <cellStyle name="Nota 4 3 4 9" xfId="18396" xr:uid="{00000000-0005-0000-0000-0000C36B0000}"/>
    <cellStyle name="Nota 4 3 5" xfId="2089" xr:uid="{00000000-0005-0000-0000-0000C46B0000}"/>
    <cellStyle name="Nota 4 3 5 10" xfId="28459" xr:uid="{00000000-0005-0000-0000-0000C56B0000}"/>
    <cellStyle name="Nota 4 3 5 11" xfId="10082" xr:uid="{00000000-0005-0000-0000-0000C66B0000}"/>
    <cellStyle name="Nota 4 3 5 12" xfId="25938" xr:uid="{00000000-0005-0000-0000-0000C76B0000}"/>
    <cellStyle name="Nota 4 3 5 13" xfId="34786" xr:uid="{00000000-0005-0000-0000-0000C86B0000}"/>
    <cellStyle name="Nota 4 3 5 14" xfId="38338" xr:uid="{00000000-0005-0000-0000-0000C96B0000}"/>
    <cellStyle name="Nota 4 3 5 2" xfId="2589" xr:uid="{00000000-0005-0000-0000-0000CA6B0000}"/>
    <cellStyle name="Nota 4 3 5 2 2" xfId="7742" xr:uid="{00000000-0005-0000-0000-0000CB6B0000}"/>
    <cellStyle name="Nota 4 3 5 2 2 2" xfId="16895" xr:uid="{00000000-0005-0000-0000-0000CC6B0000}"/>
    <cellStyle name="Nota 4 3 5 2 2 3" xfId="23876" xr:uid="{00000000-0005-0000-0000-0000CD6B0000}"/>
    <cellStyle name="Nota 4 3 5 2 2 4" xfId="30720" xr:uid="{00000000-0005-0000-0000-0000CE6B0000}"/>
    <cellStyle name="Nota 4 3 5 2 2 5" xfId="34670" xr:uid="{00000000-0005-0000-0000-0000CF6B0000}"/>
    <cellStyle name="Nota 4 3 5 2 2 6" xfId="38222" xr:uid="{00000000-0005-0000-0000-0000D06B0000}"/>
    <cellStyle name="Nota 4 3 5 2 2 7" xfId="40180" xr:uid="{00000000-0005-0000-0000-0000D16B0000}"/>
    <cellStyle name="Nota 4 3 5 2 3" xfId="11743" xr:uid="{00000000-0005-0000-0000-0000D26B0000}"/>
    <cellStyle name="Nota 4 3 5 2 4" xfId="18746" xr:uid="{00000000-0005-0000-0000-0000D36B0000}"/>
    <cellStyle name="Nota 4 3 5 2 5" xfId="19658" xr:uid="{00000000-0005-0000-0000-0000D46B0000}"/>
    <cellStyle name="Nota 4 3 5 2 6" xfId="26263" xr:uid="{00000000-0005-0000-0000-0000D56B0000}"/>
    <cellStyle name="Nota 4 3 5 2 7" xfId="17569" xr:uid="{00000000-0005-0000-0000-0000D66B0000}"/>
    <cellStyle name="Nota 4 3 5 2 8" xfId="34015" xr:uid="{00000000-0005-0000-0000-0000D76B0000}"/>
    <cellStyle name="Nota 4 3 5 2 9" xfId="37577" xr:uid="{00000000-0005-0000-0000-0000D86B0000}"/>
    <cellStyle name="Nota 4 3 5 3" xfId="3836" xr:uid="{00000000-0005-0000-0000-0000D96B0000}"/>
    <cellStyle name="Nota 4 3 5 3 2" xfId="7743" xr:uid="{00000000-0005-0000-0000-0000DA6B0000}"/>
    <cellStyle name="Nota 4 3 5 3 2 2" xfId="16896" xr:uid="{00000000-0005-0000-0000-0000DB6B0000}"/>
    <cellStyle name="Nota 4 3 5 3 2 3" xfId="23877" xr:uid="{00000000-0005-0000-0000-0000DC6B0000}"/>
    <cellStyle name="Nota 4 3 5 3 2 4" xfId="30721" xr:uid="{00000000-0005-0000-0000-0000DD6B0000}"/>
    <cellStyle name="Nota 4 3 5 3 2 5" xfId="34671" xr:uid="{00000000-0005-0000-0000-0000DE6B0000}"/>
    <cellStyle name="Nota 4 3 5 3 2 6" xfId="38223" xr:uid="{00000000-0005-0000-0000-0000DF6B0000}"/>
    <cellStyle name="Nota 4 3 5 3 2 7" xfId="40181" xr:uid="{00000000-0005-0000-0000-0000E06B0000}"/>
    <cellStyle name="Nota 4 3 5 3 3" xfId="12990" xr:uid="{00000000-0005-0000-0000-0000E16B0000}"/>
    <cellStyle name="Nota 4 3 5 3 4" xfId="19989" xr:uid="{00000000-0005-0000-0000-0000E26B0000}"/>
    <cellStyle name="Nota 4 3 5 3 5" xfId="24111" xr:uid="{00000000-0005-0000-0000-0000E36B0000}"/>
    <cellStyle name="Nota 4 3 5 3 6" xfId="29531" xr:uid="{00000000-0005-0000-0000-0000E46B0000}"/>
    <cellStyle name="Nota 4 3 5 3 7" xfId="27299" xr:uid="{00000000-0005-0000-0000-0000E56B0000}"/>
    <cellStyle name="Nota 4 3 5 3 8" xfId="33496" xr:uid="{00000000-0005-0000-0000-0000E66B0000}"/>
    <cellStyle name="Nota 4 3 5 3 9" xfId="37164" xr:uid="{00000000-0005-0000-0000-0000E76B0000}"/>
    <cellStyle name="Nota 4 3 5 4" xfId="4300" xr:uid="{00000000-0005-0000-0000-0000E86B0000}"/>
    <cellStyle name="Nota 4 3 5 4 2" xfId="7744" xr:uid="{00000000-0005-0000-0000-0000E96B0000}"/>
    <cellStyle name="Nota 4 3 5 4 2 2" xfId="16897" xr:uid="{00000000-0005-0000-0000-0000EA6B0000}"/>
    <cellStyle name="Nota 4 3 5 4 2 3" xfId="23878" xr:uid="{00000000-0005-0000-0000-0000EB6B0000}"/>
    <cellStyle name="Nota 4 3 5 4 2 4" xfId="30722" xr:uid="{00000000-0005-0000-0000-0000EC6B0000}"/>
    <cellStyle name="Nota 4 3 5 4 2 5" xfId="34672" xr:uid="{00000000-0005-0000-0000-0000ED6B0000}"/>
    <cellStyle name="Nota 4 3 5 4 2 6" xfId="38224" xr:uid="{00000000-0005-0000-0000-0000EE6B0000}"/>
    <cellStyle name="Nota 4 3 5 4 2 7" xfId="40182" xr:uid="{00000000-0005-0000-0000-0000EF6B0000}"/>
    <cellStyle name="Nota 4 3 5 4 3" xfId="13454" xr:uid="{00000000-0005-0000-0000-0000F06B0000}"/>
    <cellStyle name="Nota 4 3 5 4 4" xfId="20452" xr:uid="{00000000-0005-0000-0000-0000F16B0000}"/>
    <cellStyle name="Nota 4 3 5 4 5" xfId="17086" xr:uid="{00000000-0005-0000-0000-0000F26B0000}"/>
    <cellStyle name="Nota 4 3 5 4 6" xfId="19540" xr:uid="{00000000-0005-0000-0000-0000F36B0000}"/>
    <cellStyle name="Nota 4 3 5 4 7" xfId="25280" xr:uid="{00000000-0005-0000-0000-0000F46B0000}"/>
    <cellStyle name="Nota 4 3 5 4 8" xfId="33344" xr:uid="{00000000-0005-0000-0000-0000F56B0000}"/>
    <cellStyle name="Nota 4 3 5 4 9" xfId="37019" xr:uid="{00000000-0005-0000-0000-0000F66B0000}"/>
    <cellStyle name="Nota 4 3 5 5" xfId="4571" xr:uid="{00000000-0005-0000-0000-0000F76B0000}"/>
    <cellStyle name="Nota 4 3 5 5 2" xfId="7745" xr:uid="{00000000-0005-0000-0000-0000F86B0000}"/>
    <cellStyle name="Nota 4 3 5 5 2 2" xfId="16898" xr:uid="{00000000-0005-0000-0000-0000F96B0000}"/>
    <cellStyle name="Nota 4 3 5 5 2 3" xfId="23879" xr:uid="{00000000-0005-0000-0000-0000FA6B0000}"/>
    <cellStyle name="Nota 4 3 5 5 2 4" xfId="30723" xr:uid="{00000000-0005-0000-0000-0000FB6B0000}"/>
    <cellStyle name="Nota 4 3 5 5 2 5" xfId="34673" xr:uid="{00000000-0005-0000-0000-0000FC6B0000}"/>
    <cellStyle name="Nota 4 3 5 5 2 6" xfId="38225" xr:uid="{00000000-0005-0000-0000-0000FD6B0000}"/>
    <cellStyle name="Nota 4 3 5 5 2 7" xfId="40183" xr:uid="{00000000-0005-0000-0000-0000FE6B0000}"/>
    <cellStyle name="Nota 4 3 5 5 3" xfId="13725" xr:uid="{00000000-0005-0000-0000-0000FF6B0000}"/>
    <cellStyle name="Nota 4 3 5 5 4" xfId="20723" xr:uid="{00000000-0005-0000-0000-0000006C0000}"/>
    <cellStyle name="Nota 4 3 5 5 5" xfId="27551" xr:uid="{00000000-0005-0000-0000-0000016C0000}"/>
    <cellStyle name="Nota 4 3 5 5 6" xfId="26723" xr:uid="{00000000-0005-0000-0000-0000026C0000}"/>
    <cellStyle name="Nota 4 3 5 5 7" xfId="17816" xr:uid="{00000000-0005-0000-0000-0000036C0000}"/>
    <cellStyle name="Nota 4 3 5 5 8" xfId="26613" xr:uid="{00000000-0005-0000-0000-0000046C0000}"/>
    <cellStyle name="Nota 4 3 5 5 9" xfId="31038" xr:uid="{00000000-0005-0000-0000-0000056C0000}"/>
    <cellStyle name="Nota 4 3 5 6" xfId="4821" xr:uid="{00000000-0005-0000-0000-0000066C0000}"/>
    <cellStyle name="Nota 4 3 5 6 2" xfId="7746" xr:uid="{00000000-0005-0000-0000-0000076C0000}"/>
    <cellStyle name="Nota 4 3 5 6 2 2" xfId="16899" xr:uid="{00000000-0005-0000-0000-0000086C0000}"/>
    <cellStyle name="Nota 4 3 5 6 2 3" xfId="23880" xr:uid="{00000000-0005-0000-0000-0000096C0000}"/>
    <cellStyle name="Nota 4 3 5 6 2 4" xfId="30724" xr:uid="{00000000-0005-0000-0000-00000A6C0000}"/>
    <cellStyle name="Nota 4 3 5 6 2 5" xfId="34674" xr:uid="{00000000-0005-0000-0000-00000B6C0000}"/>
    <cellStyle name="Nota 4 3 5 6 2 6" xfId="38226" xr:uid="{00000000-0005-0000-0000-00000C6C0000}"/>
    <cellStyle name="Nota 4 3 5 6 2 7" xfId="40184" xr:uid="{00000000-0005-0000-0000-00000D6C0000}"/>
    <cellStyle name="Nota 4 3 5 6 3" xfId="13975" xr:uid="{00000000-0005-0000-0000-00000E6C0000}"/>
    <cellStyle name="Nota 4 3 5 6 4" xfId="20973" xr:uid="{00000000-0005-0000-0000-00000F6C0000}"/>
    <cellStyle name="Nota 4 3 5 6 5" xfId="24797" xr:uid="{00000000-0005-0000-0000-0000106C0000}"/>
    <cellStyle name="Nota 4 3 5 6 6" xfId="25014" xr:uid="{00000000-0005-0000-0000-0000116C0000}"/>
    <cellStyle name="Nota 4 3 5 6 7" xfId="18322" xr:uid="{00000000-0005-0000-0000-0000126C0000}"/>
    <cellStyle name="Nota 4 3 5 6 8" xfId="32114" xr:uid="{00000000-0005-0000-0000-0000136C0000}"/>
    <cellStyle name="Nota 4 3 5 6 9" xfId="35789" xr:uid="{00000000-0005-0000-0000-0000146C0000}"/>
    <cellStyle name="Nota 4 3 5 7" xfId="7741" xr:uid="{00000000-0005-0000-0000-0000156C0000}"/>
    <cellStyle name="Nota 4 3 5 7 2" xfId="16894" xr:uid="{00000000-0005-0000-0000-0000166C0000}"/>
    <cellStyle name="Nota 4 3 5 7 3" xfId="23875" xr:uid="{00000000-0005-0000-0000-0000176C0000}"/>
    <cellStyle name="Nota 4 3 5 7 4" xfId="30719" xr:uid="{00000000-0005-0000-0000-0000186C0000}"/>
    <cellStyle name="Nota 4 3 5 7 5" xfId="34669" xr:uid="{00000000-0005-0000-0000-0000196C0000}"/>
    <cellStyle name="Nota 4 3 5 7 6" xfId="38221" xr:uid="{00000000-0005-0000-0000-00001A6C0000}"/>
    <cellStyle name="Nota 4 3 5 7 7" xfId="40179" xr:uid="{00000000-0005-0000-0000-00001B6C0000}"/>
    <cellStyle name="Nota 4 3 5 8" xfId="11243" xr:uid="{00000000-0005-0000-0000-00001C6C0000}"/>
    <cellStyle name="Nota 4 3 5 9" xfId="9186" xr:uid="{00000000-0005-0000-0000-00001D6C0000}"/>
    <cellStyle name="Nota 4 3 6" xfId="1649" xr:uid="{00000000-0005-0000-0000-00001E6C0000}"/>
    <cellStyle name="Nota 4 3 6 10" xfId="21282" xr:uid="{00000000-0005-0000-0000-00001F6C0000}"/>
    <cellStyle name="Nota 4 3 6 11" xfId="30998" xr:uid="{00000000-0005-0000-0000-0000206C0000}"/>
    <cellStyle name="Nota 4 3 6 12" xfId="31362" xr:uid="{00000000-0005-0000-0000-0000216C0000}"/>
    <cellStyle name="Nota 4 3 6 13" xfId="35128" xr:uid="{00000000-0005-0000-0000-0000226C0000}"/>
    <cellStyle name="Nota 4 3 6 2" xfId="3526" xr:uid="{00000000-0005-0000-0000-0000236C0000}"/>
    <cellStyle name="Nota 4 3 6 2 2" xfId="7748" xr:uid="{00000000-0005-0000-0000-0000246C0000}"/>
    <cellStyle name="Nota 4 3 6 2 2 2" xfId="16901" xr:uid="{00000000-0005-0000-0000-0000256C0000}"/>
    <cellStyle name="Nota 4 3 6 2 2 3" xfId="23882" xr:uid="{00000000-0005-0000-0000-0000266C0000}"/>
    <cellStyle name="Nota 4 3 6 2 2 4" xfId="30726" xr:uid="{00000000-0005-0000-0000-0000276C0000}"/>
    <cellStyle name="Nota 4 3 6 2 2 5" xfId="34676" xr:uid="{00000000-0005-0000-0000-0000286C0000}"/>
    <cellStyle name="Nota 4 3 6 2 2 6" xfId="38228" xr:uid="{00000000-0005-0000-0000-0000296C0000}"/>
    <cellStyle name="Nota 4 3 6 2 2 7" xfId="40186" xr:uid="{00000000-0005-0000-0000-00002A6C0000}"/>
    <cellStyle name="Nota 4 3 6 2 3" xfId="12680" xr:uid="{00000000-0005-0000-0000-00002B6C0000}"/>
    <cellStyle name="Nota 4 3 6 2 4" xfId="19681" xr:uid="{00000000-0005-0000-0000-00002C6C0000}"/>
    <cellStyle name="Nota 4 3 6 2 5" xfId="28066" xr:uid="{00000000-0005-0000-0000-00002D6C0000}"/>
    <cellStyle name="Nota 4 3 6 2 6" xfId="28531" xr:uid="{00000000-0005-0000-0000-00002E6C0000}"/>
    <cellStyle name="Nota 4 3 6 2 7" xfId="29612" xr:uid="{00000000-0005-0000-0000-00002F6C0000}"/>
    <cellStyle name="Nota 4 3 6 2 8" xfId="31614" xr:uid="{00000000-0005-0000-0000-0000306C0000}"/>
    <cellStyle name="Nota 4 3 6 2 9" xfId="35302" xr:uid="{00000000-0005-0000-0000-0000316C0000}"/>
    <cellStyle name="Nota 4 3 6 3" xfId="4122" xr:uid="{00000000-0005-0000-0000-0000326C0000}"/>
    <cellStyle name="Nota 4 3 6 3 2" xfId="7749" xr:uid="{00000000-0005-0000-0000-0000336C0000}"/>
    <cellStyle name="Nota 4 3 6 3 2 2" xfId="16902" xr:uid="{00000000-0005-0000-0000-0000346C0000}"/>
    <cellStyle name="Nota 4 3 6 3 2 3" xfId="23883" xr:uid="{00000000-0005-0000-0000-0000356C0000}"/>
    <cellStyle name="Nota 4 3 6 3 2 4" xfId="30727" xr:uid="{00000000-0005-0000-0000-0000366C0000}"/>
    <cellStyle name="Nota 4 3 6 3 2 5" xfId="34677" xr:uid="{00000000-0005-0000-0000-0000376C0000}"/>
    <cellStyle name="Nota 4 3 6 3 2 6" xfId="38229" xr:uid="{00000000-0005-0000-0000-0000386C0000}"/>
    <cellStyle name="Nota 4 3 6 3 2 7" xfId="40187" xr:uid="{00000000-0005-0000-0000-0000396C0000}"/>
    <cellStyle name="Nota 4 3 6 3 3" xfId="13276" xr:uid="{00000000-0005-0000-0000-00003A6C0000}"/>
    <cellStyle name="Nota 4 3 6 3 4" xfId="20274" xr:uid="{00000000-0005-0000-0000-00003B6C0000}"/>
    <cellStyle name="Nota 4 3 6 3 5" xfId="27771" xr:uid="{00000000-0005-0000-0000-00003C6C0000}"/>
    <cellStyle name="Nota 4 3 6 3 6" xfId="17260" xr:uid="{00000000-0005-0000-0000-00003D6C0000}"/>
    <cellStyle name="Nota 4 3 6 3 7" xfId="17512" xr:uid="{00000000-0005-0000-0000-00003E6C0000}"/>
    <cellStyle name="Nota 4 3 6 3 8" xfId="25529" xr:uid="{00000000-0005-0000-0000-00003F6C0000}"/>
    <cellStyle name="Nota 4 3 6 3 9" xfId="33671" xr:uid="{00000000-0005-0000-0000-0000406C0000}"/>
    <cellStyle name="Nota 4 3 6 4" xfId="2972" xr:uid="{00000000-0005-0000-0000-0000416C0000}"/>
    <cellStyle name="Nota 4 3 6 4 2" xfId="7750" xr:uid="{00000000-0005-0000-0000-0000426C0000}"/>
    <cellStyle name="Nota 4 3 6 4 2 2" xfId="16903" xr:uid="{00000000-0005-0000-0000-0000436C0000}"/>
    <cellStyle name="Nota 4 3 6 4 2 3" xfId="23884" xr:uid="{00000000-0005-0000-0000-0000446C0000}"/>
    <cellStyle name="Nota 4 3 6 4 2 4" xfId="30728" xr:uid="{00000000-0005-0000-0000-0000456C0000}"/>
    <cellStyle name="Nota 4 3 6 4 2 5" xfId="34678" xr:uid="{00000000-0005-0000-0000-0000466C0000}"/>
    <cellStyle name="Nota 4 3 6 4 2 6" xfId="38230" xr:uid="{00000000-0005-0000-0000-0000476C0000}"/>
    <cellStyle name="Nota 4 3 6 4 2 7" xfId="40188" xr:uid="{00000000-0005-0000-0000-0000486C0000}"/>
    <cellStyle name="Nota 4 3 6 4 3" xfId="12126" xr:uid="{00000000-0005-0000-0000-0000496C0000}"/>
    <cellStyle name="Nota 4 3 6 4 4" xfId="19129" xr:uid="{00000000-0005-0000-0000-00004A6C0000}"/>
    <cellStyle name="Nota 4 3 6 4 5" xfId="28309" xr:uid="{00000000-0005-0000-0000-00004B6C0000}"/>
    <cellStyle name="Nota 4 3 6 4 6" xfId="21254" xr:uid="{00000000-0005-0000-0000-00004C6C0000}"/>
    <cellStyle name="Nota 4 3 6 4 7" xfId="19544" xr:uid="{00000000-0005-0000-0000-00004D6C0000}"/>
    <cellStyle name="Nota 4 3 6 4 8" xfId="31914" xr:uid="{00000000-0005-0000-0000-00004E6C0000}"/>
    <cellStyle name="Nota 4 3 6 4 9" xfId="31816" xr:uid="{00000000-0005-0000-0000-00004F6C0000}"/>
    <cellStyle name="Nota 4 3 6 5" xfId="2974" xr:uid="{00000000-0005-0000-0000-0000506C0000}"/>
    <cellStyle name="Nota 4 3 6 5 2" xfId="7751" xr:uid="{00000000-0005-0000-0000-0000516C0000}"/>
    <cellStyle name="Nota 4 3 6 5 2 2" xfId="16904" xr:uid="{00000000-0005-0000-0000-0000526C0000}"/>
    <cellStyle name="Nota 4 3 6 5 2 3" xfId="23885" xr:uid="{00000000-0005-0000-0000-0000536C0000}"/>
    <cellStyle name="Nota 4 3 6 5 2 4" xfId="30729" xr:uid="{00000000-0005-0000-0000-0000546C0000}"/>
    <cellStyle name="Nota 4 3 6 5 2 5" xfId="34679" xr:uid="{00000000-0005-0000-0000-0000556C0000}"/>
    <cellStyle name="Nota 4 3 6 5 2 6" xfId="38231" xr:uid="{00000000-0005-0000-0000-0000566C0000}"/>
    <cellStyle name="Nota 4 3 6 5 2 7" xfId="40189" xr:uid="{00000000-0005-0000-0000-0000576C0000}"/>
    <cellStyle name="Nota 4 3 6 5 3" xfId="12128" xr:uid="{00000000-0005-0000-0000-0000586C0000}"/>
    <cellStyle name="Nota 4 3 6 5 4" xfId="19131" xr:uid="{00000000-0005-0000-0000-0000596C0000}"/>
    <cellStyle name="Nota 4 3 6 5 5" xfId="28308" xr:uid="{00000000-0005-0000-0000-00005A6C0000}"/>
    <cellStyle name="Nota 4 3 6 5 6" xfId="26391" xr:uid="{00000000-0005-0000-0000-00005B6C0000}"/>
    <cellStyle name="Nota 4 3 6 5 7" xfId="29840" xr:uid="{00000000-0005-0000-0000-00005C6C0000}"/>
    <cellStyle name="Nota 4 3 6 5 8" xfId="31559" xr:uid="{00000000-0005-0000-0000-00005D6C0000}"/>
    <cellStyle name="Nota 4 3 6 5 9" xfId="35269" xr:uid="{00000000-0005-0000-0000-00005E6C0000}"/>
    <cellStyle name="Nota 4 3 6 6" xfId="7747" xr:uid="{00000000-0005-0000-0000-00005F6C0000}"/>
    <cellStyle name="Nota 4 3 6 6 2" xfId="16900" xr:uid="{00000000-0005-0000-0000-0000606C0000}"/>
    <cellStyle name="Nota 4 3 6 6 3" xfId="23881" xr:uid="{00000000-0005-0000-0000-0000616C0000}"/>
    <cellStyle name="Nota 4 3 6 6 4" xfId="30725" xr:uid="{00000000-0005-0000-0000-0000626C0000}"/>
    <cellStyle name="Nota 4 3 6 6 5" xfId="34675" xr:uid="{00000000-0005-0000-0000-0000636C0000}"/>
    <cellStyle name="Nota 4 3 6 6 6" xfId="38227" xr:uid="{00000000-0005-0000-0000-0000646C0000}"/>
    <cellStyle name="Nota 4 3 6 6 7" xfId="40185" xr:uid="{00000000-0005-0000-0000-0000656C0000}"/>
    <cellStyle name="Nota 4 3 6 7" xfId="10803" xr:uid="{00000000-0005-0000-0000-0000666C0000}"/>
    <cellStyle name="Nota 4 3 6 8" xfId="9770" xr:uid="{00000000-0005-0000-0000-0000676C0000}"/>
    <cellStyle name="Nota 4 3 6 9" xfId="24473" xr:uid="{00000000-0005-0000-0000-0000686C0000}"/>
    <cellStyle name="Nota 4 3 7" xfId="2477" xr:uid="{00000000-0005-0000-0000-0000696C0000}"/>
    <cellStyle name="Nota 4 3 7 2" xfId="7752" xr:uid="{00000000-0005-0000-0000-00006A6C0000}"/>
    <cellStyle name="Nota 4 3 7 2 2" xfId="16905" xr:uid="{00000000-0005-0000-0000-00006B6C0000}"/>
    <cellStyle name="Nota 4 3 7 2 3" xfId="23886" xr:uid="{00000000-0005-0000-0000-00006C6C0000}"/>
    <cellStyle name="Nota 4 3 7 2 4" xfId="30730" xr:uid="{00000000-0005-0000-0000-00006D6C0000}"/>
    <cellStyle name="Nota 4 3 7 2 5" xfId="34680" xr:uid="{00000000-0005-0000-0000-00006E6C0000}"/>
    <cellStyle name="Nota 4 3 7 2 6" xfId="38232" xr:uid="{00000000-0005-0000-0000-00006F6C0000}"/>
    <cellStyle name="Nota 4 3 7 2 7" xfId="40190" xr:uid="{00000000-0005-0000-0000-0000706C0000}"/>
    <cellStyle name="Nota 4 3 7 3" xfId="11631" xr:uid="{00000000-0005-0000-0000-0000716C0000}"/>
    <cellStyle name="Nota 4 3 7 4" xfId="18634" xr:uid="{00000000-0005-0000-0000-0000726C0000}"/>
    <cellStyle name="Nota 4 3 7 5" xfId="19588" xr:uid="{00000000-0005-0000-0000-0000736C0000}"/>
    <cellStyle name="Nota 4 3 7 6" xfId="18086" xr:uid="{00000000-0005-0000-0000-0000746C0000}"/>
    <cellStyle name="Nota 4 3 7 7" xfId="30093" xr:uid="{00000000-0005-0000-0000-0000756C0000}"/>
    <cellStyle name="Nota 4 3 7 8" xfId="34070" xr:uid="{00000000-0005-0000-0000-0000766C0000}"/>
    <cellStyle name="Nota 4 3 7 9" xfId="37632" xr:uid="{00000000-0005-0000-0000-0000776C0000}"/>
    <cellStyle name="Nota 4 3 8" xfId="3055" xr:uid="{00000000-0005-0000-0000-0000786C0000}"/>
    <cellStyle name="Nota 4 3 8 2" xfId="7753" xr:uid="{00000000-0005-0000-0000-0000796C0000}"/>
    <cellStyle name="Nota 4 3 8 2 2" xfId="16906" xr:uid="{00000000-0005-0000-0000-00007A6C0000}"/>
    <cellStyle name="Nota 4 3 8 2 3" xfId="23887" xr:uid="{00000000-0005-0000-0000-00007B6C0000}"/>
    <cellStyle name="Nota 4 3 8 2 4" xfId="30731" xr:uid="{00000000-0005-0000-0000-00007C6C0000}"/>
    <cellStyle name="Nota 4 3 8 2 5" xfId="34681" xr:uid="{00000000-0005-0000-0000-00007D6C0000}"/>
    <cellStyle name="Nota 4 3 8 2 6" xfId="38233" xr:uid="{00000000-0005-0000-0000-00007E6C0000}"/>
    <cellStyle name="Nota 4 3 8 2 7" xfId="40191" xr:uid="{00000000-0005-0000-0000-00007F6C0000}"/>
    <cellStyle name="Nota 4 3 8 3" xfId="12209" xr:uid="{00000000-0005-0000-0000-0000806C0000}"/>
    <cellStyle name="Nota 4 3 8 4" xfId="19212" xr:uid="{00000000-0005-0000-0000-0000816C0000}"/>
    <cellStyle name="Nota 4 3 8 5" xfId="15499" xr:uid="{00000000-0005-0000-0000-0000826C0000}"/>
    <cellStyle name="Nota 4 3 8 6" xfId="28082" xr:uid="{00000000-0005-0000-0000-0000836C0000}"/>
    <cellStyle name="Nota 4 3 8 7" xfId="29009" xr:uid="{00000000-0005-0000-0000-0000846C0000}"/>
    <cellStyle name="Nota 4 3 8 8" xfId="31115" xr:uid="{00000000-0005-0000-0000-0000856C0000}"/>
    <cellStyle name="Nota 4 3 8 9" xfId="31302" xr:uid="{00000000-0005-0000-0000-0000866C0000}"/>
    <cellStyle name="Nota 4 3 9" xfId="3782" xr:uid="{00000000-0005-0000-0000-0000876C0000}"/>
    <cellStyle name="Nota 4 3 9 2" xfId="7754" xr:uid="{00000000-0005-0000-0000-0000886C0000}"/>
    <cellStyle name="Nota 4 3 9 2 2" xfId="16907" xr:uid="{00000000-0005-0000-0000-0000896C0000}"/>
    <cellStyle name="Nota 4 3 9 2 3" xfId="23888" xr:uid="{00000000-0005-0000-0000-00008A6C0000}"/>
    <cellStyle name="Nota 4 3 9 2 4" xfId="30732" xr:uid="{00000000-0005-0000-0000-00008B6C0000}"/>
    <cellStyle name="Nota 4 3 9 2 5" xfId="34682" xr:uid="{00000000-0005-0000-0000-00008C6C0000}"/>
    <cellStyle name="Nota 4 3 9 2 6" xfId="38234" xr:uid="{00000000-0005-0000-0000-00008D6C0000}"/>
    <cellStyle name="Nota 4 3 9 2 7" xfId="40192" xr:uid="{00000000-0005-0000-0000-00008E6C0000}"/>
    <cellStyle name="Nota 4 3 9 3" xfId="12936" xr:uid="{00000000-0005-0000-0000-00008F6C0000}"/>
    <cellStyle name="Nota 4 3 9 4" xfId="19935" xr:uid="{00000000-0005-0000-0000-0000906C0000}"/>
    <cellStyle name="Nota 4 3 9 5" xfId="27939" xr:uid="{00000000-0005-0000-0000-0000916C0000}"/>
    <cellStyle name="Nota 4 3 9 6" xfId="9519" xr:uid="{00000000-0005-0000-0000-0000926C0000}"/>
    <cellStyle name="Nota 4 3 9 7" xfId="17729" xr:uid="{00000000-0005-0000-0000-0000936C0000}"/>
    <cellStyle name="Nota 4 3 9 8" xfId="33520" xr:uid="{00000000-0005-0000-0000-0000946C0000}"/>
    <cellStyle name="Nota 4 3 9 9" xfId="37188" xr:uid="{00000000-0005-0000-0000-0000956C0000}"/>
    <cellStyle name="Nota 4 4" xfId="2252" xr:uid="{00000000-0005-0000-0000-0000966C0000}"/>
    <cellStyle name="Nota 4 4 10" xfId="22601" xr:uid="{00000000-0005-0000-0000-0000976C0000}"/>
    <cellStyle name="Nota 4 4 11" xfId="17333" xr:uid="{00000000-0005-0000-0000-0000986C0000}"/>
    <cellStyle name="Nota 4 4 12" xfId="30201" xr:uid="{00000000-0005-0000-0000-0000996C0000}"/>
    <cellStyle name="Nota 4 4 13" xfId="34179" xr:uid="{00000000-0005-0000-0000-00009A6C0000}"/>
    <cellStyle name="Nota 4 4 14" xfId="37741" xr:uid="{00000000-0005-0000-0000-00009B6C0000}"/>
    <cellStyle name="Nota 4 4 2" xfId="2652" xr:uid="{00000000-0005-0000-0000-00009C6C0000}"/>
    <cellStyle name="Nota 4 4 2 2" xfId="7756" xr:uid="{00000000-0005-0000-0000-00009D6C0000}"/>
    <cellStyle name="Nota 4 4 2 2 2" xfId="16909" xr:uid="{00000000-0005-0000-0000-00009E6C0000}"/>
    <cellStyle name="Nota 4 4 2 2 3" xfId="23890" xr:uid="{00000000-0005-0000-0000-00009F6C0000}"/>
    <cellStyle name="Nota 4 4 2 2 4" xfId="30734" xr:uid="{00000000-0005-0000-0000-0000A06C0000}"/>
    <cellStyle name="Nota 4 4 2 2 5" xfId="34684" xr:uid="{00000000-0005-0000-0000-0000A16C0000}"/>
    <cellStyle name="Nota 4 4 2 2 6" xfId="38236" xr:uid="{00000000-0005-0000-0000-0000A26C0000}"/>
    <cellStyle name="Nota 4 4 2 2 7" xfId="40194" xr:uid="{00000000-0005-0000-0000-0000A36C0000}"/>
    <cellStyle name="Nota 4 4 2 3" xfId="11806" xr:uid="{00000000-0005-0000-0000-0000A46C0000}"/>
    <cellStyle name="Nota 4 4 2 4" xfId="18809" xr:uid="{00000000-0005-0000-0000-0000A56C0000}"/>
    <cellStyle name="Nota 4 4 2 5" xfId="9638" xr:uid="{00000000-0005-0000-0000-0000A66C0000}"/>
    <cellStyle name="Nota 4 4 2 6" xfId="17490" xr:uid="{00000000-0005-0000-0000-0000A76C0000}"/>
    <cellStyle name="Nota 4 4 2 7" xfId="29162" xr:uid="{00000000-0005-0000-0000-0000A86C0000}"/>
    <cellStyle name="Nota 4 4 2 8" xfId="33983" xr:uid="{00000000-0005-0000-0000-0000A96C0000}"/>
    <cellStyle name="Nota 4 4 2 9" xfId="37545" xr:uid="{00000000-0005-0000-0000-0000AA6C0000}"/>
    <cellStyle name="Nota 4 4 3" xfId="3934" xr:uid="{00000000-0005-0000-0000-0000AB6C0000}"/>
    <cellStyle name="Nota 4 4 3 2" xfId="7757" xr:uid="{00000000-0005-0000-0000-0000AC6C0000}"/>
    <cellStyle name="Nota 4 4 3 2 2" xfId="16910" xr:uid="{00000000-0005-0000-0000-0000AD6C0000}"/>
    <cellStyle name="Nota 4 4 3 2 3" xfId="23891" xr:uid="{00000000-0005-0000-0000-0000AE6C0000}"/>
    <cellStyle name="Nota 4 4 3 2 4" xfId="30735" xr:uid="{00000000-0005-0000-0000-0000AF6C0000}"/>
    <cellStyle name="Nota 4 4 3 2 5" xfId="34685" xr:uid="{00000000-0005-0000-0000-0000B06C0000}"/>
    <cellStyle name="Nota 4 4 3 2 6" xfId="38237" xr:uid="{00000000-0005-0000-0000-0000B16C0000}"/>
    <cellStyle name="Nota 4 4 3 2 7" xfId="40195" xr:uid="{00000000-0005-0000-0000-0000B26C0000}"/>
    <cellStyle name="Nota 4 4 3 3" xfId="13088" xr:uid="{00000000-0005-0000-0000-0000B36C0000}"/>
    <cellStyle name="Nota 4 4 3 4" xfId="20086" xr:uid="{00000000-0005-0000-0000-0000B46C0000}"/>
    <cellStyle name="Nota 4 4 3 5" xfId="27863" xr:uid="{00000000-0005-0000-0000-0000B56C0000}"/>
    <cellStyle name="Nota 4 4 3 6" xfId="28825" xr:uid="{00000000-0005-0000-0000-0000B66C0000}"/>
    <cellStyle name="Nota 4 4 3 7" xfId="18141" xr:uid="{00000000-0005-0000-0000-0000B76C0000}"/>
    <cellStyle name="Nota 4 4 3 8" xfId="31153" xr:uid="{00000000-0005-0000-0000-0000B86C0000}"/>
    <cellStyle name="Nota 4 4 3 9" xfId="35024" xr:uid="{00000000-0005-0000-0000-0000B96C0000}"/>
    <cellStyle name="Nota 4 4 4" xfId="4372" xr:uid="{00000000-0005-0000-0000-0000BA6C0000}"/>
    <cellStyle name="Nota 4 4 4 2" xfId="7758" xr:uid="{00000000-0005-0000-0000-0000BB6C0000}"/>
    <cellStyle name="Nota 4 4 4 2 2" xfId="16911" xr:uid="{00000000-0005-0000-0000-0000BC6C0000}"/>
    <cellStyle name="Nota 4 4 4 2 3" xfId="23892" xr:uid="{00000000-0005-0000-0000-0000BD6C0000}"/>
    <cellStyle name="Nota 4 4 4 2 4" xfId="30736" xr:uid="{00000000-0005-0000-0000-0000BE6C0000}"/>
    <cellStyle name="Nota 4 4 4 2 5" xfId="34686" xr:uid="{00000000-0005-0000-0000-0000BF6C0000}"/>
    <cellStyle name="Nota 4 4 4 2 6" xfId="38238" xr:uid="{00000000-0005-0000-0000-0000C06C0000}"/>
    <cellStyle name="Nota 4 4 4 2 7" xfId="40196" xr:uid="{00000000-0005-0000-0000-0000C16C0000}"/>
    <cellStyle name="Nota 4 4 4 3" xfId="13526" xr:uid="{00000000-0005-0000-0000-0000C26C0000}"/>
    <cellStyle name="Nota 4 4 4 4" xfId="20524" xr:uid="{00000000-0005-0000-0000-0000C36C0000}"/>
    <cellStyle name="Nota 4 4 4 5" xfId="17737" xr:uid="{00000000-0005-0000-0000-0000C46C0000}"/>
    <cellStyle name="Nota 4 4 4 6" xfId="17007" xr:uid="{00000000-0005-0000-0000-0000C56C0000}"/>
    <cellStyle name="Nota 4 4 4 7" xfId="28027" xr:uid="{00000000-0005-0000-0000-0000C66C0000}"/>
    <cellStyle name="Nota 4 4 4 8" xfId="31728" xr:uid="{00000000-0005-0000-0000-0000C76C0000}"/>
    <cellStyle name="Nota 4 4 4 9" xfId="35408" xr:uid="{00000000-0005-0000-0000-0000C86C0000}"/>
    <cellStyle name="Nota 4 4 5" xfId="4626" xr:uid="{00000000-0005-0000-0000-0000C96C0000}"/>
    <cellStyle name="Nota 4 4 5 2" xfId="7759" xr:uid="{00000000-0005-0000-0000-0000CA6C0000}"/>
    <cellStyle name="Nota 4 4 5 2 2" xfId="16912" xr:uid="{00000000-0005-0000-0000-0000CB6C0000}"/>
    <cellStyle name="Nota 4 4 5 2 3" xfId="23893" xr:uid="{00000000-0005-0000-0000-0000CC6C0000}"/>
    <cellStyle name="Nota 4 4 5 2 4" xfId="30737" xr:uid="{00000000-0005-0000-0000-0000CD6C0000}"/>
    <cellStyle name="Nota 4 4 5 2 5" xfId="34687" xr:uid="{00000000-0005-0000-0000-0000CE6C0000}"/>
    <cellStyle name="Nota 4 4 5 2 6" xfId="38239" xr:uid="{00000000-0005-0000-0000-0000CF6C0000}"/>
    <cellStyle name="Nota 4 4 5 2 7" xfId="40197" xr:uid="{00000000-0005-0000-0000-0000D06C0000}"/>
    <cellStyle name="Nota 4 4 5 3" xfId="13780" xr:uid="{00000000-0005-0000-0000-0000D16C0000}"/>
    <cellStyle name="Nota 4 4 5 4" xfId="20778" xr:uid="{00000000-0005-0000-0000-0000D26C0000}"/>
    <cellStyle name="Nota 4 4 5 5" xfId="27524" xr:uid="{00000000-0005-0000-0000-0000D36C0000}"/>
    <cellStyle name="Nota 4 4 5 6" xfId="29256" xr:uid="{00000000-0005-0000-0000-0000D46C0000}"/>
    <cellStyle name="Nota 4 4 5 7" xfId="21293" xr:uid="{00000000-0005-0000-0000-0000D56C0000}"/>
    <cellStyle name="Nota 4 4 5 8" xfId="32207" xr:uid="{00000000-0005-0000-0000-0000D66C0000}"/>
    <cellStyle name="Nota 4 4 5 9" xfId="35882" xr:uid="{00000000-0005-0000-0000-0000D76C0000}"/>
    <cellStyle name="Nota 4 4 6" xfId="4872" xr:uid="{00000000-0005-0000-0000-0000D86C0000}"/>
    <cellStyle name="Nota 4 4 6 2" xfId="7760" xr:uid="{00000000-0005-0000-0000-0000D96C0000}"/>
    <cellStyle name="Nota 4 4 6 2 2" xfId="16913" xr:uid="{00000000-0005-0000-0000-0000DA6C0000}"/>
    <cellStyle name="Nota 4 4 6 2 3" xfId="23894" xr:uid="{00000000-0005-0000-0000-0000DB6C0000}"/>
    <cellStyle name="Nota 4 4 6 2 4" xfId="30738" xr:uid="{00000000-0005-0000-0000-0000DC6C0000}"/>
    <cellStyle name="Nota 4 4 6 2 5" xfId="34688" xr:uid="{00000000-0005-0000-0000-0000DD6C0000}"/>
    <cellStyle name="Nota 4 4 6 2 6" xfId="38240" xr:uid="{00000000-0005-0000-0000-0000DE6C0000}"/>
    <cellStyle name="Nota 4 4 6 2 7" xfId="40198" xr:uid="{00000000-0005-0000-0000-0000DF6C0000}"/>
    <cellStyle name="Nota 4 4 6 3" xfId="14026" xr:uid="{00000000-0005-0000-0000-0000E06C0000}"/>
    <cellStyle name="Nota 4 4 6 4" xfId="21024" xr:uid="{00000000-0005-0000-0000-0000E16C0000}"/>
    <cellStyle name="Nota 4 4 6 5" xfId="17526" xr:uid="{00000000-0005-0000-0000-0000E26C0000}"/>
    <cellStyle name="Nota 4 4 6 6" xfId="24195" xr:uid="{00000000-0005-0000-0000-0000E36C0000}"/>
    <cellStyle name="Nota 4 4 6 7" xfId="25003" xr:uid="{00000000-0005-0000-0000-0000E46C0000}"/>
    <cellStyle name="Nota 4 4 6 8" xfId="35596" xr:uid="{00000000-0005-0000-0000-0000E56C0000}"/>
    <cellStyle name="Nota 4 4 6 9" xfId="38507" xr:uid="{00000000-0005-0000-0000-0000E66C0000}"/>
    <cellStyle name="Nota 4 4 7" xfId="7755" xr:uid="{00000000-0005-0000-0000-0000E76C0000}"/>
    <cellStyle name="Nota 4 4 7 2" xfId="16908" xr:uid="{00000000-0005-0000-0000-0000E86C0000}"/>
    <cellStyle name="Nota 4 4 7 3" xfId="23889" xr:uid="{00000000-0005-0000-0000-0000E96C0000}"/>
    <cellStyle name="Nota 4 4 7 4" xfId="30733" xr:uid="{00000000-0005-0000-0000-0000EA6C0000}"/>
    <cellStyle name="Nota 4 4 7 5" xfId="34683" xr:uid="{00000000-0005-0000-0000-0000EB6C0000}"/>
    <cellStyle name="Nota 4 4 7 6" xfId="38235" xr:uid="{00000000-0005-0000-0000-0000EC6C0000}"/>
    <cellStyle name="Nota 4 4 7 7" xfId="40193" xr:uid="{00000000-0005-0000-0000-0000ED6C0000}"/>
    <cellStyle name="Nota 4 4 8" xfId="11406" xr:uid="{00000000-0005-0000-0000-0000EE6C0000}"/>
    <cellStyle name="Nota 4 4 9" xfId="18409" xr:uid="{00000000-0005-0000-0000-0000EF6C0000}"/>
    <cellStyle name="Nota 4 5" xfId="1769" xr:uid="{00000000-0005-0000-0000-0000F06C0000}"/>
    <cellStyle name="Nota 4 5 10" xfId="17400" xr:uid="{00000000-0005-0000-0000-0000F16C0000}"/>
    <cellStyle name="Nota 4 5 11" xfId="24172" xr:uid="{00000000-0005-0000-0000-0000F26C0000}"/>
    <cellStyle name="Nota 4 5 12" xfId="30949" xr:uid="{00000000-0005-0000-0000-0000F36C0000}"/>
    <cellStyle name="Nota 4 5 13" xfId="34870" xr:uid="{00000000-0005-0000-0000-0000F46C0000}"/>
    <cellStyle name="Nota 4 5 14" xfId="38358" xr:uid="{00000000-0005-0000-0000-0000F56C0000}"/>
    <cellStyle name="Nota 4 5 2" xfId="2534" xr:uid="{00000000-0005-0000-0000-0000F66C0000}"/>
    <cellStyle name="Nota 4 5 2 2" xfId="7762" xr:uid="{00000000-0005-0000-0000-0000F76C0000}"/>
    <cellStyle name="Nota 4 5 2 2 2" xfId="16915" xr:uid="{00000000-0005-0000-0000-0000F86C0000}"/>
    <cellStyle name="Nota 4 5 2 2 3" xfId="23896" xr:uid="{00000000-0005-0000-0000-0000F96C0000}"/>
    <cellStyle name="Nota 4 5 2 2 4" xfId="30740" xr:uid="{00000000-0005-0000-0000-0000FA6C0000}"/>
    <cellStyle name="Nota 4 5 2 2 5" xfId="34690" xr:uid="{00000000-0005-0000-0000-0000FB6C0000}"/>
    <cellStyle name="Nota 4 5 2 2 6" xfId="38242" xr:uid="{00000000-0005-0000-0000-0000FC6C0000}"/>
    <cellStyle name="Nota 4 5 2 2 7" xfId="40200" xr:uid="{00000000-0005-0000-0000-0000FD6C0000}"/>
    <cellStyle name="Nota 4 5 2 3" xfId="11688" xr:uid="{00000000-0005-0000-0000-0000FE6C0000}"/>
    <cellStyle name="Nota 4 5 2 4" xfId="18691" xr:uid="{00000000-0005-0000-0000-0000FF6C0000}"/>
    <cellStyle name="Nota 4 5 2 5" xfId="18198" xr:uid="{00000000-0005-0000-0000-0000006D0000}"/>
    <cellStyle name="Nota 4 5 2 6" xfId="22912" xr:uid="{00000000-0005-0000-0000-0000016D0000}"/>
    <cellStyle name="Nota 4 5 2 7" xfId="25924" xr:uid="{00000000-0005-0000-0000-0000026D0000}"/>
    <cellStyle name="Nota 4 5 2 8" xfId="31081" xr:uid="{00000000-0005-0000-0000-0000036D0000}"/>
    <cellStyle name="Nota 4 5 2 9" xfId="31323" xr:uid="{00000000-0005-0000-0000-0000046D0000}"/>
    <cellStyle name="Nota 4 5 3" xfId="3696" xr:uid="{00000000-0005-0000-0000-0000056D0000}"/>
    <cellStyle name="Nota 4 5 3 2" xfId="7763" xr:uid="{00000000-0005-0000-0000-0000066D0000}"/>
    <cellStyle name="Nota 4 5 3 2 2" xfId="16916" xr:uid="{00000000-0005-0000-0000-0000076D0000}"/>
    <cellStyle name="Nota 4 5 3 2 3" xfId="23897" xr:uid="{00000000-0005-0000-0000-0000086D0000}"/>
    <cellStyle name="Nota 4 5 3 2 4" xfId="30741" xr:uid="{00000000-0005-0000-0000-0000096D0000}"/>
    <cellStyle name="Nota 4 5 3 2 5" xfId="34691" xr:uid="{00000000-0005-0000-0000-00000A6D0000}"/>
    <cellStyle name="Nota 4 5 3 2 6" xfId="38243" xr:uid="{00000000-0005-0000-0000-00000B6D0000}"/>
    <cellStyle name="Nota 4 5 3 2 7" xfId="40201" xr:uid="{00000000-0005-0000-0000-00000C6D0000}"/>
    <cellStyle name="Nota 4 5 3 3" xfId="12850" xr:uid="{00000000-0005-0000-0000-00000D6D0000}"/>
    <cellStyle name="Nota 4 5 3 4" xfId="19849" xr:uid="{00000000-0005-0000-0000-00000E6D0000}"/>
    <cellStyle name="Nota 4 5 3 5" xfId="25285" xr:uid="{00000000-0005-0000-0000-00000F6D0000}"/>
    <cellStyle name="Nota 4 5 3 6" xfId="17714" xr:uid="{00000000-0005-0000-0000-0000106D0000}"/>
    <cellStyle name="Nota 4 5 3 7" xfId="29066" xr:uid="{00000000-0005-0000-0000-0000116D0000}"/>
    <cellStyle name="Nota 4 5 3 8" xfId="29678" xr:uid="{00000000-0005-0000-0000-0000126D0000}"/>
    <cellStyle name="Nota 4 5 3 9" xfId="15515" xr:uid="{00000000-0005-0000-0000-0000136D0000}"/>
    <cellStyle name="Nota 4 5 4" xfId="4206" xr:uid="{00000000-0005-0000-0000-0000146D0000}"/>
    <cellStyle name="Nota 4 5 4 2" xfId="7764" xr:uid="{00000000-0005-0000-0000-0000156D0000}"/>
    <cellStyle name="Nota 4 5 4 2 2" xfId="16917" xr:uid="{00000000-0005-0000-0000-0000166D0000}"/>
    <cellStyle name="Nota 4 5 4 2 3" xfId="23898" xr:uid="{00000000-0005-0000-0000-0000176D0000}"/>
    <cellStyle name="Nota 4 5 4 2 4" xfId="30742" xr:uid="{00000000-0005-0000-0000-0000186D0000}"/>
    <cellStyle name="Nota 4 5 4 2 5" xfId="34692" xr:uid="{00000000-0005-0000-0000-0000196D0000}"/>
    <cellStyle name="Nota 4 5 4 2 6" xfId="38244" xr:uid="{00000000-0005-0000-0000-00001A6D0000}"/>
    <cellStyle name="Nota 4 5 4 2 7" xfId="40202" xr:uid="{00000000-0005-0000-0000-00001B6D0000}"/>
    <cellStyle name="Nota 4 5 4 3" xfId="13360" xr:uid="{00000000-0005-0000-0000-00001C6D0000}"/>
    <cellStyle name="Nota 4 5 4 4" xfId="20358" xr:uid="{00000000-0005-0000-0000-00001D6D0000}"/>
    <cellStyle name="Nota 4 5 4 5" xfId="27729" xr:uid="{00000000-0005-0000-0000-00001E6D0000}"/>
    <cellStyle name="Nota 4 5 4 6" xfId="25047" xr:uid="{00000000-0005-0000-0000-00001F6D0000}"/>
    <cellStyle name="Nota 4 5 4 7" xfId="28051" xr:uid="{00000000-0005-0000-0000-0000206D0000}"/>
    <cellStyle name="Nota 4 5 4 8" xfId="29698" xr:uid="{00000000-0005-0000-0000-0000216D0000}"/>
    <cellStyle name="Nota 4 5 4 9" xfId="31128" xr:uid="{00000000-0005-0000-0000-0000226D0000}"/>
    <cellStyle name="Nota 4 5 5" xfId="3169" xr:uid="{00000000-0005-0000-0000-0000236D0000}"/>
    <cellStyle name="Nota 4 5 5 2" xfId="7765" xr:uid="{00000000-0005-0000-0000-0000246D0000}"/>
    <cellStyle name="Nota 4 5 5 2 2" xfId="16918" xr:uid="{00000000-0005-0000-0000-0000256D0000}"/>
    <cellStyle name="Nota 4 5 5 2 3" xfId="23899" xr:uid="{00000000-0005-0000-0000-0000266D0000}"/>
    <cellStyle name="Nota 4 5 5 2 4" xfId="30743" xr:uid="{00000000-0005-0000-0000-0000276D0000}"/>
    <cellStyle name="Nota 4 5 5 2 5" xfId="34693" xr:uid="{00000000-0005-0000-0000-0000286D0000}"/>
    <cellStyle name="Nota 4 5 5 2 6" xfId="38245" xr:uid="{00000000-0005-0000-0000-0000296D0000}"/>
    <cellStyle name="Nota 4 5 5 2 7" xfId="40203" xr:uid="{00000000-0005-0000-0000-00002A6D0000}"/>
    <cellStyle name="Nota 4 5 5 3" xfId="12323" xr:uid="{00000000-0005-0000-0000-00002B6D0000}"/>
    <cellStyle name="Nota 4 5 5 4" xfId="19326" xr:uid="{00000000-0005-0000-0000-00002C6D0000}"/>
    <cellStyle name="Nota 4 5 5 5" xfId="15464" xr:uid="{00000000-0005-0000-0000-00002D6D0000}"/>
    <cellStyle name="Nota 4 5 5 6" xfId="28510" xr:uid="{00000000-0005-0000-0000-00002E6D0000}"/>
    <cellStyle name="Nota 4 5 5 7" xfId="29753" xr:uid="{00000000-0005-0000-0000-00002F6D0000}"/>
    <cellStyle name="Nota 4 5 5 8" xfId="33732" xr:uid="{00000000-0005-0000-0000-0000306D0000}"/>
    <cellStyle name="Nota 4 5 5 9" xfId="37294" xr:uid="{00000000-0005-0000-0000-0000316D0000}"/>
    <cellStyle name="Nota 4 5 6" xfId="4332" xr:uid="{00000000-0005-0000-0000-0000326D0000}"/>
    <cellStyle name="Nota 4 5 6 2" xfId="7766" xr:uid="{00000000-0005-0000-0000-0000336D0000}"/>
    <cellStyle name="Nota 4 5 6 2 2" xfId="16919" xr:uid="{00000000-0005-0000-0000-0000346D0000}"/>
    <cellStyle name="Nota 4 5 6 2 3" xfId="23900" xr:uid="{00000000-0005-0000-0000-0000356D0000}"/>
    <cellStyle name="Nota 4 5 6 2 4" xfId="30744" xr:uid="{00000000-0005-0000-0000-0000366D0000}"/>
    <cellStyle name="Nota 4 5 6 2 5" xfId="34694" xr:uid="{00000000-0005-0000-0000-0000376D0000}"/>
    <cellStyle name="Nota 4 5 6 2 6" xfId="38246" xr:uid="{00000000-0005-0000-0000-0000386D0000}"/>
    <cellStyle name="Nota 4 5 6 2 7" xfId="40204" xr:uid="{00000000-0005-0000-0000-0000396D0000}"/>
    <cellStyle name="Nota 4 5 6 3" xfId="13486" xr:uid="{00000000-0005-0000-0000-00003A6D0000}"/>
    <cellStyle name="Nota 4 5 6 4" xfId="20484" xr:uid="{00000000-0005-0000-0000-00003B6D0000}"/>
    <cellStyle name="Nota 4 5 6 5" xfId="27667" xr:uid="{00000000-0005-0000-0000-00003C6D0000}"/>
    <cellStyle name="Nota 4 5 6 6" xfId="17292" xr:uid="{00000000-0005-0000-0000-00003D6D0000}"/>
    <cellStyle name="Nota 4 5 6 7" xfId="27259" xr:uid="{00000000-0005-0000-0000-00003E6D0000}"/>
    <cellStyle name="Nota 4 5 6 8" xfId="33322" xr:uid="{00000000-0005-0000-0000-00003F6D0000}"/>
    <cellStyle name="Nota 4 5 6 9" xfId="36997" xr:uid="{00000000-0005-0000-0000-0000406D0000}"/>
    <cellStyle name="Nota 4 5 7" xfId="7761" xr:uid="{00000000-0005-0000-0000-0000416D0000}"/>
    <cellStyle name="Nota 4 5 7 2" xfId="16914" xr:uid="{00000000-0005-0000-0000-0000426D0000}"/>
    <cellStyle name="Nota 4 5 7 3" xfId="23895" xr:uid="{00000000-0005-0000-0000-0000436D0000}"/>
    <cellStyle name="Nota 4 5 7 4" xfId="30739" xr:uid="{00000000-0005-0000-0000-0000446D0000}"/>
    <cellStyle name="Nota 4 5 7 5" xfId="34689" xr:uid="{00000000-0005-0000-0000-0000456D0000}"/>
    <cellStyle name="Nota 4 5 7 6" xfId="38241" xr:uid="{00000000-0005-0000-0000-0000466D0000}"/>
    <cellStyle name="Nota 4 5 7 7" xfId="40199" xr:uid="{00000000-0005-0000-0000-0000476D0000}"/>
    <cellStyle name="Nota 4 5 8" xfId="10923" xr:uid="{00000000-0005-0000-0000-0000486D0000}"/>
    <cellStyle name="Nota 4 5 9" xfId="9622" xr:uid="{00000000-0005-0000-0000-0000496D0000}"/>
    <cellStyle name="Nota 4 6" xfId="2317" xr:uid="{00000000-0005-0000-0000-00004A6D0000}"/>
    <cellStyle name="Nota 4 6 10" xfId="25379" xr:uid="{00000000-0005-0000-0000-00004B6D0000}"/>
    <cellStyle name="Nota 4 6 11" xfId="17105" xr:uid="{00000000-0005-0000-0000-00004C6D0000}"/>
    <cellStyle name="Nota 4 6 12" xfId="30172" xr:uid="{00000000-0005-0000-0000-00004D6D0000}"/>
    <cellStyle name="Nota 4 6 13" xfId="34148" xr:uid="{00000000-0005-0000-0000-00004E6D0000}"/>
    <cellStyle name="Nota 4 6 14" xfId="37710" xr:uid="{00000000-0005-0000-0000-00004F6D0000}"/>
    <cellStyle name="Nota 4 6 2" xfId="2717" xr:uid="{00000000-0005-0000-0000-0000506D0000}"/>
    <cellStyle name="Nota 4 6 2 2" xfId="7768" xr:uid="{00000000-0005-0000-0000-0000516D0000}"/>
    <cellStyle name="Nota 4 6 2 2 2" xfId="16921" xr:uid="{00000000-0005-0000-0000-0000526D0000}"/>
    <cellStyle name="Nota 4 6 2 2 3" xfId="23902" xr:uid="{00000000-0005-0000-0000-0000536D0000}"/>
    <cellStyle name="Nota 4 6 2 2 4" xfId="30746" xr:uid="{00000000-0005-0000-0000-0000546D0000}"/>
    <cellStyle name="Nota 4 6 2 2 5" xfId="34696" xr:uid="{00000000-0005-0000-0000-0000556D0000}"/>
    <cellStyle name="Nota 4 6 2 2 6" xfId="38248" xr:uid="{00000000-0005-0000-0000-0000566D0000}"/>
    <cellStyle name="Nota 4 6 2 2 7" xfId="40206" xr:uid="{00000000-0005-0000-0000-0000576D0000}"/>
    <cellStyle name="Nota 4 6 2 3" xfId="11871" xr:uid="{00000000-0005-0000-0000-0000586D0000}"/>
    <cellStyle name="Nota 4 6 2 4" xfId="18874" xr:uid="{00000000-0005-0000-0000-0000596D0000}"/>
    <cellStyle name="Nota 4 6 2 5" xfId="28419" xr:uid="{00000000-0005-0000-0000-00005A6D0000}"/>
    <cellStyle name="Nota 4 6 2 6" xfId="26313" xr:uid="{00000000-0005-0000-0000-00005B6D0000}"/>
    <cellStyle name="Nota 4 6 2 7" xfId="29412" xr:uid="{00000000-0005-0000-0000-00005C6D0000}"/>
    <cellStyle name="Nota 4 6 2 8" xfId="33950" xr:uid="{00000000-0005-0000-0000-00005D6D0000}"/>
    <cellStyle name="Nota 4 6 2 9" xfId="37512" xr:uid="{00000000-0005-0000-0000-00005E6D0000}"/>
    <cellStyle name="Nota 4 6 3" xfId="3999" xr:uid="{00000000-0005-0000-0000-00005F6D0000}"/>
    <cellStyle name="Nota 4 6 3 2" xfId="7769" xr:uid="{00000000-0005-0000-0000-0000606D0000}"/>
    <cellStyle name="Nota 4 6 3 2 2" xfId="16922" xr:uid="{00000000-0005-0000-0000-0000616D0000}"/>
    <cellStyle name="Nota 4 6 3 2 3" xfId="23903" xr:uid="{00000000-0005-0000-0000-0000626D0000}"/>
    <cellStyle name="Nota 4 6 3 2 4" xfId="30747" xr:uid="{00000000-0005-0000-0000-0000636D0000}"/>
    <cellStyle name="Nota 4 6 3 2 5" xfId="34697" xr:uid="{00000000-0005-0000-0000-0000646D0000}"/>
    <cellStyle name="Nota 4 6 3 2 6" xfId="38249" xr:uid="{00000000-0005-0000-0000-0000656D0000}"/>
    <cellStyle name="Nota 4 6 3 2 7" xfId="40207" xr:uid="{00000000-0005-0000-0000-0000666D0000}"/>
    <cellStyle name="Nota 4 6 3 3" xfId="13153" xr:uid="{00000000-0005-0000-0000-0000676D0000}"/>
    <cellStyle name="Nota 4 6 3 4" xfId="20151" xr:uid="{00000000-0005-0000-0000-0000686D0000}"/>
    <cellStyle name="Nota 4 6 3 5" xfId="27831" xr:uid="{00000000-0005-0000-0000-0000696D0000}"/>
    <cellStyle name="Nota 4 6 3 6" xfId="24456" xr:uid="{00000000-0005-0000-0000-00006A6D0000}"/>
    <cellStyle name="Nota 4 6 3 7" xfId="28972" xr:uid="{00000000-0005-0000-0000-00006B6D0000}"/>
    <cellStyle name="Nota 4 6 3 8" xfId="31842" xr:uid="{00000000-0005-0000-0000-00006C6D0000}"/>
    <cellStyle name="Nota 4 6 3 9" xfId="35496" xr:uid="{00000000-0005-0000-0000-00006D6D0000}"/>
    <cellStyle name="Nota 4 6 4" xfId="4437" xr:uid="{00000000-0005-0000-0000-00006E6D0000}"/>
    <cellStyle name="Nota 4 6 4 2" xfId="7770" xr:uid="{00000000-0005-0000-0000-00006F6D0000}"/>
    <cellStyle name="Nota 4 6 4 2 2" xfId="16923" xr:uid="{00000000-0005-0000-0000-0000706D0000}"/>
    <cellStyle name="Nota 4 6 4 2 3" xfId="23904" xr:uid="{00000000-0005-0000-0000-0000716D0000}"/>
    <cellStyle name="Nota 4 6 4 2 4" xfId="30748" xr:uid="{00000000-0005-0000-0000-0000726D0000}"/>
    <cellStyle name="Nota 4 6 4 2 5" xfId="34698" xr:uid="{00000000-0005-0000-0000-0000736D0000}"/>
    <cellStyle name="Nota 4 6 4 2 6" xfId="38250" xr:uid="{00000000-0005-0000-0000-0000746D0000}"/>
    <cellStyle name="Nota 4 6 4 2 7" xfId="40208" xr:uid="{00000000-0005-0000-0000-0000756D0000}"/>
    <cellStyle name="Nota 4 6 4 3" xfId="13591" xr:uid="{00000000-0005-0000-0000-0000766D0000}"/>
    <cellStyle name="Nota 4 6 4 4" xfId="20589" xr:uid="{00000000-0005-0000-0000-0000776D0000}"/>
    <cellStyle name="Nota 4 6 4 5" xfId="27617" xr:uid="{00000000-0005-0000-0000-0000786D0000}"/>
    <cellStyle name="Nota 4 6 4 6" xfId="17997" xr:uid="{00000000-0005-0000-0000-0000796D0000}"/>
    <cellStyle name="Nota 4 6 4 7" xfId="25573" xr:uid="{00000000-0005-0000-0000-00007A6D0000}"/>
    <cellStyle name="Nota 4 6 4 8" xfId="22513" xr:uid="{00000000-0005-0000-0000-00007B6D0000}"/>
    <cellStyle name="Nota 4 6 4 9" xfId="9604" xr:uid="{00000000-0005-0000-0000-00007C6D0000}"/>
    <cellStyle name="Nota 4 6 5" xfId="4691" xr:uid="{00000000-0005-0000-0000-00007D6D0000}"/>
    <cellStyle name="Nota 4 6 5 2" xfId="7771" xr:uid="{00000000-0005-0000-0000-00007E6D0000}"/>
    <cellStyle name="Nota 4 6 5 2 2" xfId="16924" xr:uid="{00000000-0005-0000-0000-00007F6D0000}"/>
    <cellStyle name="Nota 4 6 5 2 3" xfId="23905" xr:uid="{00000000-0005-0000-0000-0000806D0000}"/>
    <cellStyle name="Nota 4 6 5 2 4" xfId="30749" xr:uid="{00000000-0005-0000-0000-0000816D0000}"/>
    <cellStyle name="Nota 4 6 5 2 5" xfId="34699" xr:uid="{00000000-0005-0000-0000-0000826D0000}"/>
    <cellStyle name="Nota 4 6 5 2 6" xfId="38251" xr:uid="{00000000-0005-0000-0000-0000836D0000}"/>
    <cellStyle name="Nota 4 6 5 2 7" xfId="40209" xr:uid="{00000000-0005-0000-0000-0000846D0000}"/>
    <cellStyle name="Nota 4 6 5 3" xfId="13845" xr:uid="{00000000-0005-0000-0000-0000856D0000}"/>
    <cellStyle name="Nota 4 6 5 4" xfId="20843" xr:uid="{00000000-0005-0000-0000-0000866D0000}"/>
    <cellStyle name="Nota 4 6 5 5" xfId="24773" xr:uid="{00000000-0005-0000-0000-0000876D0000}"/>
    <cellStyle name="Nota 4 6 5 6" xfId="24447" xr:uid="{00000000-0005-0000-0000-0000886D0000}"/>
    <cellStyle name="Nota 4 6 5 7" xfId="26810" xr:uid="{00000000-0005-0000-0000-0000896D0000}"/>
    <cellStyle name="Nota 4 6 5 8" xfId="30968" xr:uid="{00000000-0005-0000-0000-00008A6D0000}"/>
    <cellStyle name="Nota 4 6 5 9" xfId="24571" xr:uid="{00000000-0005-0000-0000-00008B6D0000}"/>
    <cellStyle name="Nota 4 6 6" xfId="4937" xr:uid="{00000000-0005-0000-0000-00008C6D0000}"/>
    <cellStyle name="Nota 4 6 6 2" xfId="7772" xr:uid="{00000000-0005-0000-0000-00008D6D0000}"/>
    <cellStyle name="Nota 4 6 6 2 2" xfId="16925" xr:uid="{00000000-0005-0000-0000-00008E6D0000}"/>
    <cellStyle name="Nota 4 6 6 2 3" xfId="23906" xr:uid="{00000000-0005-0000-0000-00008F6D0000}"/>
    <cellStyle name="Nota 4 6 6 2 4" xfId="30750" xr:uid="{00000000-0005-0000-0000-0000906D0000}"/>
    <cellStyle name="Nota 4 6 6 2 5" xfId="34700" xr:uid="{00000000-0005-0000-0000-0000916D0000}"/>
    <cellStyle name="Nota 4 6 6 2 6" xfId="38252" xr:uid="{00000000-0005-0000-0000-0000926D0000}"/>
    <cellStyle name="Nota 4 6 6 2 7" xfId="40210" xr:uid="{00000000-0005-0000-0000-0000936D0000}"/>
    <cellStyle name="Nota 4 6 6 3" xfId="14091" xr:uid="{00000000-0005-0000-0000-0000946D0000}"/>
    <cellStyle name="Nota 4 6 6 4" xfId="21089" xr:uid="{00000000-0005-0000-0000-0000956D0000}"/>
    <cellStyle name="Nota 4 6 6 5" xfId="24813" xr:uid="{00000000-0005-0000-0000-0000966D0000}"/>
    <cellStyle name="Nota 4 6 6 6" xfId="29295" xr:uid="{00000000-0005-0000-0000-0000976D0000}"/>
    <cellStyle name="Nota 4 6 6 7" xfId="31983" xr:uid="{00000000-0005-0000-0000-0000986D0000}"/>
    <cellStyle name="Nota 4 6 6 8" xfId="35661" xr:uid="{00000000-0005-0000-0000-0000996D0000}"/>
    <cellStyle name="Nota 4 6 6 9" xfId="38572" xr:uid="{00000000-0005-0000-0000-00009A6D0000}"/>
    <cellStyle name="Nota 4 6 7" xfId="7767" xr:uid="{00000000-0005-0000-0000-00009B6D0000}"/>
    <cellStyle name="Nota 4 6 7 2" xfId="16920" xr:uid="{00000000-0005-0000-0000-00009C6D0000}"/>
    <cellStyle name="Nota 4 6 7 3" xfId="23901" xr:uid="{00000000-0005-0000-0000-00009D6D0000}"/>
    <cellStyle name="Nota 4 6 7 4" xfId="30745" xr:uid="{00000000-0005-0000-0000-00009E6D0000}"/>
    <cellStyle name="Nota 4 6 7 5" xfId="34695" xr:uid="{00000000-0005-0000-0000-00009F6D0000}"/>
    <cellStyle name="Nota 4 6 7 6" xfId="38247" xr:uid="{00000000-0005-0000-0000-0000A06D0000}"/>
    <cellStyle name="Nota 4 6 7 7" xfId="40205" xr:uid="{00000000-0005-0000-0000-0000A16D0000}"/>
    <cellStyle name="Nota 4 6 8" xfId="11471" xr:uid="{00000000-0005-0000-0000-0000A26D0000}"/>
    <cellStyle name="Nota 4 6 9" xfId="18474" xr:uid="{00000000-0005-0000-0000-0000A36D0000}"/>
    <cellStyle name="Nota 4 7" xfId="2366" xr:uid="{00000000-0005-0000-0000-0000A46D0000}"/>
    <cellStyle name="Nota 4 7 10" xfId="19659" xr:uid="{00000000-0005-0000-0000-0000A56D0000}"/>
    <cellStyle name="Nota 4 7 11" xfId="26154" xr:uid="{00000000-0005-0000-0000-0000A66D0000}"/>
    <cellStyle name="Nota 4 7 12" xfId="26519" xr:uid="{00000000-0005-0000-0000-0000A76D0000}"/>
    <cellStyle name="Nota 4 7 13" xfId="34124" xr:uid="{00000000-0005-0000-0000-0000A86D0000}"/>
    <cellStyle name="Nota 4 7 14" xfId="37686" xr:uid="{00000000-0005-0000-0000-0000A96D0000}"/>
    <cellStyle name="Nota 4 7 2" xfId="2766" xr:uid="{00000000-0005-0000-0000-0000AA6D0000}"/>
    <cellStyle name="Nota 4 7 2 2" xfId="7774" xr:uid="{00000000-0005-0000-0000-0000AB6D0000}"/>
    <cellStyle name="Nota 4 7 2 2 2" xfId="16927" xr:uid="{00000000-0005-0000-0000-0000AC6D0000}"/>
    <cellStyle name="Nota 4 7 2 2 3" xfId="23908" xr:uid="{00000000-0005-0000-0000-0000AD6D0000}"/>
    <cellStyle name="Nota 4 7 2 2 4" xfId="30752" xr:uid="{00000000-0005-0000-0000-0000AE6D0000}"/>
    <cellStyle name="Nota 4 7 2 2 5" xfId="34702" xr:uid="{00000000-0005-0000-0000-0000AF6D0000}"/>
    <cellStyle name="Nota 4 7 2 2 6" xfId="38254" xr:uid="{00000000-0005-0000-0000-0000B06D0000}"/>
    <cellStyle name="Nota 4 7 2 2 7" xfId="40212" xr:uid="{00000000-0005-0000-0000-0000B16D0000}"/>
    <cellStyle name="Nota 4 7 2 3" xfId="11920" xr:uid="{00000000-0005-0000-0000-0000B26D0000}"/>
    <cellStyle name="Nota 4 7 2 4" xfId="18923" xr:uid="{00000000-0005-0000-0000-0000B36D0000}"/>
    <cellStyle name="Nota 4 7 2 5" xfId="28400" xr:uid="{00000000-0005-0000-0000-0000B46D0000}"/>
    <cellStyle name="Nota 4 7 2 6" xfId="28489" xr:uid="{00000000-0005-0000-0000-0000B56D0000}"/>
    <cellStyle name="Nota 4 7 2 7" xfId="29947" xr:uid="{00000000-0005-0000-0000-0000B66D0000}"/>
    <cellStyle name="Nota 4 7 2 8" xfId="33924" xr:uid="{00000000-0005-0000-0000-0000B76D0000}"/>
    <cellStyle name="Nota 4 7 2 9" xfId="37486" xr:uid="{00000000-0005-0000-0000-0000B86D0000}"/>
    <cellStyle name="Nota 4 7 3" xfId="4048" xr:uid="{00000000-0005-0000-0000-0000B96D0000}"/>
    <cellStyle name="Nota 4 7 3 2" xfId="7775" xr:uid="{00000000-0005-0000-0000-0000BA6D0000}"/>
    <cellStyle name="Nota 4 7 3 2 2" xfId="16928" xr:uid="{00000000-0005-0000-0000-0000BB6D0000}"/>
    <cellStyle name="Nota 4 7 3 2 3" xfId="23909" xr:uid="{00000000-0005-0000-0000-0000BC6D0000}"/>
    <cellStyle name="Nota 4 7 3 2 4" xfId="30753" xr:uid="{00000000-0005-0000-0000-0000BD6D0000}"/>
    <cellStyle name="Nota 4 7 3 2 5" xfId="34703" xr:uid="{00000000-0005-0000-0000-0000BE6D0000}"/>
    <cellStyle name="Nota 4 7 3 2 6" xfId="38255" xr:uid="{00000000-0005-0000-0000-0000BF6D0000}"/>
    <cellStyle name="Nota 4 7 3 2 7" xfId="40213" xr:uid="{00000000-0005-0000-0000-0000C06D0000}"/>
    <cellStyle name="Nota 4 7 3 3" xfId="13202" xr:uid="{00000000-0005-0000-0000-0000C16D0000}"/>
    <cellStyle name="Nota 4 7 3 4" xfId="20200" xr:uid="{00000000-0005-0000-0000-0000C26D0000}"/>
    <cellStyle name="Nota 4 7 3 5" xfId="27807" xr:uid="{00000000-0005-0000-0000-0000C36D0000}"/>
    <cellStyle name="Nota 4 7 3 6" xfId="26641" xr:uid="{00000000-0005-0000-0000-0000C46D0000}"/>
    <cellStyle name="Nota 4 7 3 7" xfId="17499" xr:uid="{00000000-0005-0000-0000-0000C56D0000}"/>
    <cellStyle name="Nota 4 7 3 8" xfId="33440" xr:uid="{00000000-0005-0000-0000-0000C66D0000}"/>
    <cellStyle name="Nota 4 7 3 9" xfId="37115" xr:uid="{00000000-0005-0000-0000-0000C76D0000}"/>
    <cellStyle name="Nota 4 7 4" xfId="4486" xr:uid="{00000000-0005-0000-0000-0000C86D0000}"/>
    <cellStyle name="Nota 4 7 4 2" xfId="7776" xr:uid="{00000000-0005-0000-0000-0000C96D0000}"/>
    <cellStyle name="Nota 4 7 4 2 2" xfId="16929" xr:uid="{00000000-0005-0000-0000-0000CA6D0000}"/>
    <cellStyle name="Nota 4 7 4 2 3" xfId="23910" xr:uid="{00000000-0005-0000-0000-0000CB6D0000}"/>
    <cellStyle name="Nota 4 7 4 2 4" xfId="30754" xr:uid="{00000000-0005-0000-0000-0000CC6D0000}"/>
    <cellStyle name="Nota 4 7 4 2 5" xfId="34704" xr:uid="{00000000-0005-0000-0000-0000CD6D0000}"/>
    <cellStyle name="Nota 4 7 4 2 6" xfId="38256" xr:uid="{00000000-0005-0000-0000-0000CE6D0000}"/>
    <cellStyle name="Nota 4 7 4 2 7" xfId="40214" xr:uid="{00000000-0005-0000-0000-0000CF6D0000}"/>
    <cellStyle name="Nota 4 7 4 3" xfId="13640" xr:uid="{00000000-0005-0000-0000-0000D06D0000}"/>
    <cellStyle name="Nota 4 7 4 4" xfId="20638" xr:uid="{00000000-0005-0000-0000-0000D16D0000}"/>
    <cellStyle name="Nota 4 7 4 5" xfId="27593" xr:uid="{00000000-0005-0000-0000-0000D26D0000}"/>
    <cellStyle name="Nota 4 7 4 6" xfId="24007" xr:uid="{00000000-0005-0000-0000-0000D36D0000}"/>
    <cellStyle name="Nota 4 7 4 7" xfId="28739" xr:uid="{00000000-0005-0000-0000-0000D46D0000}"/>
    <cellStyle name="Nota 4 7 4 8" xfId="22541" xr:uid="{00000000-0005-0000-0000-0000D56D0000}"/>
    <cellStyle name="Nota 4 7 4 9" xfId="33691" xr:uid="{00000000-0005-0000-0000-0000D66D0000}"/>
    <cellStyle name="Nota 4 7 5" xfId="4740" xr:uid="{00000000-0005-0000-0000-0000D76D0000}"/>
    <cellStyle name="Nota 4 7 5 2" xfId="7777" xr:uid="{00000000-0005-0000-0000-0000D86D0000}"/>
    <cellStyle name="Nota 4 7 5 2 2" xfId="16930" xr:uid="{00000000-0005-0000-0000-0000D96D0000}"/>
    <cellStyle name="Nota 4 7 5 2 3" xfId="23911" xr:uid="{00000000-0005-0000-0000-0000DA6D0000}"/>
    <cellStyle name="Nota 4 7 5 2 4" xfId="30755" xr:uid="{00000000-0005-0000-0000-0000DB6D0000}"/>
    <cellStyle name="Nota 4 7 5 2 5" xfId="34705" xr:uid="{00000000-0005-0000-0000-0000DC6D0000}"/>
    <cellStyle name="Nota 4 7 5 2 6" xfId="38257" xr:uid="{00000000-0005-0000-0000-0000DD6D0000}"/>
    <cellStyle name="Nota 4 7 5 2 7" xfId="40215" xr:uid="{00000000-0005-0000-0000-0000DE6D0000}"/>
    <cellStyle name="Nota 4 7 5 3" xfId="13894" xr:uid="{00000000-0005-0000-0000-0000DF6D0000}"/>
    <cellStyle name="Nota 4 7 5 4" xfId="20892" xr:uid="{00000000-0005-0000-0000-0000E06D0000}"/>
    <cellStyle name="Nota 4 7 5 5" xfId="17528" xr:uid="{00000000-0005-0000-0000-0000E16D0000}"/>
    <cellStyle name="Nota 4 7 5 6" xfId="24495" xr:uid="{00000000-0005-0000-0000-0000E26D0000}"/>
    <cellStyle name="Nota 4 7 5 7" xfId="19606" xr:uid="{00000000-0005-0000-0000-0000E36D0000}"/>
    <cellStyle name="Nota 4 7 5 8" xfId="9222" xr:uid="{00000000-0005-0000-0000-0000E46D0000}"/>
    <cellStyle name="Nota 4 7 5 9" xfId="33706" xr:uid="{00000000-0005-0000-0000-0000E56D0000}"/>
    <cellStyle name="Nota 4 7 6" xfId="4986" xr:uid="{00000000-0005-0000-0000-0000E66D0000}"/>
    <cellStyle name="Nota 4 7 6 2" xfId="7778" xr:uid="{00000000-0005-0000-0000-0000E76D0000}"/>
    <cellStyle name="Nota 4 7 6 2 2" xfId="16931" xr:uid="{00000000-0005-0000-0000-0000E86D0000}"/>
    <cellStyle name="Nota 4 7 6 2 3" xfId="23912" xr:uid="{00000000-0005-0000-0000-0000E96D0000}"/>
    <cellStyle name="Nota 4 7 6 2 4" xfId="30756" xr:uid="{00000000-0005-0000-0000-0000EA6D0000}"/>
    <cellStyle name="Nota 4 7 6 2 5" xfId="34706" xr:uid="{00000000-0005-0000-0000-0000EB6D0000}"/>
    <cellStyle name="Nota 4 7 6 2 6" xfId="38258" xr:uid="{00000000-0005-0000-0000-0000EC6D0000}"/>
    <cellStyle name="Nota 4 7 6 2 7" xfId="40216" xr:uid="{00000000-0005-0000-0000-0000ED6D0000}"/>
    <cellStyle name="Nota 4 7 6 3" xfId="14140" xr:uid="{00000000-0005-0000-0000-0000EE6D0000}"/>
    <cellStyle name="Nota 4 7 6 4" xfId="21138" xr:uid="{00000000-0005-0000-0000-0000EF6D0000}"/>
    <cellStyle name="Nota 4 7 6 5" xfId="27330" xr:uid="{00000000-0005-0000-0000-0000F06D0000}"/>
    <cellStyle name="Nota 4 7 6 6" xfId="29303" xr:uid="{00000000-0005-0000-0000-0000F16D0000}"/>
    <cellStyle name="Nota 4 7 6 7" xfId="32032" xr:uid="{00000000-0005-0000-0000-0000F26D0000}"/>
    <cellStyle name="Nota 4 7 6 8" xfId="35710" xr:uid="{00000000-0005-0000-0000-0000F36D0000}"/>
    <cellStyle name="Nota 4 7 6 9" xfId="38621" xr:uid="{00000000-0005-0000-0000-0000F46D0000}"/>
    <cellStyle name="Nota 4 7 7" xfId="7773" xr:uid="{00000000-0005-0000-0000-0000F56D0000}"/>
    <cellStyle name="Nota 4 7 7 2" xfId="16926" xr:uid="{00000000-0005-0000-0000-0000F66D0000}"/>
    <cellStyle name="Nota 4 7 7 3" xfId="23907" xr:uid="{00000000-0005-0000-0000-0000F76D0000}"/>
    <cellStyle name="Nota 4 7 7 4" xfId="30751" xr:uid="{00000000-0005-0000-0000-0000F86D0000}"/>
    <cellStyle name="Nota 4 7 7 5" xfId="34701" xr:uid="{00000000-0005-0000-0000-0000F96D0000}"/>
    <cellStyle name="Nota 4 7 7 6" xfId="38253" xr:uid="{00000000-0005-0000-0000-0000FA6D0000}"/>
    <cellStyle name="Nota 4 7 7 7" xfId="40211" xr:uid="{00000000-0005-0000-0000-0000FB6D0000}"/>
    <cellStyle name="Nota 4 7 8" xfId="11520" xr:uid="{00000000-0005-0000-0000-0000FC6D0000}"/>
    <cellStyle name="Nota 4 7 9" xfId="18523" xr:uid="{00000000-0005-0000-0000-0000FD6D0000}"/>
    <cellStyle name="Nota 4 8" xfId="1646" xr:uid="{00000000-0005-0000-0000-0000FE6D0000}"/>
    <cellStyle name="Nota 4 8 10" xfId="23155" xr:uid="{00000000-0005-0000-0000-0000FF6D0000}"/>
    <cellStyle name="Nota 4 8 11" xfId="25944" xr:uid="{00000000-0005-0000-0000-0000006E0000}"/>
    <cellStyle name="Nota 4 8 12" xfId="31366" xr:uid="{00000000-0005-0000-0000-0000016E0000}"/>
    <cellStyle name="Nota 4 8 13" xfId="35126" xr:uid="{00000000-0005-0000-0000-0000026E0000}"/>
    <cellStyle name="Nota 4 8 2" xfId="3523" xr:uid="{00000000-0005-0000-0000-0000036E0000}"/>
    <cellStyle name="Nota 4 8 2 2" xfId="7780" xr:uid="{00000000-0005-0000-0000-0000046E0000}"/>
    <cellStyle name="Nota 4 8 2 2 2" xfId="16933" xr:uid="{00000000-0005-0000-0000-0000056E0000}"/>
    <cellStyle name="Nota 4 8 2 2 3" xfId="23914" xr:uid="{00000000-0005-0000-0000-0000066E0000}"/>
    <cellStyle name="Nota 4 8 2 2 4" xfId="30758" xr:uid="{00000000-0005-0000-0000-0000076E0000}"/>
    <cellStyle name="Nota 4 8 2 2 5" xfId="34708" xr:uid="{00000000-0005-0000-0000-0000086E0000}"/>
    <cellStyle name="Nota 4 8 2 2 6" xfId="38260" xr:uid="{00000000-0005-0000-0000-0000096E0000}"/>
    <cellStyle name="Nota 4 8 2 2 7" xfId="40218" xr:uid="{00000000-0005-0000-0000-00000A6E0000}"/>
    <cellStyle name="Nota 4 8 2 3" xfId="12677" xr:uid="{00000000-0005-0000-0000-00000B6E0000}"/>
    <cellStyle name="Nota 4 8 2 4" xfId="19678" xr:uid="{00000000-0005-0000-0000-00000C6E0000}"/>
    <cellStyle name="Nota 4 8 2 5" xfId="28062" xr:uid="{00000000-0005-0000-0000-00000D6E0000}"/>
    <cellStyle name="Nota 4 8 2 6" xfId="26521" xr:uid="{00000000-0005-0000-0000-00000E6E0000}"/>
    <cellStyle name="Nota 4 8 2 7" xfId="17361" xr:uid="{00000000-0005-0000-0000-00000F6E0000}"/>
    <cellStyle name="Nota 4 8 2 8" xfId="30891" xr:uid="{00000000-0005-0000-0000-0000106E0000}"/>
    <cellStyle name="Nota 4 8 2 9" xfId="34833" xr:uid="{00000000-0005-0000-0000-0000116E0000}"/>
    <cellStyle name="Nota 4 8 3" xfId="4119" xr:uid="{00000000-0005-0000-0000-0000126E0000}"/>
    <cellStyle name="Nota 4 8 3 2" xfId="7781" xr:uid="{00000000-0005-0000-0000-0000136E0000}"/>
    <cellStyle name="Nota 4 8 3 2 2" xfId="16934" xr:uid="{00000000-0005-0000-0000-0000146E0000}"/>
    <cellStyle name="Nota 4 8 3 2 3" xfId="23915" xr:uid="{00000000-0005-0000-0000-0000156E0000}"/>
    <cellStyle name="Nota 4 8 3 2 4" xfId="30759" xr:uid="{00000000-0005-0000-0000-0000166E0000}"/>
    <cellStyle name="Nota 4 8 3 2 5" xfId="34709" xr:uid="{00000000-0005-0000-0000-0000176E0000}"/>
    <cellStyle name="Nota 4 8 3 2 6" xfId="38261" xr:uid="{00000000-0005-0000-0000-0000186E0000}"/>
    <cellStyle name="Nota 4 8 3 2 7" xfId="40219" xr:uid="{00000000-0005-0000-0000-0000196E0000}"/>
    <cellStyle name="Nota 4 8 3 3" xfId="13273" xr:uid="{00000000-0005-0000-0000-00001A6E0000}"/>
    <cellStyle name="Nota 4 8 3 4" xfId="20271" xr:uid="{00000000-0005-0000-0000-00001B6E0000}"/>
    <cellStyle name="Nota 4 8 3 5" xfId="27768" xr:uid="{00000000-0005-0000-0000-00001C6E0000}"/>
    <cellStyle name="Nota 4 8 3 6" xfId="17917" xr:uid="{00000000-0005-0000-0000-00001D6E0000}"/>
    <cellStyle name="Nota 4 8 3 7" xfId="27277" xr:uid="{00000000-0005-0000-0000-00001E6E0000}"/>
    <cellStyle name="Nota 4 8 3 8" xfId="33410" xr:uid="{00000000-0005-0000-0000-00001F6E0000}"/>
    <cellStyle name="Nota 4 8 3 9" xfId="37085" xr:uid="{00000000-0005-0000-0000-0000206E0000}"/>
    <cellStyle name="Nota 4 8 4" xfId="2848" xr:uid="{00000000-0005-0000-0000-0000216E0000}"/>
    <cellStyle name="Nota 4 8 4 2" xfId="7782" xr:uid="{00000000-0005-0000-0000-0000226E0000}"/>
    <cellStyle name="Nota 4 8 4 2 2" xfId="16935" xr:uid="{00000000-0005-0000-0000-0000236E0000}"/>
    <cellStyle name="Nota 4 8 4 2 3" xfId="23916" xr:uid="{00000000-0005-0000-0000-0000246E0000}"/>
    <cellStyle name="Nota 4 8 4 2 4" xfId="30760" xr:uid="{00000000-0005-0000-0000-0000256E0000}"/>
    <cellStyle name="Nota 4 8 4 2 5" xfId="34710" xr:uid="{00000000-0005-0000-0000-0000266E0000}"/>
    <cellStyle name="Nota 4 8 4 2 6" xfId="38262" xr:uid="{00000000-0005-0000-0000-0000276E0000}"/>
    <cellStyle name="Nota 4 8 4 2 7" xfId="40220" xr:uid="{00000000-0005-0000-0000-0000286E0000}"/>
    <cellStyle name="Nota 4 8 4 3" xfId="12002" xr:uid="{00000000-0005-0000-0000-0000296E0000}"/>
    <cellStyle name="Nota 4 8 4 4" xfId="19005" xr:uid="{00000000-0005-0000-0000-00002A6E0000}"/>
    <cellStyle name="Nota 4 8 4 5" xfId="28360" xr:uid="{00000000-0005-0000-0000-00002B6E0000}"/>
    <cellStyle name="Nota 4 8 4 6" xfId="28762" xr:uid="{00000000-0005-0000-0000-00002C6E0000}"/>
    <cellStyle name="Nota 4 8 4 7" xfId="29902" xr:uid="{00000000-0005-0000-0000-00002D6E0000}"/>
    <cellStyle name="Nota 4 8 4 8" xfId="31544" xr:uid="{00000000-0005-0000-0000-00002E6E0000}"/>
    <cellStyle name="Nota 4 8 4 9" xfId="35254" xr:uid="{00000000-0005-0000-0000-00002F6E0000}"/>
    <cellStyle name="Nota 4 8 5" xfId="2911" xr:uid="{00000000-0005-0000-0000-0000306E0000}"/>
    <cellStyle name="Nota 4 8 5 2" xfId="7783" xr:uid="{00000000-0005-0000-0000-0000316E0000}"/>
    <cellStyle name="Nota 4 8 5 2 2" xfId="16936" xr:uid="{00000000-0005-0000-0000-0000326E0000}"/>
    <cellStyle name="Nota 4 8 5 2 3" xfId="23917" xr:uid="{00000000-0005-0000-0000-0000336E0000}"/>
    <cellStyle name="Nota 4 8 5 2 4" xfId="30761" xr:uid="{00000000-0005-0000-0000-0000346E0000}"/>
    <cellStyle name="Nota 4 8 5 2 5" xfId="34711" xr:uid="{00000000-0005-0000-0000-0000356E0000}"/>
    <cellStyle name="Nota 4 8 5 2 6" xfId="38263" xr:uid="{00000000-0005-0000-0000-0000366E0000}"/>
    <cellStyle name="Nota 4 8 5 2 7" xfId="40221" xr:uid="{00000000-0005-0000-0000-0000376E0000}"/>
    <cellStyle name="Nota 4 8 5 3" xfId="12065" xr:uid="{00000000-0005-0000-0000-0000386E0000}"/>
    <cellStyle name="Nota 4 8 5 4" xfId="19068" xr:uid="{00000000-0005-0000-0000-0000396E0000}"/>
    <cellStyle name="Nota 4 8 5 5" xfId="24214" xr:uid="{00000000-0005-0000-0000-00003A6E0000}"/>
    <cellStyle name="Nota 4 8 5 6" xfId="28767" xr:uid="{00000000-0005-0000-0000-00003B6E0000}"/>
    <cellStyle name="Nota 4 8 5 7" xfId="29871" xr:uid="{00000000-0005-0000-0000-00003C6E0000}"/>
    <cellStyle name="Nota 4 8 5 8" xfId="31546" xr:uid="{00000000-0005-0000-0000-00003D6E0000}"/>
    <cellStyle name="Nota 4 8 5 9" xfId="35261" xr:uid="{00000000-0005-0000-0000-00003E6E0000}"/>
    <cellStyle name="Nota 4 8 6" xfId="7779" xr:uid="{00000000-0005-0000-0000-00003F6E0000}"/>
    <cellStyle name="Nota 4 8 6 2" xfId="16932" xr:uid="{00000000-0005-0000-0000-0000406E0000}"/>
    <cellStyle name="Nota 4 8 6 3" xfId="23913" xr:uid="{00000000-0005-0000-0000-0000416E0000}"/>
    <cellStyle name="Nota 4 8 6 4" xfId="30757" xr:uid="{00000000-0005-0000-0000-0000426E0000}"/>
    <cellStyle name="Nota 4 8 6 5" xfId="34707" xr:uid="{00000000-0005-0000-0000-0000436E0000}"/>
    <cellStyle name="Nota 4 8 6 6" xfId="38259" xr:uid="{00000000-0005-0000-0000-0000446E0000}"/>
    <cellStyle name="Nota 4 8 6 7" xfId="40217" xr:uid="{00000000-0005-0000-0000-0000456E0000}"/>
    <cellStyle name="Nota 4 8 7" xfId="10800" xr:uid="{00000000-0005-0000-0000-0000466E0000}"/>
    <cellStyle name="Nota 4 8 8" xfId="9772" xr:uid="{00000000-0005-0000-0000-0000476E0000}"/>
    <cellStyle name="Nota 4 8 9" xfId="25120" xr:uid="{00000000-0005-0000-0000-0000486E0000}"/>
    <cellStyle name="Nota 4 9" xfId="2474" xr:uid="{00000000-0005-0000-0000-0000496E0000}"/>
    <cellStyle name="Nota 4 9 2" xfId="7784" xr:uid="{00000000-0005-0000-0000-00004A6E0000}"/>
    <cellStyle name="Nota 4 9 2 2" xfId="16937" xr:uid="{00000000-0005-0000-0000-00004B6E0000}"/>
    <cellStyle name="Nota 4 9 2 3" xfId="23918" xr:uid="{00000000-0005-0000-0000-00004C6E0000}"/>
    <cellStyle name="Nota 4 9 2 4" xfId="30762" xr:uid="{00000000-0005-0000-0000-00004D6E0000}"/>
    <cellStyle name="Nota 4 9 2 5" xfId="34712" xr:uid="{00000000-0005-0000-0000-00004E6E0000}"/>
    <cellStyle name="Nota 4 9 2 6" xfId="38264" xr:uid="{00000000-0005-0000-0000-00004F6E0000}"/>
    <cellStyle name="Nota 4 9 2 7" xfId="40222" xr:uid="{00000000-0005-0000-0000-0000506E0000}"/>
    <cellStyle name="Nota 4 9 3" xfId="11628" xr:uid="{00000000-0005-0000-0000-0000516E0000}"/>
    <cellStyle name="Nota 4 9 4" xfId="18631" xr:uid="{00000000-0005-0000-0000-0000526E0000}"/>
    <cellStyle name="Nota 4 9 5" xfId="18053" xr:uid="{00000000-0005-0000-0000-0000536E0000}"/>
    <cellStyle name="Nota 4 9 6" xfId="26208" xr:uid="{00000000-0005-0000-0000-0000546E0000}"/>
    <cellStyle name="Nota 4 9 7" xfId="30091" xr:uid="{00000000-0005-0000-0000-0000556E0000}"/>
    <cellStyle name="Nota 4 9 8" xfId="34068" xr:uid="{00000000-0005-0000-0000-0000566E0000}"/>
    <cellStyle name="Nota 4 9 9" xfId="37630" xr:uid="{00000000-0005-0000-0000-0000576E0000}"/>
    <cellStyle name="Nota 5" xfId="751" xr:uid="{00000000-0005-0000-0000-0000586E0000}"/>
    <cellStyle name="Nota 5 10" xfId="3681" xr:uid="{00000000-0005-0000-0000-0000596E0000}"/>
    <cellStyle name="Nota 5 10 2" xfId="7786" xr:uid="{00000000-0005-0000-0000-00005A6E0000}"/>
    <cellStyle name="Nota 5 10 2 2" xfId="16939" xr:uid="{00000000-0005-0000-0000-00005B6E0000}"/>
    <cellStyle name="Nota 5 10 2 3" xfId="23920" xr:uid="{00000000-0005-0000-0000-00005C6E0000}"/>
    <cellStyle name="Nota 5 10 2 4" xfId="30764" xr:uid="{00000000-0005-0000-0000-00005D6E0000}"/>
    <cellStyle name="Nota 5 10 2 5" xfId="34714" xr:uid="{00000000-0005-0000-0000-00005E6E0000}"/>
    <cellStyle name="Nota 5 10 2 6" xfId="38266" xr:uid="{00000000-0005-0000-0000-00005F6E0000}"/>
    <cellStyle name="Nota 5 10 2 7" xfId="40224" xr:uid="{00000000-0005-0000-0000-0000606E0000}"/>
    <cellStyle name="Nota 5 10 3" xfId="12835" xr:uid="{00000000-0005-0000-0000-0000616E0000}"/>
    <cellStyle name="Nota 5 10 4" xfId="19834" xr:uid="{00000000-0005-0000-0000-0000626E0000}"/>
    <cellStyle name="Nota 5 10 5" xfId="19426" xr:uid="{00000000-0005-0000-0000-0000636E0000}"/>
    <cellStyle name="Nota 5 10 6" xfId="22583" xr:uid="{00000000-0005-0000-0000-0000646E0000}"/>
    <cellStyle name="Nota 5 10 7" xfId="29551" xr:uid="{00000000-0005-0000-0000-0000656E0000}"/>
    <cellStyle name="Nota 5 10 8" xfId="19640" xr:uid="{00000000-0005-0000-0000-0000666E0000}"/>
    <cellStyle name="Nota 5 10 9" xfId="30842" xr:uid="{00000000-0005-0000-0000-0000676E0000}"/>
    <cellStyle name="Nota 5 11" xfId="4222" xr:uid="{00000000-0005-0000-0000-0000686E0000}"/>
    <cellStyle name="Nota 5 11 2" xfId="7787" xr:uid="{00000000-0005-0000-0000-0000696E0000}"/>
    <cellStyle name="Nota 5 11 2 2" xfId="16940" xr:uid="{00000000-0005-0000-0000-00006A6E0000}"/>
    <cellStyle name="Nota 5 11 2 3" xfId="23921" xr:uid="{00000000-0005-0000-0000-00006B6E0000}"/>
    <cellStyle name="Nota 5 11 2 4" xfId="30765" xr:uid="{00000000-0005-0000-0000-00006C6E0000}"/>
    <cellStyle name="Nota 5 11 2 5" xfId="34715" xr:uid="{00000000-0005-0000-0000-00006D6E0000}"/>
    <cellStyle name="Nota 5 11 2 6" xfId="38267" xr:uid="{00000000-0005-0000-0000-00006E6E0000}"/>
    <cellStyle name="Nota 5 11 2 7" xfId="40225" xr:uid="{00000000-0005-0000-0000-00006F6E0000}"/>
    <cellStyle name="Nota 5 11 3" xfId="13376" xr:uid="{00000000-0005-0000-0000-0000706E0000}"/>
    <cellStyle name="Nota 5 11 4" xfId="20374" xr:uid="{00000000-0005-0000-0000-0000716E0000}"/>
    <cellStyle name="Nota 5 11 5" xfId="27721" xr:uid="{00000000-0005-0000-0000-0000726E0000}"/>
    <cellStyle name="Nota 5 11 6" xfId="25048" xr:uid="{00000000-0005-0000-0000-0000736E0000}"/>
    <cellStyle name="Nota 5 11 7" xfId="19367" xr:uid="{00000000-0005-0000-0000-0000746E0000}"/>
    <cellStyle name="Nota 5 11 8" xfId="28050" xr:uid="{00000000-0005-0000-0000-0000756E0000}"/>
    <cellStyle name="Nota 5 11 9" xfId="33676" xr:uid="{00000000-0005-0000-0000-0000766E0000}"/>
    <cellStyle name="Nota 5 12" xfId="7785" xr:uid="{00000000-0005-0000-0000-0000776E0000}"/>
    <cellStyle name="Nota 5 12 2" xfId="16938" xr:uid="{00000000-0005-0000-0000-0000786E0000}"/>
    <cellStyle name="Nota 5 12 3" xfId="23919" xr:uid="{00000000-0005-0000-0000-0000796E0000}"/>
    <cellStyle name="Nota 5 12 4" xfId="30763" xr:uid="{00000000-0005-0000-0000-00007A6E0000}"/>
    <cellStyle name="Nota 5 12 5" xfId="34713" xr:uid="{00000000-0005-0000-0000-00007B6E0000}"/>
    <cellStyle name="Nota 5 12 6" xfId="38265" xr:uid="{00000000-0005-0000-0000-00007C6E0000}"/>
    <cellStyle name="Nota 5 12 7" xfId="40223" xr:uid="{00000000-0005-0000-0000-00007D6E0000}"/>
    <cellStyle name="Nota 5 13" xfId="9908" xr:uid="{00000000-0005-0000-0000-00007E6E0000}"/>
    <cellStyle name="Nota 5 14" xfId="17547" xr:uid="{00000000-0005-0000-0000-00007F6E0000}"/>
    <cellStyle name="Nota 5 15" xfId="23173" xr:uid="{00000000-0005-0000-0000-0000806E0000}"/>
    <cellStyle name="Nota 5 16" xfId="17151" xr:uid="{00000000-0005-0000-0000-0000816E0000}"/>
    <cellStyle name="Nota 5 17" xfId="31441" xr:uid="{00000000-0005-0000-0000-0000826E0000}"/>
    <cellStyle name="Nota 5 18" xfId="35156" xr:uid="{00000000-0005-0000-0000-0000836E0000}"/>
    <cellStyle name="Nota 5 19" xfId="38434" xr:uid="{00000000-0005-0000-0000-0000846E0000}"/>
    <cellStyle name="Nota 5 2" xfId="2256" xr:uid="{00000000-0005-0000-0000-0000856E0000}"/>
    <cellStyle name="Nota 5 2 10" xfId="9566" xr:uid="{00000000-0005-0000-0000-0000866E0000}"/>
    <cellStyle name="Nota 5 2 11" xfId="25061" xr:uid="{00000000-0005-0000-0000-0000876E0000}"/>
    <cellStyle name="Nota 5 2 12" xfId="24451" xr:uid="{00000000-0005-0000-0000-0000886E0000}"/>
    <cellStyle name="Nota 5 2 13" xfId="30225" xr:uid="{00000000-0005-0000-0000-0000896E0000}"/>
    <cellStyle name="Nota 5 2 14" xfId="34198" xr:uid="{00000000-0005-0000-0000-00008A6E0000}"/>
    <cellStyle name="Nota 5 2 2" xfId="2656" xr:uid="{00000000-0005-0000-0000-00008B6E0000}"/>
    <cellStyle name="Nota 5 2 2 2" xfId="7789" xr:uid="{00000000-0005-0000-0000-00008C6E0000}"/>
    <cellStyle name="Nota 5 2 2 2 2" xfId="16942" xr:uid="{00000000-0005-0000-0000-00008D6E0000}"/>
    <cellStyle name="Nota 5 2 2 2 3" xfId="23923" xr:uid="{00000000-0005-0000-0000-00008E6E0000}"/>
    <cellStyle name="Nota 5 2 2 2 4" xfId="30767" xr:uid="{00000000-0005-0000-0000-00008F6E0000}"/>
    <cellStyle name="Nota 5 2 2 2 5" xfId="34717" xr:uid="{00000000-0005-0000-0000-0000906E0000}"/>
    <cellStyle name="Nota 5 2 2 2 6" xfId="38269" xr:uid="{00000000-0005-0000-0000-0000916E0000}"/>
    <cellStyle name="Nota 5 2 2 2 7" xfId="40227" xr:uid="{00000000-0005-0000-0000-0000926E0000}"/>
    <cellStyle name="Nota 5 2 2 3" xfId="11810" xr:uid="{00000000-0005-0000-0000-0000936E0000}"/>
    <cellStyle name="Nota 5 2 2 4" xfId="18813" xr:uid="{00000000-0005-0000-0000-0000946E0000}"/>
    <cellStyle name="Nota 5 2 2 5" xfId="9969" xr:uid="{00000000-0005-0000-0000-0000956E0000}"/>
    <cellStyle name="Nota 5 2 2 6" xfId="26291" xr:uid="{00000000-0005-0000-0000-0000966E0000}"/>
    <cellStyle name="Nota 5 2 2 7" xfId="30005" xr:uid="{00000000-0005-0000-0000-0000976E0000}"/>
    <cellStyle name="Nota 5 2 2 8" xfId="33978" xr:uid="{00000000-0005-0000-0000-0000986E0000}"/>
    <cellStyle name="Nota 5 2 2 9" xfId="37540" xr:uid="{00000000-0005-0000-0000-0000996E0000}"/>
    <cellStyle name="Nota 5 2 3" xfId="3938" xr:uid="{00000000-0005-0000-0000-00009A6E0000}"/>
    <cellStyle name="Nota 5 2 3 2" xfId="7790" xr:uid="{00000000-0005-0000-0000-00009B6E0000}"/>
    <cellStyle name="Nota 5 2 3 2 2" xfId="16943" xr:uid="{00000000-0005-0000-0000-00009C6E0000}"/>
    <cellStyle name="Nota 5 2 3 2 3" xfId="23924" xr:uid="{00000000-0005-0000-0000-00009D6E0000}"/>
    <cellStyle name="Nota 5 2 3 2 4" xfId="30768" xr:uid="{00000000-0005-0000-0000-00009E6E0000}"/>
    <cellStyle name="Nota 5 2 3 2 5" xfId="34718" xr:uid="{00000000-0005-0000-0000-00009F6E0000}"/>
    <cellStyle name="Nota 5 2 3 2 6" xfId="38270" xr:uid="{00000000-0005-0000-0000-0000A06E0000}"/>
    <cellStyle name="Nota 5 2 3 2 7" xfId="40228" xr:uid="{00000000-0005-0000-0000-0000A16E0000}"/>
    <cellStyle name="Nota 5 2 3 3" xfId="13092" xr:uid="{00000000-0005-0000-0000-0000A26E0000}"/>
    <cellStyle name="Nota 5 2 3 4" xfId="20090" xr:uid="{00000000-0005-0000-0000-0000A36E0000}"/>
    <cellStyle name="Nota 5 2 3 5" xfId="27861" xr:uid="{00000000-0005-0000-0000-0000A46E0000}"/>
    <cellStyle name="Nota 5 2 3 6" xfId="28553" xr:uid="{00000000-0005-0000-0000-0000A56E0000}"/>
    <cellStyle name="Nota 5 2 3 7" xfId="19618" xr:uid="{00000000-0005-0000-0000-0000A66E0000}"/>
    <cellStyle name="Nota 5 2 3 8" xfId="30927" xr:uid="{00000000-0005-0000-0000-0000A76E0000}"/>
    <cellStyle name="Nota 5 2 3 9" xfId="31800" xr:uid="{00000000-0005-0000-0000-0000A86E0000}"/>
    <cellStyle name="Nota 5 2 4" xfId="4376" xr:uid="{00000000-0005-0000-0000-0000A96E0000}"/>
    <cellStyle name="Nota 5 2 4 2" xfId="7791" xr:uid="{00000000-0005-0000-0000-0000AA6E0000}"/>
    <cellStyle name="Nota 5 2 4 2 2" xfId="16944" xr:uid="{00000000-0005-0000-0000-0000AB6E0000}"/>
    <cellStyle name="Nota 5 2 4 2 3" xfId="23925" xr:uid="{00000000-0005-0000-0000-0000AC6E0000}"/>
    <cellStyle name="Nota 5 2 4 2 4" xfId="30769" xr:uid="{00000000-0005-0000-0000-0000AD6E0000}"/>
    <cellStyle name="Nota 5 2 4 2 5" xfId="34719" xr:uid="{00000000-0005-0000-0000-0000AE6E0000}"/>
    <cellStyle name="Nota 5 2 4 2 6" xfId="38271" xr:uid="{00000000-0005-0000-0000-0000AF6E0000}"/>
    <cellStyle name="Nota 5 2 4 2 7" xfId="40229" xr:uid="{00000000-0005-0000-0000-0000B06E0000}"/>
    <cellStyle name="Nota 5 2 4 3" xfId="13530" xr:uid="{00000000-0005-0000-0000-0000B16E0000}"/>
    <cellStyle name="Nota 5 2 4 4" xfId="20528" xr:uid="{00000000-0005-0000-0000-0000B26E0000}"/>
    <cellStyle name="Nota 5 2 4 5" xfId="24742" xr:uid="{00000000-0005-0000-0000-0000B36E0000}"/>
    <cellStyle name="Nota 5 2 4 6" xfId="18327" xr:uid="{00000000-0005-0000-0000-0000B46E0000}"/>
    <cellStyle name="Nota 5 2 4 7" xfId="28720" xr:uid="{00000000-0005-0000-0000-0000B56E0000}"/>
    <cellStyle name="Nota 5 2 4 8" xfId="31726" xr:uid="{00000000-0005-0000-0000-0000B66E0000}"/>
    <cellStyle name="Nota 5 2 4 9" xfId="35406" xr:uid="{00000000-0005-0000-0000-0000B76E0000}"/>
    <cellStyle name="Nota 5 2 5" xfId="4630" xr:uid="{00000000-0005-0000-0000-0000B86E0000}"/>
    <cellStyle name="Nota 5 2 5 2" xfId="7792" xr:uid="{00000000-0005-0000-0000-0000B96E0000}"/>
    <cellStyle name="Nota 5 2 5 2 2" xfId="16945" xr:uid="{00000000-0005-0000-0000-0000BA6E0000}"/>
    <cellStyle name="Nota 5 2 5 2 3" xfId="23926" xr:uid="{00000000-0005-0000-0000-0000BB6E0000}"/>
    <cellStyle name="Nota 5 2 5 2 4" xfId="30770" xr:uid="{00000000-0005-0000-0000-0000BC6E0000}"/>
    <cellStyle name="Nota 5 2 5 2 5" xfId="34720" xr:uid="{00000000-0005-0000-0000-0000BD6E0000}"/>
    <cellStyle name="Nota 5 2 5 2 6" xfId="38272" xr:uid="{00000000-0005-0000-0000-0000BE6E0000}"/>
    <cellStyle name="Nota 5 2 5 2 7" xfId="40230" xr:uid="{00000000-0005-0000-0000-0000BF6E0000}"/>
    <cellStyle name="Nota 5 2 5 3" xfId="13784" xr:uid="{00000000-0005-0000-0000-0000C06E0000}"/>
    <cellStyle name="Nota 5 2 5 4" xfId="20782" xr:uid="{00000000-0005-0000-0000-0000C16E0000}"/>
    <cellStyle name="Nota 5 2 5 5" xfId="27506" xr:uid="{00000000-0005-0000-0000-0000C26E0000}"/>
    <cellStyle name="Nota 5 2 5 6" xfId="29250" xr:uid="{00000000-0005-0000-0000-0000C36E0000}"/>
    <cellStyle name="Nota 5 2 5 7" xfId="26825" xr:uid="{00000000-0005-0000-0000-0000C46E0000}"/>
    <cellStyle name="Nota 5 2 5 8" xfId="31868" xr:uid="{00000000-0005-0000-0000-0000C56E0000}"/>
    <cellStyle name="Nota 5 2 5 9" xfId="35522" xr:uid="{00000000-0005-0000-0000-0000C66E0000}"/>
    <cellStyle name="Nota 5 2 6" xfId="4876" xr:uid="{00000000-0005-0000-0000-0000C76E0000}"/>
    <cellStyle name="Nota 5 2 6 2" xfId="7793" xr:uid="{00000000-0005-0000-0000-0000C86E0000}"/>
    <cellStyle name="Nota 5 2 6 2 2" xfId="16946" xr:uid="{00000000-0005-0000-0000-0000C96E0000}"/>
    <cellStyle name="Nota 5 2 6 2 3" xfId="23927" xr:uid="{00000000-0005-0000-0000-0000CA6E0000}"/>
    <cellStyle name="Nota 5 2 6 2 4" xfId="30771" xr:uid="{00000000-0005-0000-0000-0000CB6E0000}"/>
    <cellStyle name="Nota 5 2 6 2 5" xfId="34721" xr:uid="{00000000-0005-0000-0000-0000CC6E0000}"/>
    <cellStyle name="Nota 5 2 6 2 6" xfId="38273" xr:uid="{00000000-0005-0000-0000-0000CD6E0000}"/>
    <cellStyle name="Nota 5 2 6 2 7" xfId="40231" xr:uid="{00000000-0005-0000-0000-0000CE6E0000}"/>
    <cellStyle name="Nota 5 2 6 3" xfId="14030" xr:uid="{00000000-0005-0000-0000-0000CF6E0000}"/>
    <cellStyle name="Nota 5 2 6 4" xfId="21028" xr:uid="{00000000-0005-0000-0000-0000D06E0000}"/>
    <cellStyle name="Nota 5 2 6 5" xfId="24265" xr:uid="{00000000-0005-0000-0000-0000D16E0000}"/>
    <cellStyle name="Nota 5 2 6 6" xfId="22605" xr:uid="{00000000-0005-0000-0000-0000D26E0000}"/>
    <cellStyle name="Nota 5 2 6 7" xfId="17047" xr:uid="{00000000-0005-0000-0000-0000D36E0000}"/>
    <cellStyle name="Nota 5 2 6 8" xfId="35600" xr:uid="{00000000-0005-0000-0000-0000D46E0000}"/>
    <cellStyle name="Nota 5 2 6 9" xfId="38511" xr:uid="{00000000-0005-0000-0000-0000D56E0000}"/>
    <cellStyle name="Nota 5 2 7" xfId="7788" xr:uid="{00000000-0005-0000-0000-0000D66E0000}"/>
    <cellStyle name="Nota 5 2 7 2" xfId="16941" xr:uid="{00000000-0005-0000-0000-0000D76E0000}"/>
    <cellStyle name="Nota 5 2 7 3" xfId="23922" xr:uid="{00000000-0005-0000-0000-0000D86E0000}"/>
    <cellStyle name="Nota 5 2 7 4" xfId="30766" xr:uid="{00000000-0005-0000-0000-0000D96E0000}"/>
    <cellStyle name="Nota 5 2 7 5" xfId="34716" xr:uid="{00000000-0005-0000-0000-0000DA6E0000}"/>
    <cellStyle name="Nota 5 2 7 6" xfId="38268" xr:uid="{00000000-0005-0000-0000-0000DB6E0000}"/>
    <cellStyle name="Nota 5 2 7 7" xfId="40226" xr:uid="{00000000-0005-0000-0000-0000DC6E0000}"/>
    <cellStyle name="Nota 5 2 8" xfId="11410" xr:uid="{00000000-0005-0000-0000-0000DD6E0000}"/>
    <cellStyle name="Nota 5 2 9" xfId="18413" xr:uid="{00000000-0005-0000-0000-0000DE6E0000}"/>
    <cellStyle name="Nota 5 3" xfId="1771" xr:uid="{00000000-0005-0000-0000-0000DF6E0000}"/>
    <cellStyle name="Nota 5 3 10" xfId="28617" xr:uid="{00000000-0005-0000-0000-0000E06E0000}"/>
    <cellStyle name="Nota 5 3 11" xfId="17790" xr:uid="{00000000-0005-0000-0000-0000E16E0000}"/>
    <cellStyle name="Nota 5 3 12" xfId="23012" xr:uid="{00000000-0005-0000-0000-0000E26E0000}"/>
    <cellStyle name="Nota 5 3 13" xfId="31048" xr:uid="{00000000-0005-0000-0000-0000E36E0000}"/>
    <cellStyle name="Nota 5 3 14" xfId="34945" xr:uid="{00000000-0005-0000-0000-0000E46E0000}"/>
    <cellStyle name="Nota 5 3 2" xfId="2536" xr:uid="{00000000-0005-0000-0000-0000E56E0000}"/>
    <cellStyle name="Nota 5 3 2 2" xfId="7795" xr:uid="{00000000-0005-0000-0000-0000E66E0000}"/>
    <cellStyle name="Nota 5 3 2 2 2" xfId="16948" xr:uid="{00000000-0005-0000-0000-0000E76E0000}"/>
    <cellStyle name="Nota 5 3 2 2 3" xfId="23929" xr:uid="{00000000-0005-0000-0000-0000E86E0000}"/>
    <cellStyle name="Nota 5 3 2 2 4" xfId="30773" xr:uid="{00000000-0005-0000-0000-0000E96E0000}"/>
    <cellStyle name="Nota 5 3 2 2 5" xfId="34723" xr:uid="{00000000-0005-0000-0000-0000EA6E0000}"/>
    <cellStyle name="Nota 5 3 2 2 6" xfId="38275" xr:uid="{00000000-0005-0000-0000-0000EB6E0000}"/>
    <cellStyle name="Nota 5 3 2 2 7" xfId="40233" xr:uid="{00000000-0005-0000-0000-0000EC6E0000}"/>
    <cellStyle name="Nota 5 3 2 3" xfId="11690" xr:uid="{00000000-0005-0000-0000-0000ED6E0000}"/>
    <cellStyle name="Nota 5 3 2 4" xfId="18693" xr:uid="{00000000-0005-0000-0000-0000EE6E0000}"/>
    <cellStyle name="Nota 5 3 2 5" xfId="9937" xr:uid="{00000000-0005-0000-0000-0000EF6E0000}"/>
    <cellStyle name="Nota 5 3 2 6" xfId="9217" xr:uid="{00000000-0005-0000-0000-0000F06E0000}"/>
    <cellStyle name="Nota 5 3 2 7" xfId="17683" xr:uid="{00000000-0005-0000-0000-0000F16E0000}"/>
    <cellStyle name="Nota 5 3 2 8" xfId="29634" xr:uid="{00000000-0005-0000-0000-0000F26E0000}"/>
    <cellStyle name="Nota 5 3 2 9" xfId="22929" xr:uid="{00000000-0005-0000-0000-0000F36E0000}"/>
    <cellStyle name="Nota 5 3 3" xfId="3698" xr:uid="{00000000-0005-0000-0000-0000F46E0000}"/>
    <cellStyle name="Nota 5 3 3 2" xfId="7796" xr:uid="{00000000-0005-0000-0000-0000F56E0000}"/>
    <cellStyle name="Nota 5 3 3 2 2" xfId="16949" xr:uid="{00000000-0005-0000-0000-0000F66E0000}"/>
    <cellStyle name="Nota 5 3 3 2 3" xfId="23930" xr:uid="{00000000-0005-0000-0000-0000F76E0000}"/>
    <cellStyle name="Nota 5 3 3 2 4" xfId="30774" xr:uid="{00000000-0005-0000-0000-0000F86E0000}"/>
    <cellStyle name="Nota 5 3 3 2 5" xfId="34724" xr:uid="{00000000-0005-0000-0000-0000F96E0000}"/>
    <cellStyle name="Nota 5 3 3 2 6" xfId="38276" xr:uid="{00000000-0005-0000-0000-0000FA6E0000}"/>
    <cellStyle name="Nota 5 3 3 2 7" xfId="40234" xr:uid="{00000000-0005-0000-0000-0000FB6E0000}"/>
    <cellStyle name="Nota 5 3 3 3" xfId="12852" xr:uid="{00000000-0005-0000-0000-0000FC6E0000}"/>
    <cellStyle name="Nota 5 3 3 4" xfId="19851" xr:uid="{00000000-0005-0000-0000-0000FD6E0000}"/>
    <cellStyle name="Nota 5 3 3 5" xfId="21318" xr:uid="{00000000-0005-0000-0000-0000FE6E0000}"/>
    <cellStyle name="Nota 5 3 3 6" xfId="26565" xr:uid="{00000000-0005-0000-0000-0000FF6E0000}"/>
    <cellStyle name="Nota 5 3 3 7" xfId="10179" xr:uid="{00000000-0005-0000-0000-0000006F0000}"/>
    <cellStyle name="Nota 5 3 3 8" xfId="30916" xr:uid="{00000000-0005-0000-0000-0000016F0000}"/>
    <cellStyle name="Nota 5 3 3 9" xfId="29605" xr:uid="{00000000-0005-0000-0000-0000026F0000}"/>
    <cellStyle name="Nota 5 3 4" xfId="4208" xr:uid="{00000000-0005-0000-0000-0000036F0000}"/>
    <cellStyle name="Nota 5 3 4 2" xfId="7797" xr:uid="{00000000-0005-0000-0000-0000046F0000}"/>
    <cellStyle name="Nota 5 3 4 2 2" xfId="16950" xr:uid="{00000000-0005-0000-0000-0000056F0000}"/>
    <cellStyle name="Nota 5 3 4 2 3" xfId="23931" xr:uid="{00000000-0005-0000-0000-0000066F0000}"/>
    <cellStyle name="Nota 5 3 4 2 4" xfId="30775" xr:uid="{00000000-0005-0000-0000-0000076F0000}"/>
    <cellStyle name="Nota 5 3 4 2 5" xfId="34725" xr:uid="{00000000-0005-0000-0000-0000086F0000}"/>
    <cellStyle name="Nota 5 3 4 2 6" xfId="38277" xr:uid="{00000000-0005-0000-0000-0000096F0000}"/>
    <cellStyle name="Nota 5 3 4 2 7" xfId="40235" xr:uid="{00000000-0005-0000-0000-00000A6F0000}"/>
    <cellStyle name="Nota 5 3 4 3" xfId="13362" xr:uid="{00000000-0005-0000-0000-00000B6F0000}"/>
    <cellStyle name="Nota 5 3 4 4" xfId="20360" xr:uid="{00000000-0005-0000-0000-00000C6F0000}"/>
    <cellStyle name="Nota 5 3 4 5" xfId="27728" xr:uid="{00000000-0005-0000-0000-00000D6F0000}"/>
    <cellStyle name="Nota 5 3 4 6" xfId="25050" xr:uid="{00000000-0005-0000-0000-00000E6F0000}"/>
    <cellStyle name="Nota 5 3 4 7" xfId="21375" xr:uid="{00000000-0005-0000-0000-00000F6F0000}"/>
    <cellStyle name="Nota 5 3 4 8" xfId="23035" xr:uid="{00000000-0005-0000-0000-0000106F0000}"/>
    <cellStyle name="Nota 5 3 4 9" xfId="31391" xr:uid="{00000000-0005-0000-0000-0000116F0000}"/>
    <cellStyle name="Nota 5 3 5" xfId="2870" xr:uid="{00000000-0005-0000-0000-0000126F0000}"/>
    <cellStyle name="Nota 5 3 5 2" xfId="7798" xr:uid="{00000000-0005-0000-0000-0000136F0000}"/>
    <cellStyle name="Nota 5 3 5 2 2" xfId="16951" xr:uid="{00000000-0005-0000-0000-0000146F0000}"/>
    <cellStyle name="Nota 5 3 5 2 3" xfId="23932" xr:uid="{00000000-0005-0000-0000-0000156F0000}"/>
    <cellStyle name="Nota 5 3 5 2 4" xfId="30776" xr:uid="{00000000-0005-0000-0000-0000166F0000}"/>
    <cellStyle name="Nota 5 3 5 2 5" xfId="34726" xr:uid="{00000000-0005-0000-0000-0000176F0000}"/>
    <cellStyle name="Nota 5 3 5 2 6" xfId="38278" xr:uid="{00000000-0005-0000-0000-0000186F0000}"/>
    <cellStyle name="Nota 5 3 5 2 7" xfId="40236" xr:uid="{00000000-0005-0000-0000-0000196F0000}"/>
    <cellStyle name="Nota 5 3 5 3" xfId="12024" xr:uid="{00000000-0005-0000-0000-00001A6F0000}"/>
    <cellStyle name="Nota 5 3 5 4" xfId="19027" xr:uid="{00000000-0005-0000-0000-00001B6F0000}"/>
    <cellStyle name="Nota 5 3 5 5" xfId="28346" xr:uid="{00000000-0005-0000-0000-00001C6F0000}"/>
    <cellStyle name="Nota 5 3 5 6" xfId="17288" xr:uid="{00000000-0005-0000-0000-00001D6F0000}"/>
    <cellStyle name="Nota 5 3 5 7" xfId="28058" xr:uid="{00000000-0005-0000-0000-00001E6F0000}"/>
    <cellStyle name="Nota 5 3 5 8" xfId="25540" xr:uid="{00000000-0005-0000-0000-00001F6F0000}"/>
    <cellStyle name="Nota 5 3 5 9" xfId="26551" xr:uid="{00000000-0005-0000-0000-0000206F0000}"/>
    <cellStyle name="Nota 5 3 6" xfId="3747" xr:uid="{00000000-0005-0000-0000-0000216F0000}"/>
    <cellStyle name="Nota 5 3 6 2" xfId="7799" xr:uid="{00000000-0005-0000-0000-0000226F0000}"/>
    <cellStyle name="Nota 5 3 6 2 2" xfId="16952" xr:uid="{00000000-0005-0000-0000-0000236F0000}"/>
    <cellStyle name="Nota 5 3 6 2 3" xfId="23933" xr:uid="{00000000-0005-0000-0000-0000246F0000}"/>
    <cellStyle name="Nota 5 3 6 2 4" xfId="30777" xr:uid="{00000000-0005-0000-0000-0000256F0000}"/>
    <cellStyle name="Nota 5 3 6 2 5" xfId="34727" xr:uid="{00000000-0005-0000-0000-0000266F0000}"/>
    <cellStyle name="Nota 5 3 6 2 6" xfId="38279" xr:uid="{00000000-0005-0000-0000-0000276F0000}"/>
    <cellStyle name="Nota 5 3 6 2 7" xfId="40237" xr:uid="{00000000-0005-0000-0000-0000286F0000}"/>
    <cellStyle name="Nota 5 3 6 3" xfId="12901" xr:uid="{00000000-0005-0000-0000-0000296F0000}"/>
    <cellStyle name="Nota 5 3 6 4" xfId="19900" xr:uid="{00000000-0005-0000-0000-00002A6F0000}"/>
    <cellStyle name="Nota 5 3 6 5" xfId="27952" xr:uid="{00000000-0005-0000-0000-00002B6F0000}"/>
    <cellStyle name="Nota 5 3 6 6" xfId="18259" xr:uid="{00000000-0005-0000-0000-00002C6F0000}"/>
    <cellStyle name="Nota 5 3 6 7" xfId="25404" xr:uid="{00000000-0005-0000-0000-00002D6F0000}"/>
    <cellStyle name="Nota 5 3 6 8" xfId="33537" xr:uid="{00000000-0005-0000-0000-00002E6F0000}"/>
    <cellStyle name="Nota 5 3 6 9" xfId="37205" xr:uid="{00000000-0005-0000-0000-00002F6F0000}"/>
    <cellStyle name="Nota 5 3 7" xfId="7794" xr:uid="{00000000-0005-0000-0000-0000306F0000}"/>
    <cellStyle name="Nota 5 3 7 2" xfId="16947" xr:uid="{00000000-0005-0000-0000-0000316F0000}"/>
    <cellStyle name="Nota 5 3 7 3" xfId="23928" xr:uid="{00000000-0005-0000-0000-0000326F0000}"/>
    <cellStyle name="Nota 5 3 7 4" xfId="30772" xr:uid="{00000000-0005-0000-0000-0000336F0000}"/>
    <cellStyle name="Nota 5 3 7 5" xfId="34722" xr:uid="{00000000-0005-0000-0000-0000346F0000}"/>
    <cellStyle name="Nota 5 3 7 6" xfId="38274" xr:uid="{00000000-0005-0000-0000-0000356F0000}"/>
    <cellStyle name="Nota 5 3 7 7" xfId="40232" xr:uid="{00000000-0005-0000-0000-0000366F0000}"/>
    <cellStyle name="Nota 5 3 8" xfId="10925" xr:uid="{00000000-0005-0000-0000-0000376F0000}"/>
    <cellStyle name="Nota 5 3 9" xfId="9621" xr:uid="{00000000-0005-0000-0000-0000386F0000}"/>
    <cellStyle name="Nota 5 4" xfId="2319" xr:uid="{00000000-0005-0000-0000-0000396F0000}"/>
    <cellStyle name="Nota 5 4 10" xfId="9245" xr:uid="{00000000-0005-0000-0000-00003A6F0000}"/>
    <cellStyle name="Nota 5 4 11" xfId="26131" xr:uid="{00000000-0005-0000-0000-00003B6F0000}"/>
    <cellStyle name="Nota 5 4 12" xfId="30171" xr:uid="{00000000-0005-0000-0000-00003C6F0000}"/>
    <cellStyle name="Nota 5 4 13" xfId="34147" xr:uid="{00000000-0005-0000-0000-00003D6F0000}"/>
    <cellStyle name="Nota 5 4 14" xfId="37709" xr:uid="{00000000-0005-0000-0000-00003E6F0000}"/>
    <cellStyle name="Nota 5 4 2" xfId="2719" xr:uid="{00000000-0005-0000-0000-00003F6F0000}"/>
    <cellStyle name="Nota 5 4 2 2" xfId="7801" xr:uid="{00000000-0005-0000-0000-0000406F0000}"/>
    <cellStyle name="Nota 5 4 2 2 2" xfId="16954" xr:uid="{00000000-0005-0000-0000-0000416F0000}"/>
    <cellStyle name="Nota 5 4 2 2 3" xfId="23935" xr:uid="{00000000-0005-0000-0000-0000426F0000}"/>
    <cellStyle name="Nota 5 4 2 2 4" xfId="30779" xr:uid="{00000000-0005-0000-0000-0000436F0000}"/>
    <cellStyle name="Nota 5 4 2 2 5" xfId="34729" xr:uid="{00000000-0005-0000-0000-0000446F0000}"/>
    <cellStyle name="Nota 5 4 2 2 6" xfId="38281" xr:uid="{00000000-0005-0000-0000-0000456F0000}"/>
    <cellStyle name="Nota 5 4 2 2 7" xfId="40239" xr:uid="{00000000-0005-0000-0000-0000466F0000}"/>
    <cellStyle name="Nota 5 4 2 3" xfId="11873" xr:uid="{00000000-0005-0000-0000-0000476F0000}"/>
    <cellStyle name="Nota 5 4 2 4" xfId="18876" xr:uid="{00000000-0005-0000-0000-0000486F0000}"/>
    <cellStyle name="Nota 5 4 2 5" xfId="23348" xr:uid="{00000000-0005-0000-0000-0000496F0000}"/>
    <cellStyle name="Nota 5 4 2 6" xfId="17150" xr:uid="{00000000-0005-0000-0000-00004A6F0000}"/>
    <cellStyle name="Nota 5 4 2 7" xfId="29974" xr:uid="{00000000-0005-0000-0000-00004B6F0000}"/>
    <cellStyle name="Nota 5 4 2 8" xfId="31527" xr:uid="{00000000-0005-0000-0000-00004C6F0000}"/>
    <cellStyle name="Nota 5 4 2 9" xfId="35237" xr:uid="{00000000-0005-0000-0000-00004D6F0000}"/>
    <cellStyle name="Nota 5 4 3" xfId="4001" xr:uid="{00000000-0005-0000-0000-00004E6F0000}"/>
    <cellStyle name="Nota 5 4 3 2" xfId="7802" xr:uid="{00000000-0005-0000-0000-00004F6F0000}"/>
    <cellStyle name="Nota 5 4 3 2 2" xfId="16955" xr:uid="{00000000-0005-0000-0000-0000506F0000}"/>
    <cellStyle name="Nota 5 4 3 2 3" xfId="23936" xr:uid="{00000000-0005-0000-0000-0000516F0000}"/>
    <cellStyle name="Nota 5 4 3 2 4" xfId="30780" xr:uid="{00000000-0005-0000-0000-0000526F0000}"/>
    <cellStyle name="Nota 5 4 3 2 5" xfId="34730" xr:uid="{00000000-0005-0000-0000-0000536F0000}"/>
    <cellStyle name="Nota 5 4 3 2 6" xfId="38282" xr:uid="{00000000-0005-0000-0000-0000546F0000}"/>
    <cellStyle name="Nota 5 4 3 2 7" xfId="40240" xr:uid="{00000000-0005-0000-0000-0000556F0000}"/>
    <cellStyle name="Nota 5 4 3 3" xfId="13155" xr:uid="{00000000-0005-0000-0000-0000566F0000}"/>
    <cellStyle name="Nota 5 4 3 4" xfId="20153" xr:uid="{00000000-0005-0000-0000-0000576F0000}"/>
    <cellStyle name="Nota 5 4 3 5" xfId="27830" xr:uid="{00000000-0005-0000-0000-0000586F0000}"/>
    <cellStyle name="Nota 5 4 3 6" xfId="23219" xr:uid="{00000000-0005-0000-0000-0000596F0000}"/>
    <cellStyle name="Nota 5 4 3 7" xfId="24606" xr:uid="{00000000-0005-0000-0000-00005A6F0000}"/>
    <cellStyle name="Nota 5 4 3 8" xfId="19781" xr:uid="{00000000-0005-0000-0000-00005B6F0000}"/>
    <cellStyle name="Nota 5 4 3 9" xfId="29572" xr:uid="{00000000-0005-0000-0000-00005C6F0000}"/>
    <cellStyle name="Nota 5 4 4" xfId="4439" xr:uid="{00000000-0005-0000-0000-00005D6F0000}"/>
    <cellStyle name="Nota 5 4 4 2" xfId="7803" xr:uid="{00000000-0005-0000-0000-00005E6F0000}"/>
    <cellStyle name="Nota 5 4 4 2 2" xfId="16956" xr:uid="{00000000-0005-0000-0000-00005F6F0000}"/>
    <cellStyle name="Nota 5 4 4 2 3" xfId="23937" xr:uid="{00000000-0005-0000-0000-0000606F0000}"/>
    <cellStyle name="Nota 5 4 4 2 4" xfId="30781" xr:uid="{00000000-0005-0000-0000-0000616F0000}"/>
    <cellStyle name="Nota 5 4 4 2 5" xfId="34731" xr:uid="{00000000-0005-0000-0000-0000626F0000}"/>
    <cellStyle name="Nota 5 4 4 2 6" xfId="38283" xr:uid="{00000000-0005-0000-0000-0000636F0000}"/>
    <cellStyle name="Nota 5 4 4 2 7" xfId="40241" xr:uid="{00000000-0005-0000-0000-0000646F0000}"/>
    <cellStyle name="Nota 5 4 4 3" xfId="13593" xr:uid="{00000000-0005-0000-0000-0000656F0000}"/>
    <cellStyle name="Nota 5 4 4 4" xfId="20591" xr:uid="{00000000-0005-0000-0000-0000666F0000}"/>
    <cellStyle name="Nota 5 4 4 5" xfId="24748" xr:uid="{00000000-0005-0000-0000-0000676F0000}"/>
    <cellStyle name="Nota 5 4 4 6" xfId="28159" xr:uid="{00000000-0005-0000-0000-0000686F0000}"/>
    <cellStyle name="Nota 5 4 4 7" xfId="17613" xr:uid="{00000000-0005-0000-0000-0000696F0000}"/>
    <cellStyle name="Nota 5 4 4 8" xfId="31762" xr:uid="{00000000-0005-0000-0000-00006A6F0000}"/>
    <cellStyle name="Nota 5 4 4 9" xfId="35442" xr:uid="{00000000-0005-0000-0000-00006B6F0000}"/>
    <cellStyle name="Nota 5 4 5" xfId="4693" xr:uid="{00000000-0005-0000-0000-00006C6F0000}"/>
    <cellStyle name="Nota 5 4 5 2" xfId="7804" xr:uid="{00000000-0005-0000-0000-00006D6F0000}"/>
    <cellStyle name="Nota 5 4 5 2 2" xfId="16957" xr:uid="{00000000-0005-0000-0000-00006E6F0000}"/>
    <cellStyle name="Nota 5 4 5 2 3" xfId="23938" xr:uid="{00000000-0005-0000-0000-00006F6F0000}"/>
    <cellStyle name="Nota 5 4 5 2 4" xfId="30782" xr:uid="{00000000-0005-0000-0000-0000706F0000}"/>
    <cellStyle name="Nota 5 4 5 2 5" xfId="34732" xr:uid="{00000000-0005-0000-0000-0000716F0000}"/>
    <cellStyle name="Nota 5 4 5 2 6" xfId="38284" xr:uid="{00000000-0005-0000-0000-0000726F0000}"/>
    <cellStyle name="Nota 5 4 5 2 7" xfId="40242" xr:uid="{00000000-0005-0000-0000-0000736F0000}"/>
    <cellStyle name="Nota 5 4 5 3" xfId="13847" xr:uid="{00000000-0005-0000-0000-0000746F0000}"/>
    <cellStyle name="Nota 5 4 5 4" xfId="20845" xr:uid="{00000000-0005-0000-0000-0000756F0000}"/>
    <cellStyle name="Nota 5 4 5 5" xfId="24781" xr:uid="{00000000-0005-0000-0000-0000766F0000}"/>
    <cellStyle name="Nota 5 4 5 6" xfId="29268" xr:uid="{00000000-0005-0000-0000-0000776F0000}"/>
    <cellStyle name="Nota 5 4 5 7" xfId="29397" xr:uid="{00000000-0005-0000-0000-0000786F0000}"/>
    <cellStyle name="Nota 5 4 5 8" xfId="32174" xr:uid="{00000000-0005-0000-0000-0000796F0000}"/>
    <cellStyle name="Nota 5 4 5 9" xfId="35849" xr:uid="{00000000-0005-0000-0000-00007A6F0000}"/>
    <cellStyle name="Nota 5 4 6" xfId="4939" xr:uid="{00000000-0005-0000-0000-00007B6F0000}"/>
    <cellStyle name="Nota 5 4 6 2" xfId="7805" xr:uid="{00000000-0005-0000-0000-00007C6F0000}"/>
    <cellStyle name="Nota 5 4 6 2 2" xfId="16958" xr:uid="{00000000-0005-0000-0000-00007D6F0000}"/>
    <cellStyle name="Nota 5 4 6 2 3" xfId="23939" xr:uid="{00000000-0005-0000-0000-00007E6F0000}"/>
    <cellStyle name="Nota 5 4 6 2 4" xfId="30783" xr:uid="{00000000-0005-0000-0000-00007F6F0000}"/>
    <cellStyle name="Nota 5 4 6 2 5" xfId="34733" xr:uid="{00000000-0005-0000-0000-0000806F0000}"/>
    <cellStyle name="Nota 5 4 6 2 6" xfId="38285" xr:uid="{00000000-0005-0000-0000-0000816F0000}"/>
    <cellStyle name="Nota 5 4 6 2 7" xfId="40243" xr:uid="{00000000-0005-0000-0000-0000826F0000}"/>
    <cellStyle name="Nota 5 4 6 3" xfId="14093" xr:uid="{00000000-0005-0000-0000-0000836F0000}"/>
    <cellStyle name="Nota 5 4 6 4" xfId="21091" xr:uid="{00000000-0005-0000-0000-0000846F0000}"/>
    <cellStyle name="Nota 5 4 6 5" xfId="27369" xr:uid="{00000000-0005-0000-0000-0000856F0000}"/>
    <cellStyle name="Nota 5 4 6 6" xfId="29296" xr:uid="{00000000-0005-0000-0000-0000866F0000}"/>
    <cellStyle name="Nota 5 4 6 7" xfId="31985" xr:uid="{00000000-0005-0000-0000-0000876F0000}"/>
    <cellStyle name="Nota 5 4 6 8" xfId="35663" xr:uid="{00000000-0005-0000-0000-0000886F0000}"/>
    <cellStyle name="Nota 5 4 6 9" xfId="38574" xr:uid="{00000000-0005-0000-0000-0000896F0000}"/>
    <cellStyle name="Nota 5 4 7" xfId="7800" xr:uid="{00000000-0005-0000-0000-00008A6F0000}"/>
    <cellStyle name="Nota 5 4 7 2" xfId="16953" xr:uid="{00000000-0005-0000-0000-00008B6F0000}"/>
    <cellStyle name="Nota 5 4 7 3" xfId="23934" xr:uid="{00000000-0005-0000-0000-00008C6F0000}"/>
    <cellStyle name="Nota 5 4 7 4" xfId="30778" xr:uid="{00000000-0005-0000-0000-00008D6F0000}"/>
    <cellStyle name="Nota 5 4 7 5" xfId="34728" xr:uid="{00000000-0005-0000-0000-00008E6F0000}"/>
    <cellStyle name="Nota 5 4 7 6" xfId="38280" xr:uid="{00000000-0005-0000-0000-00008F6F0000}"/>
    <cellStyle name="Nota 5 4 7 7" xfId="40238" xr:uid="{00000000-0005-0000-0000-0000906F0000}"/>
    <cellStyle name="Nota 5 4 8" xfId="11473" xr:uid="{00000000-0005-0000-0000-0000916F0000}"/>
    <cellStyle name="Nota 5 4 9" xfId="18476" xr:uid="{00000000-0005-0000-0000-0000926F0000}"/>
    <cellStyle name="Nota 5 5" xfId="1698" xr:uid="{00000000-0005-0000-0000-0000936F0000}"/>
    <cellStyle name="Nota 5 5 10" xfId="18314" xr:uid="{00000000-0005-0000-0000-0000946F0000}"/>
    <cellStyle name="Nota 5 5 11" xfId="29068" xr:uid="{00000000-0005-0000-0000-0000956F0000}"/>
    <cellStyle name="Nota 5 5 12" xfId="30979" xr:uid="{00000000-0005-0000-0000-0000966F0000}"/>
    <cellStyle name="Nota 5 5 13" xfId="17641" xr:uid="{00000000-0005-0000-0000-0000976F0000}"/>
    <cellStyle name="Nota 5 5 14" xfId="34943" xr:uid="{00000000-0005-0000-0000-0000986F0000}"/>
    <cellStyle name="Nota 5 5 2" xfId="2521" xr:uid="{00000000-0005-0000-0000-0000996F0000}"/>
    <cellStyle name="Nota 5 5 2 2" xfId="7807" xr:uid="{00000000-0005-0000-0000-00009A6F0000}"/>
    <cellStyle name="Nota 5 5 2 2 2" xfId="16960" xr:uid="{00000000-0005-0000-0000-00009B6F0000}"/>
    <cellStyle name="Nota 5 5 2 2 3" xfId="23941" xr:uid="{00000000-0005-0000-0000-00009C6F0000}"/>
    <cellStyle name="Nota 5 5 2 2 4" xfId="30785" xr:uid="{00000000-0005-0000-0000-00009D6F0000}"/>
    <cellStyle name="Nota 5 5 2 2 5" xfId="34735" xr:uid="{00000000-0005-0000-0000-00009E6F0000}"/>
    <cellStyle name="Nota 5 5 2 2 6" xfId="38287" xr:uid="{00000000-0005-0000-0000-00009F6F0000}"/>
    <cellStyle name="Nota 5 5 2 2 7" xfId="40245" xr:uid="{00000000-0005-0000-0000-0000A06F0000}"/>
    <cellStyle name="Nota 5 5 2 3" xfId="11675" xr:uid="{00000000-0005-0000-0000-0000A16F0000}"/>
    <cellStyle name="Nota 5 5 2 4" xfId="18678" xr:uid="{00000000-0005-0000-0000-0000A26F0000}"/>
    <cellStyle name="Nota 5 5 2 5" xfId="19413" xr:uid="{00000000-0005-0000-0000-0000A36F0000}"/>
    <cellStyle name="Nota 5 5 2 6" xfId="19649" xr:uid="{00000000-0005-0000-0000-0000A46F0000}"/>
    <cellStyle name="Nota 5 5 2 7" xfId="30071" xr:uid="{00000000-0005-0000-0000-0000A56F0000}"/>
    <cellStyle name="Nota 5 5 2 8" xfId="22482" xr:uid="{00000000-0005-0000-0000-0000A66F0000}"/>
    <cellStyle name="Nota 5 5 2 9" xfId="33623" xr:uid="{00000000-0005-0000-0000-0000A76F0000}"/>
    <cellStyle name="Nota 5 5 3" xfId="3675" xr:uid="{00000000-0005-0000-0000-0000A86F0000}"/>
    <cellStyle name="Nota 5 5 3 2" xfId="7808" xr:uid="{00000000-0005-0000-0000-0000A96F0000}"/>
    <cellStyle name="Nota 5 5 3 2 2" xfId="16961" xr:uid="{00000000-0005-0000-0000-0000AA6F0000}"/>
    <cellStyle name="Nota 5 5 3 2 3" xfId="23942" xr:uid="{00000000-0005-0000-0000-0000AB6F0000}"/>
    <cellStyle name="Nota 5 5 3 2 4" xfId="30786" xr:uid="{00000000-0005-0000-0000-0000AC6F0000}"/>
    <cellStyle name="Nota 5 5 3 2 5" xfId="34736" xr:uid="{00000000-0005-0000-0000-0000AD6F0000}"/>
    <cellStyle name="Nota 5 5 3 2 6" xfId="38288" xr:uid="{00000000-0005-0000-0000-0000AE6F0000}"/>
    <cellStyle name="Nota 5 5 3 2 7" xfId="40246" xr:uid="{00000000-0005-0000-0000-0000AF6F0000}"/>
    <cellStyle name="Nota 5 5 3 3" xfId="12829" xr:uid="{00000000-0005-0000-0000-0000B06F0000}"/>
    <cellStyle name="Nota 5 5 3 4" xfId="19828" xr:uid="{00000000-0005-0000-0000-0000B16F0000}"/>
    <cellStyle name="Nota 5 5 3 5" xfId="27986" xr:uid="{00000000-0005-0000-0000-0000B26F0000}"/>
    <cellStyle name="Nota 5 5 3 6" xfId="26561" xr:uid="{00000000-0005-0000-0000-0000B36F0000}"/>
    <cellStyle name="Nota 5 5 3 7" xfId="25634" xr:uid="{00000000-0005-0000-0000-0000B46F0000}"/>
    <cellStyle name="Nota 5 5 3 8" xfId="31146" xr:uid="{00000000-0005-0000-0000-0000B56F0000}"/>
    <cellStyle name="Nota 5 5 3 9" xfId="35019" xr:uid="{00000000-0005-0000-0000-0000B66F0000}"/>
    <cellStyle name="Nota 5 5 4" xfId="4180" xr:uid="{00000000-0005-0000-0000-0000B76F0000}"/>
    <cellStyle name="Nota 5 5 4 2" xfId="7809" xr:uid="{00000000-0005-0000-0000-0000B86F0000}"/>
    <cellStyle name="Nota 5 5 4 2 2" xfId="16962" xr:uid="{00000000-0005-0000-0000-0000B96F0000}"/>
    <cellStyle name="Nota 5 5 4 2 3" xfId="23943" xr:uid="{00000000-0005-0000-0000-0000BA6F0000}"/>
    <cellStyle name="Nota 5 5 4 2 4" xfId="30787" xr:uid="{00000000-0005-0000-0000-0000BB6F0000}"/>
    <cellStyle name="Nota 5 5 4 2 5" xfId="34737" xr:uid="{00000000-0005-0000-0000-0000BC6F0000}"/>
    <cellStyle name="Nota 5 5 4 2 6" xfId="38289" xr:uid="{00000000-0005-0000-0000-0000BD6F0000}"/>
    <cellStyle name="Nota 5 5 4 2 7" xfId="40247" xr:uid="{00000000-0005-0000-0000-0000BE6F0000}"/>
    <cellStyle name="Nota 5 5 4 3" xfId="13334" xr:uid="{00000000-0005-0000-0000-0000BF6F0000}"/>
    <cellStyle name="Nota 5 5 4 4" xfId="20332" xr:uid="{00000000-0005-0000-0000-0000C06F0000}"/>
    <cellStyle name="Nota 5 5 4 5" xfId="27742" xr:uid="{00000000-0005-0000-0000-0000C16F0000}"/>
    <cellStyle name="Nota 5 5 4 6" xfId="28138" xr:uid="{00000000-0005-0000-0000-0000C26F0000}"/>
    <cellStyle name="Nota 5 5 4 7" xfId="28520" xr:uid="{00000000-0005-0000-0000-0000C36F0000}"/>
    <cellStyle name="Nota 5 5 4 8" xfId="33380" xr:uid="{00000000-0005-0000-0000-0000C46F0000}"/>
    <cellStyle name="Nota 5 5 4 9" xfId="37055" xr:uid="{00000000-0005-0000-0000-0000C56F0000}"/>
    <cellStyle name="Nota 5 5 5" xfId="2899" xr:uid="{00000000-0005-0000-0000-0000C66F0000}"/>
    <cellStyle name="Nota 5 5 5 2" xfId="7810" xr:uid="{00000000-0005-0000-0000-0000C76F0000}"/>
    <cellStyle name="Nota 5 5 5 2 2" xfId="16963" xr:uid="{00000000-0005-0000-0000-0000C86F0000}"/>
    <cellStyle name="Nota 5 5 5 2 3" xfId="23944" xr:uid="{00000000-0005-0000-0000-0000C96F0000}"/>
    <cellStyle name="Nota 5 5 5 2 4" xfId="30788" xr:uid="{00000000-0005-0000-0000-0000CA6F0000}"/>
    <cellStyle name="Nota 5 5 5 2 5" xfId="34738" xr:uid="{00000000-0005-0000-0000-0000CB6F0000}"/>
    <cellStyle name="Nota 5 5 5 2 6" xfId="38290" xr:uid="{00000000-0005-0000-0000-0000CC6F0000}"/>
    <cellStyle name="Nota 5 5 5 2 7" xfId="40248" xr:uid="{00000000-0005-0000-0000-0000CD6F0000}"/>
    <cellStyle name="Nota 5 5 5 3" xfId="12053" xr:uid="{00000000-0005-0000-0000-0000CE6F0000}"/>
    <cellStyle name="Nota 5 5 5 4" xfId="19056" xr:uid="{00000000-0005-0000-0000-0000CF6F0000}"/>
    <cellStyle name="Nota 5 5 5 5" xfId="28339" xr:uid="{00000000-0005-0000-0000-0000D06F0000}"/>
    <cellStyle name="Nota 5 5 5 6" xfId="26375" xr:uid="{00000000-0005-0000-0000-0000D16F0000}"/>
    <cellStyle name="Nota 5 5 5 7" xfId="29884" xr:uid="{00000000-0005-0000-0000-0000D26F0000}"/>
    <cellStyle name="Nota 5 5 5 8" xfId="33861" xr:uid="{00000000-0005-0000-0000-0000D36F0000}"/>
    <cellStyle name="Nota 5 5 5 9" xfId="37423" xr:uid="{00000000-0005-0000-0000-0000D46F0000}"/>
    <cellStyle name="Nota 5 5 6" xfId="3006" xr:uid="{00000000-0005-0000-0000-0000D56F0000}"/>
    <cellStyle name="Nota 5 5 6 2" xfId="7811" xr:uid="{00000000-0005-0000-0000-0000D66F0000}"/>
    <cellStyle name="Nota 5 5 6 2 2" xfId="16964" xr:uid="{00000000-0005-0000-0000-0000D76F0000}"/>
    <cellStyle name="Nota 5 5 6 2 3" xfId="23945" xr:uid="{00000000-0005-0000-0000-0000D86F0000}"/>
    <cellStyle name="Nota 5 5 6 2 4" xfId="30789" xr:uid="{00000000-0005-0000-0000-0000D96F0000}"/>
    <cellStyle name="Nota 5 5 6 2 5" xfId="34739" xr:uid="{00000000-0005-0000-0000-0000DA6F0000}"/>
    <cellStyle name="Nota 5 5 6 2 6" xfId="38291" xr:uid="{00000000-0005-0000-0000-0000DB6F0000}"/>
    <cellStyle name="Nota 5 5 6 2 7" xfId="40249" xr:uid="{00000000-0005-0000-0000-0000DC6F0000}"/>
    <cellStyle name="Nota 5 5 6 3" xfId="12160" xr:uid="{00000000-0005-0000-0000-0000DD6F0000}"/>
    <cellStyle name="Nota 5 5 6 4" xfId="19163" xr:uid="{00000000-0005-0000-0000-0000DE6F0000}"/>
    <cellStyle name="Nota 5 5 6 5" xfId="24691" xr:uid="{00000000-0005-0000-0000-0000DF6F0000}"/>
    <cellStyle name="Nota 5 5 6 6" xfId="28084" xr:uid="{00000000-0005-0000-0000-0000E06F0000}"/>
    <cellStyle name="Nota 5 5 6 7" xfId="29824" xr:uid="{00000000-0005-0000-0000-0000E16F0000}"/>
    <cellStyle name="Nota 5 5 6 8" xfId="31563" xr:uid="{00000000-0005-0000-0000-0000E26F0000}"/>
    <cellStyle name="Nota 5 5 6 9" xfId="35267" xr:uid="{00000000-0005-0000-0000-0000E36F0000}"/>
    <cellStyle name="Nota 5 5 7" xfId="7806" xr:uid="{00000000-0005-0000-0000-0000E46F0000}"/>
    <cellStyle name="Nota 5 5 7 2" xfId="16959" xr:uid="{00000000-0005-0000-0000-0000E56F0000}"/>
    <cellStyle name="Nota 5 5 7 3" xfId="23940" xr:uid="{00000000-0005-0000-0000-0000E66F0000}"/>
    <cellStyle name="Nota 5 5 7 4" xfId="30784" xr:uid="{00000000-0005-0000-0000-0000E76F0000}"/>
    <cellStyle name="Nota 5 5 7 5" xfId="34734" xr:uid="{00000000-0005-0000-0000-0000E86F0000}"/>
    <cellStyle name="Nota 5 5 7 6" xfId="38286" xr:uid="{00000000-0005-0000-0000-0000E96F0000}"/>
    <cellStyle name="Nota 5 5 7 7" xfId="40244" xr:uid="{00000000-0005-0000-0000-0000EA6F0000}"/>
    <cellStyle name="Nota 5 5 8" xfId="10852" xr:uid="{00000000-0005-0000-0000-0000EB6F0000}"/>
    <cellStyle name="Nota 5 5 9" xfId="9257" xr:uid="{00000000-0005-0000-0000-0000EC6F0000}"/>
    <cellStyle name="Nota 5 6" xfId="1650" xr:uid="{00000000-0005-0000-0000-0000ED6F0000}"/>
    <cellStyle name="Nota 5 6 10" xfId="28908" xr:uid="{00000000-0005-0000-0000-0000EE6F0000}"/>
    <cellStyle name="Nota 5 6 11" xfId="26055" xr:uid="{00000000-0005-0000-0000-0000EF6F0000}"/>
    <cellStyle name="Nota 5 6 12" xfId="31369" xr:uid="{00000000-0005-0000-0000-0000F06F0000}"/>
    <cellStyle name="Nota 5 6 13" xfId="35129" xr:uid="{00000000-0005-0000-0000-0000F16F0000}"/>
    <cellStyle name="Nota 5 6 2" xfId="3527" xr:uid="{00000000-0005-0000-0000-0000F26F0000}"/>
    <cellStyle name="Nota 5 6 2 2" xfId="7813" xr:uid="{00000000-0005-0000-0000-0000F36F0000}"/>
    <cellStyle name="Nota 5 6 2 2 2" xfId="16966" xr:uid="{00000000-0005-0000-0000-0000F46F0000}"/>
    <cellStyle name="Nota 5 6 2 2 3" xfId="23947" xr:uid="{00000000-0005-0000-0000-0000F56F0000}"/>
    <cellStyle name="Nota 5 6 2 2 4" xfId="30791" xr:uid="{00000000-0005-0000-0000-0000F66F0000}"/>
    <cellStyle name="Nota 5 6 2 2 5" xfId="34741" xr:uid="{00000000-0005-0000-0000-0000F76F0000}"/>
    <cellStyle name="Nota 5 6 2 2 6" xfId="38293" xr:uid="{00000000-0005-0000-0000-0000F86F0000}"/>
    <cellStyle name="Nota 5 6 2 2 7" xfId="40251" xr:uid="{00000000-0005-0000-0000-0000F96F0000}"/>
    <cellStyle name="Nota 5 6 2 3" xfId="12681" xr:uid="{00000000-0005-0000-0000-0000FA6F0000}"/>
    <cellStyle name="Nota 5 6 2 4" xfId="19682" xr:uid="{00000000-0005-0000-0000-0000FB6F0000}"/>
    <cellStyle name="Nota 5 6 2 5" xfId="21278" xr:uid="{00000000-0005-0000-0000-0000FC6F0000}"/>
    <cellStyle name="Nota 5 6 2 6" xfId="26528" xr:uid="{00000000-0005-0000-0000-0000FD6F0000}"/>
    <cellStyle name="Nota 5 6 2 7" xfId="29007" xr:uid="{00000000-0005-0000-0000-0000FE6F0000}"/>
    <cellStyle name="Nota 5 6 2 8" xfId="33598" xr:uid="{00000000-0005-0000-0000-0000FF6F0000}"/>
    <cellStyle name="Nota 5 6 2 9" xfId="37262" xr:uid="{00000000-0005-0000-0000-000000700000}"/>
    <cellStyle name="Nota 5 6 3" xfId="4123" xr:uid="{00000000-0005-0000-0000-000001700000}"/>
    <cellStyle name="Nota 5 6 3 2" xfId="7814" xr:uid="{00000000-0005-0000-0000-000002700000}"/>
    <cellStyle name="Nota 5 6 3 2 2" xfId="16967" xr:uid="{00000000-0005-0000-0000-000003700000}"/>
    <cellStyle name="Nota 5 6 3 2 3" xfId="23948" xr:uid="{00000000-0005-0000-0000-000004700000}"/>
    <cellStyle name="Nota 5 6 3 2 4" xfId="30792" xr:uid="{00000000-0005-0000-0000-000005700000}"/>
    <cellStyle name="Nota 5 6 3 2 5" xfId="34742" xr:uid="{00000000-0005-0000-0000-000006700000}"/>
    <cellStyle name="Nota 5 6 3 2 6" xfId="38294" xr:uid="{00000000-0005-0000-0000-000007700000}"/>
    <cellStyle name="Nota 5 6 3 2 7" xfId="40252" xr:uid="{00000000-0005-0000-0000-000008700000}"/>
    <cellStyle name="Nota 5 6 3 3" xfId="13277" xr:uid="{00000000-0005-0000-0000-000009700000}"/>
    <cellStyle name="Nota 5 6 3 4" xfId="20275" xr:uid="{00000000-0005-0000-0000-00000A700000}"/>
    <cellStyle name="Nota 5 6 3 5" xfId="22665" xr:uid="{00000000-0005-0000-0000-00000B700000}"/>
    <cellStyle name="Nota 5 6 3 6" xfId="28141" xr:uid="{00000000-0005-0000-0000-00000C700000}"/>
    <cellStyle name="Nota 5 6 3 7" xfId="22495" xr:uid="{00000000-0005-0000-0000-00000D700000}"/>
    <cellStyle name="Nota 5 6 3 8" xfId="33408" xr:uid="{00000000-0005-0000-0000-00000E700000}"/>
    <cellStyle name="Nota 5 6 3 9" xfId="37083" xr:uid="{00000000-0005-0000-0000-00000F700000}"/>
    <cellStyle name="Nota 5 6 4" xfId="2837" xr:uid="{00000000-0005-0000-0000-000010700000}"/>
    <cellStyle name="Nota 5 6 4 2" xfId="7815" xr:uid="{00000000-0005-0000-0000-000011700000}"/>
    <cellStyle name="Nota 5 6 4 2 2" xfId="16968" xr:uid="{00000000-0005-0000-0000-000012700000}"/>
    <cellStyle name="Nota 5 6 4 2 3" xfId="23949" xr:uid="{00000000-0005-0000-0000-000013700000}"/>
    <cellStyle name="Nota 5 6 4 2 4" xfId="30793" xr:uid="{00000000-0005-0000-0000-000014700000}"/>
    <cellStyle name="Nota 5 6 4 2 5" xfId="34743" xr:uid="{00000000-0005-0000-0000-000015700000}"/>
    <cellStyle name="Nota 5 6 4 2 6" xfId="38295" xr:uid="{00000000-0005-0000-0000-000016700000}"/>
    <cellStyle name="Nota 5 6 4 2 7" xfId="40253" xr:uid="{00000000-0005-0000-0000-000017700000}"/>
    <cellStyle name="Nota 5 6 4 3" xfId="11991" xr:uid="{00000000-0005-0000-0000-000018700000}"/>
    <cellStyle name="Nota 5 6 4 4" xfId="18994" xr:uid="{00000000-0005-0000-0000-000019700000}"/>
    <cellStyle name="Nota 5 6 4 5" xfId="28349" xr:uid="{00000000-0005-0000-0000-00001A700000}"/>
    <cellStyle name="Nota 5 6 4 6" xfId="17846" xr:uid="{00000000-0005-0000-0000-00001B700000}"/>
    <cellStyle name="Nota 5 6 4 7" xfId="28824" xr:uid="{00000000-0005-0000-0000-00001C700000}"/>
    <cellStyle name="Nota 5 6 4 8" xfId="25116" xr:uid="{00000000-0005-0000-0000-00001D700000}"/>
    <cellStyle name="Nota 5 6 4 9" xfId="31136" xr:uid="{00000000-0005-0000-0000-00001E700000}"/>
    <cellStyle name="Nota 5 6 5" xfId="3062" xr:uid="{00000000-0005-0000-0000-00001F700000}"/>
    <cellStyle name="Nota 5 6 5 2" xfId="7816" xr:uid="{00000000-0005-0000-0000-000020700000}"/>
    <cellStyle name="Nota 5 6 5 2 2" xfId="16969" xr:uid="{00000000-0005-0000-0000-000021700000}"/>
    <cellStyle name="Nota 5 6 5 2 3" xfId="23950" xr:uid="{00000000-0005-0000-0000-000022700000}"/>
    <cellStyle name="Nota 5 6 5 2 4" xfId="30794" xr:uid="{00000000-0005-0000-0000-000023700000}"/>
    <cellStyle name="Nota 5 6 5 2 5" xfId="34744" xr:uid="{00000000-0005-0000-0000-000024700000}"/>
    <cellStyle name="Nota 5 6 5 2 6" xfId="38296" xr:uid="{00000000-0005-0000-0000-000025700000}"/>
    <cellStyle name="Nota 5 6 5 2 7" xfId="40254" xr:uid="{00000000-0005-0000-0000-000026700000}"/>
    <cellStyle name="Nota 5 6 5 3" xfId="12216" xr:uid="{00000000-0005-0000-0000-000027700000}"/>
    <cellStyle name="Nota 5 6 5 4" xfId="19219" xr:uid="{00000000-0005-0000-0000-000028700000}"/>
    <cellStyle name="Nota 5 6 5 5" xfId="28285" xr:uid="{00000000-0005-0000-0000-000029700000}"/>
    <cellStyle name="Nota 5 6 5 6" xfId="26412" xr:uid="{00000000-0005-0000-0000-00002A700000}"/>
    <cellStyle name="Nota 5 6 5 7" xfId="29804" xr:uid="{00000000-0005-0000-0000-00002B700000}"/>
    <cellStyle name="Nota 5 6 5 8" xfId="31828" xr:uid="{00000000-0005-0000-0000-00002C700000}"/>
    <cellStyle name="Nota 5 6 5 9" xfId="35485" xr:uid="{00000000-0005-0000-0000-00002D700000}"/>
    <cellStyle name="Nota 5 6 6" xfId="7812" xr:uid="{00000000-0005-0000-0000-00002E700000}"/>
    <cellStyle name="Nota 5 6 6 2" xfId="16965" xr:uid="{00000000-0005-0000-0000-00002F700000}"/>
    <cellStyle name="Nota 5 6 6 3" xfId="23946" xr:uid="{00000000-0005-0000-0000-000030700000}"/>
    <cellStyle name="Nota 5 6 6 4" xfId="30790" xr:uid="{00000000-0005-0000-0000-000031700000}"/>
    <cellStyle name="Nota 5 6 6 5" xfId="34740" xr:uid="{00000000-0005-0000-0000-000032700000}"/>
    <cellStyle name="Nota 5 6 6 6" xfId="38292" xr:uid="{00000000-0005-0000-0000-000033700000}"/>
    <cellStyle name="Nota 5 6 6 7" xfId="40250" xr:uid="{00000000-0005-0000-0000-000034700000}"/>
    <cellStyle name="Nota 5 6 7" xfId="10804" xr:uid="{00000000-0005-0000-0000-000035700000}"/>
    <cellStyle name="Nota 5 6 8" xfId="9276" xr:uid="{00000000-0005-0000-0000-000036700000}"/>
    <cellStyle name="Nota 5 6 9" xfId="17313" xr:uid="{00000000-0005-0000-0000-000037700000}"/>
    <cellStyle name="Nota 5 7" xfId="2478" xr:uid="{00000000-0005-0000-0000-000038700000}"/>
    <cellStyle name="Nota 5 7 2" xfId="7817" xr:uid="{00000000-0005-0000-0000-000039700000}"/>
    <cellStyle name="Nota 5 7 2 2" xfId="16970" xr:uid="{00000000-0005-0000-0000-00003A700000}"/>
    <cellStyle name="Nota 5 7 2 3" xfId="23951" xr:uid="{00000000-0005-0000-0000-00003B700000}"/>
    <cellStyle name="Nota 5 7 2 4" xfId="30795" xr:uid="{00000000-0005-0000-0000-00003C700000}"/>
    <cellStyle name="Nota 5 7 2 5" xfId="34745" xr:uid="{00000000-0005-0000-0000-00003D700000}"/>
    <cellStyle name="Nota 5 7 2 6" xfId="38297" xr:uid="{00000000-0005-0000-0000-00003E700000}"/>
    <cellStyle name="Nota 5 7 2 7" xfId="40255" xr:uid="{00000000-0005-0000-0000-00003F700000}"/>
    <cellStyle name="Nota 5 7 3" xfId="11632" xr:uid="{00000000-0005-0000-0000-000040700000}"/>
    <cellStyle name="Nota 5 7 4" xfId="18635" xr:uid="{00000000-0005-0000-0000-000041700000}"/>
    <cellStyle name="Nota 5 7 5" xfId="17085" xr:uid="{00000000-0005-0000-0000-000042700000}"/>
    <cellStyle name="Nota 5 7 6" xfId="22976" xr:uid="{00000000-0005-0000-0000-000043700000}"/>
    <cellStyle name="Nota 5 7 7" xfId="24526" xr:uid="{00000000-0005-0000-0000-000044700000}"/>
    <cellStyle name="Nota 5 7 8" xfId="29617" xr:uid="{00000000-0005-0000-0000-000045700000}"/>
    <cellStyle name="Nota 5 7 9" xfId="33611" xr:uid="{00000000-0005-0000-0000-000046700000}"/>
    <cellStyle name="Nota 5 8" xfId="3056" xr:uid="{00000000-0005-0000-0000-000047700000}"/>
    <cellStyle name="Nota 5 8 2" xfId="7818" xr:uid="{00000000-0005-0000-0000-000048700000}"/>
    <cellStyle name="Nota 5 8 2 2" xfId="16971" xr:uid="{00000000-0005-0000-0000-000049700000}"/>
    <cellStyle name="Nota 5 8 2 3" xfId="23952" xr:uid="{00000000-0005-0000-0000-00004A700000}"/>
    <cellStyle name="Nota 5 8 2 4" xfId="30796" xr:uid="{00000000-0005-0000-0000-00004B700000}"/>
    <cellStyle name="Nota 5 8 2 5" xfId="34746" xr:uid="{00000000-0005-0000-0000-00004C700000}"/>
    <cellStyle name="Nota 5 8 2 6" xfId="38298" xr:uid="{00000000-0005-0000-0000-00004D700000}"/>
    <cellStyle name="Nota 5 8 2 7" xfId="40256" xr:uid="{00000000-0005-0000-0000-00004E700000}"/>
    <cellStyle name="Nota 5 8 3" xfId="12210" xr:uid="{00000000-0005-0000-0000-00004F700000}"/>
    <cellStyle name="Nota 5 8 4" xfId="19213" xr:uid="{00000000-0005-0000-0000-000050700000}"/>
    <cellStyle name="Nota 5 8 5" xfId="28288" xr:uid="{00000000-0005-0000-0000-000051700000}"/>
    <cellStyle name="Nota 5 8 6" xfId="22903" xr:uid="{00000000-0005-0000-0000-000052700000}"/>
    <cellStyle name="Nota 5 8 7" xfId="29807" xr:uid="{00000000-0005-0000-0000-000053700000}"/>
    <cellStyle name="Nota 5 8 8" xfId="33784" xr:uid="{00000000-0005-0000-0000-000054700000}"/>
    <cellStyle name="Nota 5 8 9" xfId="37346" xr:uid="{00000000-0005-0000-0000-000055700000}"/>
    <cellStyle name="Nota 5 9" xfId="3023" xr:uid="{00000000-0005-0000-0000-000056700000}"/>
    <cellStyle name="Nota 5 9 2" xfId="7819" xr:uid="{00000000-0005-0000-0000-000057700000}"/>
    <cellStyle name="Nota 5 9 2 2" xfId="16972" xr:uid="{00000000-0005-0000-0000-000058700000}"/>
    <cellStyle name="Nota 5 9 2 3" xfId="23953" xr:uid="{00000000-0005-0000-0000-000059700000}"/>
    <cellStyle name="Nota 5 9 2 4" xfId="30797" xr:uid="{00000000-0005-0000-0000-00005A700000}"/>
    <cellStyle name="Nota 5 9 2 5" xfId="34747" xr:uid="{00000000-0005-0000-0000-00005B700000}"/>
    <cellStyle name="Nota 5 9 2 6" xfId="38299" xr:uid="{00000000-0005-0000-0000-00005C700000}"/>
    <cellStyle name="Nota 5 9 2 7" xfId="40257" xr:uid="{00000000-0005-0000-0000-00005D700000}"/>
    <cellStyle name="Nota 5 9 3" xfId="12177" xr:uid="{00000000-0005-0000-0000-00005E700000}"/>
    <cellStyle name="Nota 5 9 4" xfId="19180" xr:uid="{00000000-0005-0000-0000-00005F700000}"/>
    <cellStyle name="Nota 5 9 5" xfId="23367" xr:uid="{00000000-0005-0000-0000-000060700000}"/>
    <cellStyle name="Nota 5 9 6" xfId="25467" xr:uid="{00000000-0005-0000-0000-000061700000}"/>
    <cellStyle name="Nota 5 9 7" xfId="29822" xr:uid="{00000000-0005-0000-0000-000062700000}"/>
    <cellStyle name="Nota 5 9 8" xfId="29559" xr:uid="{00000000-0005-0000-0000-000063700000}"/>
    <cellStyle name="Nota 5 9 9" xfId="18163" xr:uid="{00000000-0005-0000-0000-000064700000}"/>
    <cellStyle name="Nota 6" xfId="1167" xr:uid="{00000000-0005-0000-0000-000065700000}"/>
    <cellStyle name="Nota 6 10" xfId="3162" xr:uid="{00000000-0005-0000-0000-000066700000}"/>
    <cellStyle name="Nota 6 10 2" xfId="7820" xr:uid="{00000000-0005-0000-0000-000067700000}"/>
    <cellStyle name="Nota 6 10 2 2" xfId="16973" xr:uid="{00000000-0005-0000-0000-000068700000}"/>
    <cellStyle name="Nota 6 10 2 3" xfId="23954" xr:uid="{00000000-0005-0000-0000-000069700000}"/>
    <cellStyle name="Nota 6 10 2 4" xfId="30798" xr:uid="{00000000-0005-0000-0000-00006A700000}"/>
    <cellStyle name="Nota 6 10 2 5" xfId="34748" xr:uid="{00000000-0005-0000-0000-00006B700000}"/>
    <cellStyle name="Nota 6 10 2 6" xfId="38300" xr:uid="{00000000-0005-0000-0000-00006C700000}"/>
    <cellStyle name="Nota 6 10 2 7" xfId="40258" xr:uid="{00000000-0005-0000-0000-00006D700000}"/>
    <cellStyle name="Nota 6 10 3" xfId="12316" xr:uid="{00000000-0005-0000-0000-00006E700000}"/>
    <cellStyle name="Nota 6 10 4" xfId="19319" xr:uid="{00000000-0005-0000-0000-00006F700000}"/>
    <cellStyle name="Nota 6 10 5" xfId="29512" xr:uid="{00000000-0005-0000-0000-000070700000}"/>
    <cellStyle name="Nota 6 10 6" xfId="28509" xr:uid="{00000000-0005-0000-0000-000071700000}"/>
    <cellStyle name="Nota 6 10 7" xfId="29752" xr:uid="{00000000-0005-0000-0000-000072700000}"/>
    <cellStyle name="Nota 6 10 8" xfId="31583" xr:uid="{00000000-0005-0000-0000-000073700000}"/>
    <cellStyle name="Nota 6 10 9" xfId="35294" xr:uid="{00000000-0005-0000-0000-000074700000}"/>
    <cellStyle name="Nota 6 11" xfId="2180" xr:uid="{00000000-0005-0000-0000-000075700000}"/>
    <cellStyle name="Nota 6 11 2" xfId="7821" xr:uid="{00000000-0005-0000-0000-000076700000}"/>
    <cellStyle name="Nota 6 11 2 2" xfId="16974" xr:uid="{00000000-0005-0000-0000-000077700000}"/>
    <cellStyle name="Nota 6 11 2 3" xfId="23955" xr:uid="{00000000-0005-0000-0000-000078700000}"/>
    <cellStyle name="Nota 6 11 2 4" xfId="30799" xr:uid="{00000000-0005-0000-0000-000079700000}"/>
    <cellStyle name="Nota 6 11 2 5" xfId="34749" xr:uid="{00000000-0005-0000-0000-00007A700000}"/>
    <cellStyle name="Nota 6 11 2 6" xfId="38301" xr:uid="{00000000-0005-0000-0000-00007B700000}"/>
    <cellStyle name="Nota 6 11 2 7" xfId="40259" xr:uid="{00000000-0005-0000-0000-00007C700000}"/>
    <cellStyle name="Nota 6 11 3" xfId="11334" xr:uid="{00000000-0005-0000-0000-00007D700000}"/>
    <cellStyle name="Nota 6 11 4" xfId="18337" xr:uid="{00000000-0005-0000-0000-00007E700000}"/>
    <cellStyle name="Nota 6 11 5" xfId="9616" xr:uid="{00000000-0005-0000-0000-00007F700000}"/>
    <cellStyle name="Nota 6 11 6" xfId="23281" xr:uid="{00000000-0005-0000-0000-000080700000}"/>
    <cellStyle name="Nota 6 11 7" xfId="25414" xr:uid="{00000000-0005-0000-0000-000081700000}"/>
    <cellStyle name="Nota 6 11 8" xfId="19623" xr:uid="{00000000-0005-0000-0000-000082700000}"/>
    <cellStyle name="Nota 6 11 9" xfId="34205" xr:uid="{00000000-0005-0000-0000-000083700000}"/>
    <cellStyle name="Nota 6 12" xfId="10321" xr:uid="{00000000-0005-0000-0000-000084700000}"/>
    <cellStyle name="Nota 6 13" xfId="17264" xr:uid="{00000000-0005-0000-0000-000085700000}"/>
    <cellStyle name="Nota 6 14" xfId="29385" xr:uid="{00000000-0005-0000-0000-000086700000}"/>
    <cellStyle name="Nota 6 15" xfId="31206" xr:uid="{00000000-0005-0000-0000-000087700000}"/>
    <cellStyle name="Nota 6 16" xfId="35075" xr:uid="{00000000-0005-0000-0000-000088700000}"/>
    <cellStyle name="Nota 6 17" xfId="38411" xr:uid="{00000000-0005-0000-0000-000089700000}"/>
    <cellStyle name="Nota 6 2" xfId="2333" xr:uid="{00000000-0005-0000-0000-00008A700000}"/>
    <cellStyle name="Nota 6 2 10" xfId="23128" xr:uid="{00000000-0005-0000-0000-00008B700000}"/>
    <cellStyle name="Nota 6 2 11" xfId="19561" xr:uid="{00000000-0005-0000-0000-00008C700000}"/>
    <cellStyle name="Nota 6 2 12" xfId="28800" xr:uid="{00000000-0005-0000-0000-00008D700000}"/>
    <cellStyle name="Nota 6 2 13" xfId="34140" xr:uid="{00000000-0005-0000-0000-00008E700000}"/>
    <cellStyle name="Nota 6 2 14" xfId="37702" xr:uid="{00000000-0005-0000-0000-00008F700000}"/>
    <cellStyle name="Nota 6 2 2" xfId="2733" xr:uid="{00000000-0005-0000-0000-000090700000}"/>
    <cellStyle name="Nota 6 2 2 2" xfId="7823" xr:uid="{00000000-0005-0000-0000-000091700000}"/>
    <cellStyle name="Nota 6 2 2 2 2" xfId="16976" xr:uid="{00000000-0005-0000-0000-000092700000}"/>
    <cellStyle name="Nota 6 2 2 2 3" xfId="23957" xr:uid="{00000000-0005-0000-0000-000093700000}"/>
    <cellStyle name="Nota 6 2 2 2 4" xfId="30801" xr:uid="{00000000-0005-0000-0000-000094700000}"/>
    <cellStyle name="Nota 6 2 2 2 5" xfId="34751" xr:uid="{00000000-0005-0000-0000-000095700000}"/>
    <cellStyle name="Nota 6 2 2 2 6" xfId="38303" xr:uid="{00000000-0005-0000-0000-000096700000}"/>
    <cellStyle name="Nota 6 2 2 2 7" xfId="40261" xr:uid="{00000000-0005-0000-0000-000097700000}"/>
    <cellStyle name="Nota 6 2 2 3" xfId="11887" xr:uid="{00000000-0005-0000-0000-000098700000}"/>
    <cellStyle name="Nota 6 2 2 4" xfId="18890" xr:uid="{00000000-0005-0000-0000-000099700000}"/>
    <cellStyle name="Nota 6 2 2 5" xfId="28397" xr:uid="{00000000-0005-0000-0000-00009A700000}"/>
    <cellStyle name="Nota 6 2 2 6" xfId="10091" xr:uid="{00000000-0005-0000-0000-00009B700000}"/>
    <cellStyle name="Nota 6 2 2 7" xfId="17843" xr:uid="{00000000-0005-0000-0000-00009C700000}"/>
    <cellStyle name="Nota 6 2 2 8" xfId="33943" xr:uid="{00000000-0005-0000-0000-00009D700000}"/>
    <cellStyle name="Nota 6 2 2 9" xfId="37505" xr:uid="{00000000-0005-0000-0000-00009E700000}"/>
    <cellStyle name="Nota 6 2 3" xfId="4015" xr:uid="{00000000-0005-0000-0000-00009F700000}"/>
    <cellStyle name="Nota 6 2 3 2" xfId="7824" xr:uid="{00000000-0005-0000-0000-0000A0700000}"/>
    <cellStyle name="Nota 6 2 3 2 2" xfId="16977" xr:uid="{00000000-0005-0000-0000-0000A1700000}"/>
    <cellStyle name="Nota 6 2 3 2 3" xfId="23958" xr:uid="{00000000-0005-0000-0000-0000A2700000}"/>
    <cellStyle name="Nota 6 2 3 2 4" xfId="30802" xr:uid="{00000000-0005-0000-0000-0000A3700000}"/>
    <cellStyle name="Nota 6 2 3 2 5" xfId="34752" xr:uid="{00000000-0005-0000-0000-0000A4700000}"/>
    <cellStyle name="Nota 6 2 3 2 6" xfId="38304" xr:uid="{00000000-0005-0000-0000-0000A5700000}"/>
    <cellStyle name="Nota 6 2 3 2 7" xfId="40262" xr:uid="{00000000-0005-0000-0000-0000A6700000}"/>
    <cellStyle name="Nota 6 2 3 3" xfId="13169" xr:uid="{00000000-0005-0000-0000-0000A7700000}"/>
    <cellStyle name="Nota 6 2 3 4" xfId="20167" xr:uid="{00000000-0005-0000-0000-0000A8700000}"/>
    <cellStyle name="Nota 6 2 3 5" xfId="27823" xr:uid="{00000000-0005-0000-0000-0000A9700000}"/>
    <cellStyle name="Nota 6 2 3 6" xfId="29433" xr:uid="{00000000-0005-0000-0000-0000AA700000}"/>
    <cellStyle name="Nota 6 2 3 7" xfId="28031" xr:uid="{00000000-0005-0000-0000-0000AB700000}"/>
    <cellStyle name="Nota 6 2 3 8" xfId="31846" xr:uid="{00000000-0005-0000-0000-0000AC700000}"/>
    <cellStyle name="Nota 6 2 3 9" xfId="35500" xr:uid="{00000000-0005-0000-0000-0000AD700000}"/>
    <cellStyle name="Nota 6 2 4" xfId="4453" xr:uid="{00000000-0005-0000-0000-0000AE700000}"/>
    <cellStyle name="Nota 6 2 4 2" xfId="7825" xr:uid="{00000000-0005-0000-0000-0000AF700000}"/>
    <cellStyle name="Nota 6 2 4 2 2" xfId="16978" xr:uid="{00000000-0005-0000-0000-0000B0700000}"/>
    <cellStyle name="Nota 6 2 4 2 3" xfId="23959" xr:uid="{00000000-0005-0000-0000-0000B1700000}"/>
    <cellStyle name="Nota 6 2 4 2 4" xfId="30803" xr:uid="{00000000-0005-0000-0000-0000B2700000}"/>
    <cellStyle name="Nota 6 2 4 2 5" xfId="34753" xr:uid="{00000000-0005-0000-0000-0000B3700000}"/>
    <cellStyle name="Nota 6 2 4 2 6" xfId="38305" xr:uid="{00000000-0005-0000-0000-0000B4700000}"/>
    <cellStyle name="Nota 6 2 4 2 7" xfId="40263" xr:uid="{00000000-0005-0000-0000-0000B5700000}"/>
    <cellStyle name="Nota 6 2 4 3" xfId="13607" xr:uid="{00000000-0005-0000-0000-0000B6700000}"/>
    <cellStyle name="Nota 6 2 4 4" xfId="20605" xr:uid="{00000000-0005-0000-0000-0000B7700000}"/>
    <cellStyle name="Nota 6 2 4 5" xfId="24018" xr:uid="{00000000-0005-0000-0000-0000B8700000}"/>
    <cellStyle name="Nota 6 2 4 6" xfId="9461" xr:uid="{00000000-0005-0000-0000-0000B9700000}"/>
    <cellStyle name="Nota 6 2 4 7" xfId="18330" xr:uid="{00000000-0005-0000-0000-0000BA700000}"/>
    <cellStyle name="Nota 6 2 4 8" xfId="31767" xr:uid="{00000000-0005-0000-0000-0000BB700000}"/>
    <cellStyle name="Nota 6 2 4 9" xfId="35447" xr:uid="{00000000-0005-0000-0000-0000BC700000}"/>
    <cellStyle name="Nota 6 2 5" xfId="4707" xr:uid="{00000000-0005-0000-0000-0000BD700000}"/>
    <cellStyle name="Nota 6 2 5 2" xfId="7826" xr:uid="{00000000-0005-0000-0000-0000BE700000}"/>
    <cellStyle name="Nota 6 2 5 2 2" xfId="16979" xr:uid="{00000000-0005-0000-0000-0000BF700000}"/>
    <cellStyle name="Nota 6 2 5 2 3" xfId="23960" xr:uid="{00000000-0005-0000-0000-0000C0700000}"/>
    <cellStyle name="Nota 6 2 5 2 4" xfId="30804" xr:uid="{00000000-0005-0000-0000-0000C1700000}"/>
    <cellStyle name="Nota 6 2 5 2 5" xfId="34754" xr:uid="{00000000-0005-0000-0000-0000C2700000}"/>
    <cellStyle name="Nota 6 2 5 2 6" xfId="38306" xr:uid="{00000000-0005-0000-0000-0000C3700000}"/>
    <cellStyle name="Nota 6 2 5 2 7" xfId="40264" xr:uid="{00000000-0005-0000-0000-0000C4700000}"/>
    <cellStyle name="Nota 6 2 5 3" xfId="13861" xr:uid="{00000000-0005-0000-0000-0000C5700000}"/>
    <cellStyle name="Nota 6 2 5 4" xfId="20859" xr:uid="{00000000-0005-0000-0000-0000C6700000}"/>
    <cellStyle name="Nota 6 2 5 5" xfId="22773" xr:uid="{00000000-0005-0000-0000-0000C7700000}"/>
    <cellStyle name="Nota 6 2 5 6" xfId="25018" xr:uid="{00000000-0005-0000-0000-0000C8700000}"/>
    <cellStyle name="Nota 6 2 5 7" xfId="28716" xr:uid="{00000000-0005-0000-0000-0000C9700000}"/>
    <cellStyle name="Nota 6 2 5 8" xfId="30969" xr:uid="{00000000-0005-0000-0000-0000CA700000}"/>
    <cellStyle name="Nota 6 2 5 9" xfId="28655" xr:uid="{00000000-0005-0000-0000-0000CB700000}"/>
    <cellStyle name="Nota 6 2 6" xfId="4953" xr:uid="{00000000-0005-0000-0000-0000CC700000}"/>
    <cellStyle name="Nota 6 2 6 2" xfId="7827" xr:uid="{00000000-0005-0000-0000-0000CD700000}"/>
    <cellStyle name="Nota 6 2 6 2 2" xfId="16980" xr:uid="{00000000-0005-0000-0000-0000CE700000}"/>
    <cellStyle name="Nota 6 2 6 2 3" xfId="23961" xr:uid="{00000000-0005-0000-0000-0000CF700000}"/>
    <cellStyle name="Nota 6 2 6 2 4" xfId="30805" xr:uid="{00000000-0005-0000-0000-0000D0700000}"/>
    <cellStyle name="Nota 6 2 6 2 5" xfId="34755" xr:uid="{00000000-0005-0000-0000-0000D1700000}"/>
    <cellStyle name="Nota 6 2 6 2 6" xfId="38307" xr:uid="{00000000-0005-0000-0000-0000D2700000}"/>
    <cellStyle name="Nota 6 2 6 2 7" xfId="40265" xr:uid="{00000000-0005-0000-0000-0000D3700000}"/>
    <cellStyle name="Nota 6 2 6 3" xfId="14107" xr:uid="{00000000-0005-0000-0000-0000D4700000}"/>
    <cellStyle name="Nota 6 2 6 4" xfId="21105" xr:uid="{00000000-0005-0000-0000-0000D5700000}"/>
    <cellStyle name="Nota 6 2 6 5" xfId="24816" xr:uid="{00000000-0005-0000-0000-0000D6700000}"/>
    <cellStyle name="Nota 6 2 6 6" xfId="25013" xr:uid="{00000000-0005-0000-0000-0000D7700000}"/>
    <cellStyle name="Nota 6 2 6 7" xfId="31999" xr:uid="{00000000-0005-0000-0000-0000D8700000}"/>
    <cellStyle name="Nota 6 2 6 8" xfId="35677" xr:uid="{00000000-0005-0000-0000-0000D9700000}"/>
    <cellStyle name="Nota 6 2 6 9" xfId="38588" xr:uid="{00000000-0005-0000-0000-0000DA700000}"/>
    <cellStyle name="Nota 6 2 7" xfId="7822" xr:uid="{00000000-0005-0000-0000-0000DB700000}"/>
    <cellStyle name="Nota 6 2 7 2" xfId="16975" xr:uid="{00000000-0005-0000-0000-0000DC700000}"/>
    <cellStyle name="Nota 6 2 7 3" xfId="23956" xr:uid="{00000000-0005-0000-0000-0000DD700000}"/>
    <cellStyle name="Nota 6 2 7 4" xfId="30800" xr:uid="{00000000-0005-0000-0000-0000DE700000}"/>
    <cellStyle name="Nota 6 2 7 5" xfId="34750" xr:uid="{00000000-0005-0000-0000-0000DF700000}"/>
    <cellStyle name="Nota 6 2 7 6" xfId="38302" xr:uid="{00000000-0005-0000-0000-0000E0700000}"/>
    <cellStyle name="Nota 6 2 7 7" xfId="40260" xr:uid="{00000000-0005-0000-0000-0000E1700000}"/>
    <cellStyle name="Nota 6 2 8" xfId="11487" xr:uid="{00000000-0005-0000-0000-0000E2700000}"/>
    <cellStyle name="Nota 6 2 9" xfId="18490" xr:uid="{00000000-0005-0000-0000-0000E3700000}"/>
    <cellStyle name="Nota 6 3" xfId="2360" xr:uid="{00000000-0005-0000-0000-0000E4700000}"/>
    <cellStyle name="Nota 6 3 10" xfId="10042" xr:uid="{00000000-0005-0000-0000-0000E5700000}"/>
    <cellStyle name="Nota 6 3 11" xfId="26151" xr:uid="{00000000-0005-0000-0000-0000E6700000}"/>
    <cellStyle name="Nota 6 3 12" xfId="30151" xr:uid="{00000000-0005-0000-0000-0000E7700000}"/>
    <cellStyle name="Nota 6 3 13" xfId="29628" xr:uid="{00000000-0005-0000-0000-0000E8700000}"/>
    <cellStyle name="Nota 6 3 14" xfId="33614" xr:uid="{00000000-0005-0000-0000-0000E9700000}"/>
    <cellStyle name="Nota 6 3 2" xfId="2760" xr:uid="{00000000-0005-0000-0000-0000EA700000}"/>
    <cellStyle name="Nota 6 3 2 2" xfId="7829" xr:uid="{00000000-0005-0000-0000-0000EB700000}"/>
    <cellStyle name="Nota 6 3 2 2 2" xfId="16982" xr:uid="{00000000-0005-0000-0000-0000EC700000}"/>
    <cellStyle name="Nota 6 3 2 2 3" xfId="23963" xr:uid="{00000000-0005-0000-0000-0000ED700000}"/>
    <cellStyle name="Nota 6 3 2 2 4" xfId="30807" xr:uid="{00000000-0005-0000-0000-0000EE700000}"/>
    <cellStyle name="Nota 6 3 2 2 5" xfId="34757" xr:uid="{00000000-0005-0000-0000-0000EF700000}"/>
    <cellStyle name="Nota 6 3 2 2 6" xfId="38309" xr:uid="{00000000-0005-0000-0000-0000F0700000}"/>
    <cellStyle name="Nota 6 3 2 2 7" xfId="40267" xr:uid="{00000000-0005-0000-0000-0000F1700000}"/>
    <cellStyle name="Nota 6 3 2 3" xfId="11914" xr:uid="{00000000-0005-0000-0000-0000F2700000}"/>
    <cellStyle name="Nota 6 3 2 4" xfId="18917" xr:uid="{00000000-0005-0000-0000-0000F3700000}"/>
    <cellStyle name="Nota 6 3 2 5" xfId="17544" xr:uid="{00000000-0005-0000-0000-0000F4700000}"/>
    <cellStyle name="Nota 6 3 2 6" xfId="26347" xr:uid="{00000000-0005-0000-0000-0000F5700000}"/>
    <cellStyle name="Nota 6 3 2 7" xfId="29953" xr:uid="{00000000-0005-0000-0000-0000F6700000}"/>
    <cellStyle name="Nota 6 3 2 8" xfId="33930" xr:uid="{00000000-0005-0000-0000-0000F7700000}"/>
    <cellStyle name="Nota 6 3 2 9" xfId="37492" xr:uid="{00000000-0005-0000-0000-0000F8700000}"/>
    <cellStyle name="Nota 6 3 3" xfId="4042" xr:uid="{00000000-0005-0000-0000-0000F9700000}"/>
    <cellStyle name="Nota 6 3 3 2" xfId="7830" xr:uid="{00000000-0005-0000-0000-0000FA700000}"/>
    <cellStyle name="Nota 6 3 3 2 2" xfId="16983" xr:uid="{00000000-0005-0000-0000-0000FB700000}"/>
    <cellStyle name="Nota 6 3 3 2 3" xfId="23964" xr:uid="{00000000-0005-0000-0000-0000FC700000}"/>
    <cellStyle name="Nota 6 3 3 2 4" xfId="30808" xr:uid="{00000000-0005-0000-0000-0000FD700000}"/>
    <cellStyle name="Nota 6 3 3 2 5" xfId="34758" xr:uid="{00000000-0005-0000-0000-0000FE700000}"/>
    <cellStyle name="Nota 6 3 3 2 6" xfId="38310" xr:uid="{00000000-0005-0000-0000-0000FF700000}"/>
    <cellStyle name="Nota 6 3 3 2 7" xfId="40268" xr:uid="{00000000-0005-0000-0000-000000710000}"/>
    <cellStyle name="Nota 6 3 3 3" xfId="13196" xr:uid="{00000000-0005-0000-0000-000001710000}"/>
    <cellStyle name="Nota 6 3 3 4" xfId="20194" xr:uid="{00000000-0005-0000-0000-000002710000}"/>
    <cellStyle name="Nota 6 3 3 5" xfId="27810" xr:uid="{00000000-0005-0000-0000-000003710000}"/>
    <cellStyle name="Nota 6 3 3 6" xfId="29481" xr:uid="{00000000-0005-0000-0000-000004710000}"/>
    <cellStyle name="Nota 6 3 3 7" xfId="25220" xr:uid="{00000000-0005-0000-0000-000005710000}"/>
    <cellStyle name="Nota 6 3 3 8" xfId="33443" xr:uid="{00000000-0005-0000-0000-000006710000}"/>
    <cellStyle name="Nota 6 3 3 9" xfId="37118" xr:uid="{00000000-0005-0000-0000-000007710000}"/>
    <cellStyle name="Nota 6 3 4" xfId="4480" xr:uid="{00000000-0005-0000-0000-000008710000}"/>
    <cellStyle name="Nota 6 3 4 2" xfId="7831" xr:uid="{00000000-0005-0000-0000-000009710000}"/>
    <cellStyle name="Nota 6 3 4 2 2" xfId="16984" xr:uid="{00000000-0005-0000-0000-00000A710000}"/>
    <cellStyle name="Nota 6 3 4 2 3" xfId="23965" xr:uid="{00000000-0005-0000-0000-00000B710000}"/>
    <cellStyle name="Nota 6 3 4 2 4" xfId="30809" xr:uid="{00000000-0005-0000-0000-00000C710000}"/>
    <cellStyle name="Nota 6 3 4 2 5" xfId="34759" xr:uid="{00000000-0005-0000-0000-00000D710000}"/>
    <cellStyle name="Nota 6 3 4 2 6" xfId="38311" xr:uid="{00000000-0005-0000-0000-00000E710000}"/>
    <cellStyle name="Nota 6 3 4 2 7" xfId="40269" xr:uid="{00000000-0005-0000-0000-00000F710000}"/>
    <cellStyle name="Nota 6 3 4 3" xfId="13634" xr:uid="{00000000-0005-0000-0000-000010710000}"/>
    <cellStyle name="Nota 6 3 4 4" xfId="20632" xr:uid="{00000000-0005-0000-0000-000011710000}"/>
    <cellStyle name="Nota 6 3 4 5" xfId="24241" xr:uid="{00000000-0005-0000-0000-000012710000}"/>
    <cellStyle name="Nota 6 3 4 6" xfId="29505" xr:uid="{00000000-0005-0000-0000-000013710000}"/>
    <cellStyle name="Nota 6 3 4 7" xfId="26857" xr:uid="{00000000-0005-0000-0000-000014710000}"/>
    <cellStyle name="Nota 6 3 4 8" xfId="31769" xr:uid="{00000000-0005-0000-0000-000015710000}"/>
    <cellStyle name="Nota 6 3 4 9" xfId="35449" xr:uid="{00000000-0005-0000-0000-000016710000}"/>
    <cellStyle name="Nota 6 3 5" xfId="4734" xr:uid="{00000000-0005-0000-0000-000017710000}"/>
    <cellStyle name="Nota 6 3 5 2" xfId="7832" xr:uid="{00000000-0005-0000-0000-000018710000}"/>
    <cellStyle name="Nota 6 3 5 2 2" xfId="16985" xr:uid="{00000000-0005-0000-0000-000019710000}"/>
    <cellStyle name="Nota 6 3 5 2 3" xfId="23966" xr:uid="{00000000-0005-0000-0000-00001A710000}"/>
    <cellStyle name="Nota 6 3 5 2 4" xfId="30810" xr:uid="{00000000-0005-0000-0000-00001B710000}"/>
    <cellStyle name="Nota 6 3 5 2 5" xfId="34760" xr:uid="{00000000-0005-0000-0000-00001C710000}"/>
    <cellStyle name="Nota 6 3 5 2 6" xfId="38312" xr:uid="{00000000-0005-0000-0000-00001D710000}"/>
    <cellStyle name="Nota 6 3 5 2 7" xfId="40270" xr:uid="{00000000-0005-0000-0000-00001E710000}"/>
    <cellStyle name="Nota 6 3 5 3" xfId="13888" xr:uid="{00000000-0005-0000-0000-00001F710000}"/>
    <cellStyle name="Nota 6 3 5 4" xfId="20886" xr:uid="{00000000-0005-0000-0000-000020710000}"/>
    <cellStyle name="Nota 6 3 5 5" xfId="27467" xr:uid="{00000000-0005-0000-0000-000021710000}"/>
    <cellStyle name="Nota 6 3 5 6" xfId="10139" xr:uid="{00000000-0005-0000-0000-000022710000}"/>
    <cellStyle name="Nota 6 3 5 7" xfId="26800" xr:uid="{00000000-0005-0000-0000-000023710000}"/>
    <cellStyle name="Nota 6 3 5 8" xfId="30970" xr:uid="{00000000-0005-0000-0000-000024710000}"/>
    <cellStyle name="Nota 6 3 5 9" xfId="34895" xr:uid="{00000000-0005-0000-0000-000025710000}"/>
    <cellStyle name="Nota 6 3 6" xfId="4980" xr:uid="{00000000-0005-0000-0000-000026710000}"/>
    <cellStyle name="Nota 6 3 6 2" xfId="7833" xr:uid="{00000000-0005-0000-0000-000027710000}"/>
    <cellStyle name="Nota 6 3 6 2 2" xfId="16986" xr:uid="{00000000-0005-0000-0000-000028710000}"/>
    <cellStyle name="Nota 6 3 6 2 3" xfId="23967" xr:uid="{00000000-0005-0000-0000-000029710000}"/>
    <cellStyle name="Nota 6 3 6 2 4" xfId="30811" xr:uid="{00000000-0005-0000-0000-00002A710000}"/>
    <cellStyle name="Nota 6 3 6 2 5" xfId="34761" xr:uid="{00000000-0005-0000-0000-00002B710000}"/>
    <cellStyle name="Nota 6 3 6 2 6" xfId="38313" xr:uid="{00000000-0005-0000-0000-00002C710000}"/>
    <cellStyle name="Nota 6 3 6 2 7" xfId="40271" xr:uid="{00000000-0005-0000-0000-00002D710000}"/>
    <cellStyle name="Nota 6 3 6 3" xfId="14134" xr:uid="{00000000-0005-0000-0000-00002E710000}"/>
    <cellStyle name="Nota 6 3 6 4" xfId="21132" xr:uid="{00000000-0005-0000-0000-00002F710000}"/>
    <cellStyle name="Nota 6 3 6 5" xfId="22788" xr:uid="{00000000-0005-0000-0000-000030710000}"/>
    <cellStyle name="Nota 6 3 6 6" xfId="29458" xr:uid="{00000000-0005-0000-0000-000031710000}"/>
    <cellStyle name="Nota 6 3 6 7" xfId="32026" xr:uid="{00000000-0005-0000-0000-000032710000}"/>
    <cellStyle name="Nota 6 3 6 8" xfId="35704" xr:uid="{00000000-0005-0000-0000-000033710000}"/>
    <cellStyle name="Nota 6 3 6 9" xfId="38615" xr:uid="{00000000-0005-0000-0000-000034710000}"/>
    <cellStyle name="Nota 6 3 7" xfId="7828" xr:uid="{00000000-0005-0000-0000-000035710000}"/>
    <cellStyle name="Nota 6 3 7 2" xfId="16981" xr:uid="{00000000-0005-0000-0000-000036710000}"/>
    <cellStyle name="Nota 6 3 7 3" xfId="23962" xr:uid="{00000000-0005-0000-0000-000037710000}"/>
    <cellStyle name="Nota 6 3 7 4" xfId="30806" xr:uid="{00000000-0005-0000-0000-000038710000}"/>
    <cellStyle name="Nota 6 3 7 5" xfId="34756" xr:uid="{00000000-0005-0000-0000-000039710000}"/>
    <cellStyle name="Nota 6 3 7 6" xfId="38308" xr:uid="{00000000-0005-0000-0000-00003A710000}"/>
    <cellStyle name="Nota 6 3 7 7" xfId="40266" xr:uid="{00000000-0005-0000-0000-00003B710000}"/>
    <cellStyle name="Nota 6 3 8" xfId="11514" xr:uid="{00000000-0005-0000-0000-00003C710000}"/>
    <cellStyle name="Nota 6 3 9" xfId="18517" xr:uid="{00000000-0005-0000-0000-00003D710000}"/>
    <cellStyle name="Nota 6 4" xfId="2386" xr:uid="{00000000-0005-0000-0000-00003E710000}"/>
    <cellStyle name="Nota 6 4 10" xfId="9314" xr:uid="{00000000-0005-0000-0000-00003F710000}"/>
    <cellStyle name="Nota 6 4 11" xfId="10065" xr:uid="{00000000-0005-0000-0000-000040710000}"/>
    <cellStyle name="Nota 6 4 12" xfId="30131" xr:uid="{00000000-0005-0000-0000-000041710000}"/>
    <cellStyle name="Nota 6 4 13" xfId="31481" xr:uid="{00000000-0005-0000-0000-000042710000}"/>
    <cellStyle name="Nota 6 4 14" xfId="35191" xr:uid="{00000000-0005-0000-0000-000043710000}"/>
    <cellStyle name="Nota 6 4 2" xfId="2786" xr:uid="{00000000-0005-0000-0000-000044710000}"/>
    <cellStyle name="Nota 6 4 2 2" xfId="7835" xr:uid="{00000000-0005-0000-0000-000045710000}"/>
    <cellStyle name="Nota 6 4 2 2 2" xfId="16988" xr:uid="{00000000-0005-0000-0000-000046710000}"/>
    <cellStyle name="Nota 6 4 2 2 3" xfId="23969" xr:uid="{00000000-0005-0000-0000-000047710000}"/>
    <cellStyle name="Nota 6 4 2 2 4" xfId="30813" xr:uid="{00000000-0005-0000-0000-000048710000}"/>
    <cellStyle name="Nota 6 4 2 2 5" xfId="34763" xr:uid="{00000000-0005-0000-0000-000049710000}"/>
    <cellStyle name="Nota 6 4 2 2 6" xfId="38315" xr:uid="{00000000-0005-0000-0000-00004A710000}"/>
    <cellStyle name="Nota 6 4 2 2 7" xfId="40273" xr:uid="{00000000-0005-0000-0000-00004B710000}"/>
    <cellStyle name="Nota 6 4 2 3" xfId="11940" xr:uid="{00000000-0005-0000-0000-00004C710000}"/>
    <cellStyle name="Nota 6 4 2 4" xfId="18943" xr:uid="{00000000-0005-0000-0000-00004D710000}"/>
    <cellStyle name="Nota 6 4 2 5" xfId="17537" xr:uid="{00000000-0005-0000-0000-00004E710000}"/>
    <cellStyle name="Nota 6 4 2 6" xfId="24161" xr:uid="{00000000-0005-0000-0000-00004F710000}"/>
    <cellStyle name="Nota 6 4 2 7" xfId="29941" xr:uid="{00000000-0005-0000-0000-000050710000}"/>
    <cellStyle name="Nota 6 4 2 8" xfId="33917" xr:uid="{00000000-0005-0000-0000-000051710000}"/>
    <cellStyle name="Nota 6 4 2 9" xfId="37479" xr:uid="{00000000-0005-0000-0000-000052710000}"/>
    <cellStyle name="Nota 6 4 3" xfId="4068" xr:uid="{00000000-0005-0000-0000-000053710000}"/>
    <cellStyle name="Nota 6 4 3 2" xfId="7836" xr:uid="{00000000-0005-0000-0000-000054710000}"/>
    <cellStyle name="Nota 6 4 3 2 2" xfId="16989" xr:uid="{00000000-0005-0000-0000-000055710000}"/>
    <cellStyle name="Nota 6 4 3 2 3" xfId="23970" xr:uid="{00000000-0005-0000-0000-000056710000}"/>
    <cellStyle name="Nota 6 4 3 2 4" xfId="30814" xr:uid="{00000000-0005-0000-0000-000057710000}"/>
    <cellStyle name="Nota 6 4 3 2 5" xfId="34764" xr:uid="{00000000-0005-0000-0000-000058710000}"/>
    <cellStyle name="Nota 6 4 3 2 6" xfId="38316" xr:uid="{00000000-0005-0000-0000-000059710000}"/>
    <cellStyle name="Nota 6 4 3 2 7" xfId="40274" xr:uid="{00000000-0005-0000-0000-00005A710000}"/>
    <cellStyle name="Nota 6 4 3 3" xfId="13222" xr:uid="{00000000-0005-0000-0000-00005B710000}"/>
    <cellStyle name="Nota 6 4 3 4" xfId="20220" xr:uid="{00000000-0005-0000-0000-00005C710000}"/>
    <cellStyle name="Nota 6 4 3 5" xfId="27797" xr:uid="{00000000-0005-0000-0000-00005D710000}"/>
    <cellStyle name="Nota 6 4 3 6" xfId="26644" xr:uid="{00000000-0005-0000-0000-00005E710000}"/>
    <cellStyle name="Nota 6 4 3 7" xfId="24433" xr:uid="{00000000-0005-0000-0000-00005F710000}"/>
    <cellStyle name="Nota 6 4 3 8" xfId="9450" xr:uid="{00000000-0005-0000-0000-000060710000}"/>
    <cellStyle name="Nota 6 4 3 9" xfId="30318" xr:uid="{00000000-0005-0000-0000-000061710000}"/>
    <cellStyle name="Nota 6 4 4" xfId="4506" xr:uid="{00000000-0005-0000-0000-000062710000}"/>
    <cellStyle name="Nota 6 4 4 2" xfId="7837" xr:uid="{00000000-0005-0000-0000-000063710000}"/>
    <cellStyle name="Nota 6 4 4 2 2" xfId="16990" xr:uid="{00000000-0005-0000-0000-000064710000}"/>
    <cellStyle name="Nota 6 4 4 2 3" xfId="23971" xr:uid="{00000000-0005-0000-0000-000065710000}"/>
    <cellStyle name="Nota 6 4 4 2 4" xfId="30815" xr:uid="{00000000-0005-0000-0000-000066710000}"/>
    <cellStyle name="Nota 6 4 4 2 5" xfId="34765" xr:uid="{00000000-0005-0000-0000-000067710000}"/>
    <cellStyle name="Nota 6 4 4 2 6" xfId="38317" xr:uid="{00000000-0005-0000-0000-000068710000}"/>
    <cellStyle name="Nota 6 4 4 2 7" xfId="40275" xr:uid="{00000000-0005-0000-0000-000069710000}"/>
    <cellStyle name="Nota 6 4 4 3" xfId="13660" xr:uid="{00000000-0005-0000-0000-00006A710000}"/>
    <cellStyle name="Nota 6 4 4 4" xfId="20658" xr:uid="{00000000-0005-0000-0000-00006B710000}"/>
    <cellStyle name="Nota 6 4 4 5" xfId="27582" xr:uid="{00000000-0005-0000-0000-00006C710000}"/>
    <cellStyle name="Nota 6 4 4 6" xfId="24345" xr:uid="{00000000-0005-0000-0000-00006D710000}"/>
    <cellStyle name="Nota 6 4 4 7" xfId="25115" xr:uid="{00000000-0005-0000-0000-00006E710000}"/>
    <cellStyle name="Nota 6 4 4 8" xfId="31771" xr:uid="{00000000-0005-0000-0000-00006F710000}"/>
    <cellStyle name="Nota 6 4 4 9" xfId="35451" xr:uid="{00000000-0005-0000-0000-000070710000}"/>
    <cellStyle name="Nota 6 4 5" xfId="4760" xr:uid="{00000000-0005-0000-0000-000071710000}"/>
    <cellStyle name="Nota 6 4 5 2" xfId="7838" xr:uid="{00000000-0005-0000-0000-000072710000}"/>
    <cellStyle name="Nota 6 4 5 2 2" xfId="16991" xr:uid="{00000000-0005-0000-0000-000073710000}"/>
    <cellStyle name="Nota 6 4 5 2 3" xfId="23972" xr:uid="{00000000-0005-0000-0000-000074710000}"/>
    <cellStyle name="Nota 6 4 5 2 4" xfId="30816" xr:uid="{00000000-0005-0000-0000-000075710000}"/>
    <cellStyle name="Nota 6 4 5 2 5" xfId="34766" xr:uid="{00000000-0005-0000-0000-000076710000}"/>
    <cellStyle name="Nota 6 4 5 2 6" xfId="38318" xr:uid="{00000000-0005-0000-0000-000077710000}"/>
    <cellStyle name="Nota 6 4 5 2 7" xfId="40276" xr:uid="{00000000-0005-0000-0000-000078710000}"/>
    <cellStyle name="Nota 6 4 5 3" xfId="13914" xr:uid="{00000000-0005-0000-0000-000079710000}"/>
    <cellStyle name="Nota 6 4 5 4" xfId="20912" xr:uid="{00000000-0005-0000-0000-00007A710000}"/>
    <cellStyle name="Nota 6 4 5 5" xfId="27457" xr:uid="{00000000-0005-0000-0000-00007B710000}"/>
    <cellStyle name="Nota 6 4 5 6" xfId="17643" xr:uid="{00000000-0005-0000-0000-00007C710000}"/>
    <cellStyle name="Nota 6 4 5 7" xfId="25576" xr:uid="{00000000-0005-0000-0000-00007D710000}"/>
    <cellStyle name="Nota 6 4 5 8" xfId="25838" xr:uid="{00000000-0005-0000-0000-00007E710000}"/>
    <cellStyle name="Nota 6 4 5 9" xfId="31242" xr:uid="{00000000-0005-0000-0000-00007F710000}"/>
    <cellStyle name="Nota 6 4 6" xfId="5006" xr:uid="{00000000-0005-0000-0000-000080710000}"/>
    <cellStyle name="Nota 6 4 6 2" xfId="7839" xr:uid="{00000000-0005-0000-0000-000081710000}"/>
    <cellStyle name="Nota 6 4 6 2 2" xfId="16992" xr:uid="{00000000-0005-0000-0000-000082710000}"/>
    <cellStyle name="Nota 6 4 6 2 3" xfId="23973" xr:uid="{00000000-0005-0000-0000-000083710000}"/>
    <cellStyle name="Nota 6 4 6 2 4" xfId="30817" xr:uid="{00000000-0005-0000-0000-000084710000}"/>
    <cellStyle name="Nota 6 4 6 2 5" xfId="34767" xr:uid="{00000000-0005-0000-0000-000085710000}"/>
    <cellStyle name="Nota 6 4 6 2 6" xfId="38319" xr:uid="{00000000-0005-0000-0000-000086710000}"/>
    <cellStyle name="Nota 6 4 6 2 7" xfId="40277" xr:uid="{00000000-0005-0000-0000-000087710000}"/>
    <cellStyle name="Nota 6 4 6 3" xfId="14160" xr:uid="{00000000-0005-0000-0000-000088710000}"/>
    <cellStyle name="Nota 6 4 6 4" xfId="21158" xr:uid="{00000000-0005-0000-0000-000089710000}"/>
    <cellStyle name="Nota 6 4 6 5" xfId="27336" xr:uid="{00000000-0005-0000-0000-00008A710000}"/>
    <cellStyle name="Nota 6 4 6 6" xfId="29457" xr:uid="{00000000-0005-0000-0000-00008B710000}"/>
    <cellStyle name="Nota 6 4 6 7" xfId="32052" xr:uid="{00000000-0005-0000-0000-00008C710000}"/>
    <cellStyle name="Nota 6 4 6 8" xfId="35730" xr:uid="{00000000-0005-0000-0000-00008D710000}"/>
    <cellStyle name="Nota 6 4 6 9" xfId="38641" xr:uid="{00000000-0005-0000-0000-00008E710000}"/>
    <cellStyle name="Nota 6 4 7" xfId="7834" xr:uid="{00000000-0005-0000-0000-00008F710000}"/>
    <cellStyle name="Nota 6 4 7 2" xfId="16987" xr:uid="{00000000-0005-0000-0000-000090710000}"/>
    <cellStyle name="Nota 6 4 7 3" xfId="23968" xr:uid="{00000000-0005-0000-0000-000091710000}"/>
    <cellStyle name="Nota 6 4 7 4" xfId="30812" xr:uid="{00000000-0005-0000-0000-000092710000}"/>
    <cellStyle name="Nota 6 4 7 5" xfId="34762" xr:uid="{00000000-0005-0000-0000-000093710000}"/>
    <cellStyle name="Nota 6 4 7 6" xfId="38314" xr:uid="{00000000-0005-0000-0000-000094710000}"/>
    <cellStyle name="Nota 6 4 7 7" xfId="40272" xr:uid="{00000000-0005-0000-0000-000095710000}"/>
    <cellStyle name="Nota 6 4 8" xfId="11540" xr:uid="{00000000-0005-0000-0000-000096710000}"/>
    <cellStyle name="Nota 6 4 9" xfId="18543" xr:uid="{00000000-0005-0000-0000-000097710000}"/>
    <cellStyle name="Nota 6 5" xfId="2410" xr:uid="{00000000-0005-0000-0000-000098710000}"/>
    <cellStyle name="Nota 6 5 10" xfId="21210" xr:uid="{00000000-0005-0000-0000-000099710000}"/>
    <cellStyle name="Nota 6 5 11" xfId="26176" xr:uid="{00000000-0005-0000-0000-00009A710000}"/>
    <cellStyle name="Nota 6 5 12" xfId="10031" xr:uid="{00000000-0005-0000-0000-00009B710000}"/>
    <cellStyle name="Nota 6 5 13" xfId="30873" xr:uid="{00000000-0005-0000-0000-00009C710000}"/>
    <cellStyle name="Nota 6 5 14" xfId="28475" xr:uid="{00000000-0005-0000-0000-00009D710000}"/>
    <cellStyle name="Nota 6 5 2" xfId="2810" xr:uid="{00000000-0005-0000-0000-00009E710000}"/>
    <cellStyle name="Nota 6 5 2 2" xfId="7841" xr:uid="{00000000-0005-0000-0000-00009F710000}"/>
    <cellStyle name="Nota 6 5 2 2 2" xfId="16994" xr:uid="{00000000-0005-0000-0000-0000A0710000}"/>
    <cellStyle name="Nota 6 5 2 2 3" xfId="23975" xr:uid="{00000000-0005-0000-0000-0000A1710000}"/>
    <cellStyle name="Nota 6 5 2 2 4" xfId="30819" xr:uid="{00000000-0005-0000-0000-0000A2710000}"/>
    <cellStyle name="Nota 6 5 2 2 5" xfId="34769" xr:uid="{00000000-0005-0000-0000-0000A3710000}"/>
    <cellStyle name="Nota 6 5 2 2 6" xfId="38321" xr:uid="{00000000-0005-0000-0000-0000A4710000}"/>
    <cellStyle name="Nota 6 5 2 2 7" xfId="40279" xr:uid="{00000000-0005-0000-0000-0000A5710000}"/>
    <cellStyle name="Nota 6 5 2 3" xfId="11964" xr:uid="{00000000-0005-0000-0000-0000A6710000}"/>
    <cellStyle name="Nota 6 5 2 4" xfId="18967" xr:uid="{00000000-0005-0000-0000-0000A7710000}"/>
    <cellStyle name="Nota 6 5 2 5" xfId="28378" xr:uid="{00000000-0005-0000-0000-0000A8710000}"/>
    <cellStyle name="Nota 6 5 2 6" xfId="26351" xr:uid="{00000000-0005-0000-0000-0000A9710000}"/>
    <cellStyle name="Nota 6 5 2 7" xfId="28215" xr:uid="{00000000-0005-0000-0000-0000AA710000}"/>
    <cellStyle name="Nota 6 5 2 8" xfId="33902" xr:uid="{00000000-0005-0000-0000-0000AB710000}"/>
    <cellStyle name="Nota 6 5 2 9" xfId="37464" xr:uid="{00000000-0005-0000-0000-0000AC710000}"/>
    <cellStyle name="Nota 6 5 3" xfId="4092" xr:uid="{00000000-0005-0000-0000-0000AD710000}"/>
    <cellStyle name="Nota 6 5 3 2" xfId="7842" xr:uid="{00000000-0005-0000-0000-0000AE710000}"/>
    <cellStyle name="Nota 6 5 3 2 2" xfId="16995" xr:uid="{00000000-0005-0000-0000-0000AF710000}"/>
    <cellStyle name="Nota 6 5 3 2 3" xfId="23976" xr:uid="{00000000-0005-0000-0000-0000B0710000}"/>
    <cellStyle name="Nota 6 5 3 2 4" xfId="30820" xr:uid="{00000000-0005-0000-0000-0000B1710000}"/>
    <cellStyle name="Nota 6 5 3 2 5" xfId="34770" xr:uid="{00000000-0005-0000-0000-0000B2710000}"/>
    <cellStyle name="Nota 6 5 3 2 6" xfId="38322" xr:uid="{00000000-0005-0000-0000-0000B3710000}"/>
    <cellStyle name="Nota 6 5 3 2 7" xfId="40280" xr:uid="{00000000-0005-0000-0000-0000B4710000}"/>
    <cellStyle name="Nota 6 5 3 3" xfId="13246" xr:uid="{00000000-0005-0000-0000-0000B5710000}"/>
    <cellStyle name="Nota 6 5 3 4" xfId="20244" xr:uid="{00000000-0005-0000-0000-0000B6710000}"/>
    <cellStyle name="Nota 6 5 3 5" xfId="21337" xr:uid="{00000000-0005-0000-0000-0000B7710000}"/>
    <cellStyle name="Nota 6 5 3 6" xfId="26650" xr:uid="{00000000-0005-0000-0000-0000B8710000}"/>
    <cellStyle name="Nota 6 5 3 7" xfId="28639" xr:uid="{00000000-0005-0000-0000-0000B9710000}"/>
    <cellStyle name="Nota 6 5 3 8" xfId="33422" xr:uid="{00000000-0005-0000-0000-0000BA710000}"/>
    <cellStyle name="Nota 6 5 3 9" xfId="37097" xr:uid="{00000000-0005-0000-0000-0000BB710000}"/>
    <cellStyle name="Nota 6 5 4" xfId="4530" xr:uid="{00000000-0005-0000-0000-0000BC710000}"/>
    <cellStyle name="Nota 6 5 4 2" xfId="7843" xr:uid="{00000000-0005-0000-0000-0000BD710000}"/>
    <cellStyle name="Nota 6 5 4 2 2" xfId="16996" xr:uid="{00000000-0005-0000-0000-0000BE710000}"/>
    <cellStyle name="Nota 6 5 4 2 3" xfId="23977" xr:uid="{00000000-0005-0000-0000-0000BF710000}"/>
    <cellStyle name="Nota 6 5 4 2 4" xfId="30821" xr:uid="{00000000-0005-0000-0000-0000C0710000}"/>
    <cellStyle name="Nota 6 5 4 2 5" xfId="34771" xr:uid="{00000000-0005-0000-0000-0000C1710000}"/>
    <cellStyle name="Nota 6 5 4 2 6" xfId="38323" xr:uid="{00000000-0005-0000-0000-0000C2710000}"/>
    <cellStyle name="Nota 6 5 4 2 7" xfId="40281" xr:uid="{00000000-0005-0000-0000-0000C3710000}"/>
    <cellStyle name="Nota 6 5 4 3" xfId="13684" xr:uid="{00000000-0005-0000-0000-0000C4710000}"/>
    <cellStyle name="Nota 6 5 4 4" xfId="20682" xr:uid="{00000000-0005-0000-0000-0000C5710000}"/>
    <cellStyle name="Nota 6 5 4 5" xfId="17534" xr:uid="{00000000-0005-0000-0000-0000C6710000}"/>
    <cellStyle name="Nota 6 5 4 6" xfId="26704" xr:uid="{00000000-0005-0000-0000-0000C7710000}"/>
    <cellStyle name="Nota 6 5 4 7" xfId="28047" xr:uid="{00000000-0005-0000-0000-0000C8710000}"/>
    <cellStyle name="Nota 6 5 4 8" xfId="9945" xr:uid="{00000000-0005-0000-0000-0000C9710000}"/>
    <cellStyle name="Nota 6 5 4 9" xfId="31596" xr:uid="{00000000-0005-0000-0000-0000CA710000}"/>
    <cellStyle name="Nota 6 5 5" xfId="4784" xr:uid="{00000000-0005-0000-0000-0000CB710000}"/>
    <cellStyle name="Nota 6 5 5 2" xfId="7844" xr:uid="{00000000-0005-0000-0000-0000CC710000}"/>
    <cellStyle name="Nota 6 5 5 2 2" xfId="16997" xr:uid="{00000000-0005-0000-0000-0000CD710000}"/>
    <cellStyle name="Nota 6 5 5 2 3" xfId="23978" xr:uid="{00000000-0005-0000-0000-0000CE710000}"/>
    <cellStyle name="Nota 6 5 5 2 4" xfId="30822" xr:uid="{00000000-0005-0000-0000-0000CF710000}"/>
    <cellStyle name="Nota 6 5 5 2 5" xfId="34772" xr:uid="{00000000-0005-0000-0000-0000D0710000}"/>
    <cellStyle name="Nota 6 5 5 2 6" xfId="38324" xr:uid="{00000000-0005-0000-0000-0000D1710000}"/>
    <cellStyle name="Nota 6 5 5 2 7" xfId="40282" xr:uid="{00000000-0005-0000-0000-0000D2710000}"/>
    <cellStyle name="Nota 6 5 5 3" xfId="13938" xr:uid="{00000000-0005-0000-0000-0000D3710000}"/>
    <cellStyle name="Nota 6 5 5 4" xfId="20936" xr:uid="{00000000-0005-0000-0000-0000D4710000}"/>
    <cellStyle name="Nota 6 5 5 5" xfId="17421" xr:uid="{00000000-0005-0000-0000-0000D5710000}"/>
    <cellStyle name="Nota 6 5 5 6" xfId="24194" xr:uid="{00000000-0005-0000-0000-0000D6710000}"/>
    <cellStyle name="Nota 6 5 5 7" xfId="28956" xr:uid="{00000000-0005-0000-0000-0000D7710000}"/>
    <cellStyle name="Nota 6 5 5 8" xfId="32135" xr:uid="{00000000-0005-0000-0000-0000D8710000}"/>
    <cellStyle name="Nota 6 5 5 9" xfId="35810" xr:uid="{00000000-0005-0000-0000-0000D9710000}"/>
    <cellStyle name="Nota 6 5 6" xfId="5030" xr:uid="{00000000-0005-0000-0000-0000DA710000}"/>
    <cellStyle name="Nota 6 5 6 2" xfId="7845" xr:uid="{00000000-0005-0000-0000-0000DB710000}"/>
    <cellStyle name="Nota 6 5 6 2 2" xfId="16998" xr:uid="{00000000-0005-0000-0000-0000DC710000}"/>
    <cellStyle name="Nota 6 5 6 2 3" xfId="23979" xr:uid="{00000000-0005-0000-0000-0000DD710000}"/>
    <cellStyle name="Nota 6 5 6 2 4" xfId="30823" xr:uid="{00000000-0005-0000-0000-0000DE710000}"/>
    <cellStyle name="Nota 6 5 6 2 5" xfId="34773" xr:uid="{00000000-0005-0000-0000-0000DF710000}"/>
    <cellStyle name="Nota 6 5 6 2 6" xfId="38325" xr:uid="{00000000-0005-0000-0000-0000E0710000}"/>
    <cellStyle name="Nota 6 5 6 2 7" xfId="40283" xr:uid="{00000000-0005-0000-0000-0000E1710000}"/>
    <cellStyle name="Nota 6 5 6 3" xfId="14184" xr:uid="{00000000-0005-0000-0000-0000E2710000}"/>
    <cellStyle name="Nota 6 5 6 4" xfId="21182" xr:uid="{00000000-0005-0000-0000-0000E3710000}"/>
    <cellStyle name="Nota 6 5 6 5" xfId="19381" xr:uid="{00000000-0005-0000-0000-0000E4710000}"/>
    <cellStyle name="Nota 6 5 6 6" xfId="24089" xr:uid="{00000000-0005-0000-0000-0000E5710000}"/>
    <cellStyle name="Nota 6 5 6 7" xfId="32076" xr:uid="{00000000-0005-0000-0000-0000E6710000}"/>
    <cellStyle name="Nota 6 5 6 8" xfId="35754" xr:uid="{00000000-0005-0000-0000-0000E7710000}"/>
    <cellStyle name="Nota 6 5 6 9" xfId="38665" xr:uid="{00000000-0005-0000-0000-0000E8710000}"/>
    <cellStyle name="Nota 6 5 7" xfId="7840" xr:uid="{00000000-0005-0000-0000-0000E9710000}"/>
    <cellStyle name="Nota 6 5 7 2" xfId="16993" xr:uid="{00000000-0005-0000-0000-0000EA710000}"/>
    <cellStyle name="Nota 6 5 7 3" xfId="23974" xr:uid="{00000000-0005-0000-0000-0000EB710000}"/>
    <cellStyle name="Nota 6 5 7 4" xfId="30818" xr:uid="{00000000-0005-0000-0000-0000EC710000}"/>
    <cellStyle name="Nota 6 5 7 5" xfId="34768" xr:uid="{00000000-0005-0000-0000-0000ED710000}"/>
    <cellStyle name="Nota 6 5 7 6" xfId="38320" xr:uid="{00000000-0005-0000-0000-0000EE710000}"/>
    <cellStyle name="Nota 6 5 7 7" xfId="40278" xr:uid="{00000000-0005-0000-0000-0000EF710000}"/>
    <cellStyle name="Nota 6 5 8" xfId="11564" xr:uid="{00000000-0005-0000-0000-0000F0710000}"/>
    <cellStyle name="Nota 6 5 9" xfId="18567" xr:uid="{00000000-0005-0000-0000-0000F1710000}"/>
    <cellStyle name="Nota 6 6" xfId="2612" xr:uid="{00000000-0005-0000-0000-0000F2710000}"/>
    <cellStyle name="Nota 6 6 10" xfId="26274" xr:uid="{00000000-0005-0000-0000-0000F3710000}"/>
    <cellStyle name="Nota 6 6 11" xfId="30027" xr:uid="{00000000-0005-0000-0000-0000F4710000}"/>
    <cellStyle name="Nota 6 6 12" xfId="31512" xr:uid="{00000000-0005-0000-0000-0000F5710000}"/>
    <cellStyle name="Nota 6 6 13" xfId="35222" xr:uid="{00000000-0005-0000-0000-0000F6710000}"/>
    <cellStyle name="Nota 6 6 2" xfId="3874" xr:uid="{00000000-0005-0000-0000-0000F7710000}"/>
    <cellStyle name="Nota 6 6 2 2" xfId="7847" xr:uid="{00000000-0005-0000-0000-0000F8710000}"/>
    <cellStyle name="Nota 6 6 2 2 2" xfId="17000" xr:uid="{00000000-0005-0000-0000-0000F9710000}"/>
    <cellStyle name="Nota 6 6 2 2 3" xfId="23981" xr:uid="{00000000-0005-0000-0000-0000FA710000}"/>
    <cellStyle name="Nota 6 6 2 2 4" xfId="30825" xr:uid="{00000000-0005-0000-0000-0000FB710000}"/>
    <cellStyle name="Nota 6 6 2 2 5" xfId="34775" xr:uid="{00000000-0005-0000-0000-0000FC710000}"/>
    <cellStyle name="Nota 6 6 2 2 6" xfId="38327" xr:uid="{00000000-0005-0000-0000-0000FD710000}"/>
    <cellStyle name="Nota 6 6 2 2 7" xfId="40285" xr:uid="{00000000-0005-0000-0000-0000FE710000}"/>
    <cellStyle name="Nota 6 6 2 3" xfId="13028" xr:uid="{00000000-0005-0000-0000-0000FF710000}"/>
    <cellStyle name="Nota 6 6 2 4" xfId="20027" xr:uid="{00000000-0005-0000-0000-000000720000}"/>
    <cellStyle name="Nota 6 6 2 5" xfId="10032" xr:uid="{00000000-0005-0000-0000-000001720000}"/>
    <cellStyle name="Nota 6 6 2 6" xfId="29190" xr:uid="{00000000-0005-0000-0000-000002720000}"/>
    <cellStyle name="Nota 6 6 2 7" xfId="25620" xr:uid="{00000000-0005-0000-0000-000003720000}"/>
    <cellStyle name="Nota 6 6 2 8" xfId="31658" xr:uid="{00000000-0005-0000-0000-000004720000}"/>
    <cellStyle name="Nota 6 6 2 9" xfId="35338" xr:uid="{00000000-0005-0000-0000-000005720000}"/>
    <cellStyle name="Nota 6 6 3" xfId="4336" xr:uid="{00000000-0005-0000-0000-000006720000}"/>
    <cellStyle name="Nota 6 6 3 2" xfId="7848" xr:uid="{00000000-0005-0000-0000-000007720000}"/>
    <cellStyle name="Nota 6 6 3 2 2" xfId="17001" xr:uid="{00000000-0005-0000-0000-000008720000}"/>
    <cellStyle name="Nota 6 6 3 2 3" xfId="23982" xr:uid="{00000000-0005-0000-0000-000009720000}"/>
    <cellStyle name="Nota 6 6 3 2 4" xfId="30826" xr:uid="{00000000-0005-0000-0000-00000A720000}"/>
    <cellStyle name="Nota 6 6 3 2 5" xfId="34776" xr:uid="{00000000-0005-0000-0000-00000B720000}"/>
    <cellStyle name="Nota 6 6 3 2 6" xfId="38328" xr:uid="{00000000-0005-0000-0000-00000C720000}"/>
    <cellStyle name="Nota 6 6 3 2 7" xfId="40286" xr:uid="{00000000-0005-0000-0000-00000D720000}"/>
    <cellStyle name="Nota 6 6 3 3" xfId="13490" xr:uid="{00000000-0005-0000-0000-00000E720000}"/>
    <cellStyle name="Nota 6 6 3 4" xfId="20488" xr:uid="{00000000-0005-0000-0000-00000F720000}"/>
    <cellStyle name="Nota 6 6 3 5" xfId="27665" xr:uid="{00000000-0005-0000-0000-000010720000}"/>
    <cellStyle name="Nota 6 6 3 6" xfId="17200" xr:uid="{00000000-0005-0000-0000-000011720000}"/>
    <cellStyle name="Nota 6 6 3 7" xfId="9205" xr:uid="{00000000-0005-0000-0000-000012720000}"/>
    <cellStyle name="Nota 6 6 3 8" xfId="25092" xr:uid="{00000000-0005-0000-0000-000013720000}"/>
    <cellStyle name="Nota 6 6 3 9" xfId="31600" xr:uid="{00000000-0005-0000-0000-000014720000}"/>
    <cellStyle name="Nota 6 6 4" xfId="4595" xr:uid="{00000000-0005-0000-0000-000015720000}"/>
    <cellStyle name="Nota 6 6 4 2" xfId="7849" xr:uid="{00000000-0005-0000-0000-000016720000}"/>
    <cellStyle name="Nota 6 6 4 2 2" xfId="17002" xr:uid="{00000000-0005-0000-0000-000017720000}"/>
    <cellStyle name="Nota 6 6 4 2 3" xfId="23983" xr:uid="{00000000-0005-0000-0000-000018720000}"/>
    <cellStyle name="Nota 6 6 4 2 4" xfId="30827" xr:uid="{00000000-0005-0000-0000-000019720000}"/>
    <cellStyle name="Nota 6 6 4 2 5" xfId="34777" xr:uid="{00000000-0005-0000-0000-00001A720000}"/>
    <cellStyle name="Nota 6 6 4 2 6" xfId="38329" xr:uid="{00000000-0005-0000-0000-00001B720000}"/>
    <cellStyle name="Nota 6 6 4 2 7" xfId="40287" xr:uid="{00000000-0005-0000-0000-00001C720000}"/>
    <cellStyle name="Nota 6 6 4 3" xfId="13749" xr:uid="{00000000-0005-0000-0000-00001D720000}"/>
    <cellStyle name="Nota 6 6 4 4" xfId="20747" xr:uid="{00000000-0005-0000-0000-00001E720000}"/>
    <cellStyle name="Nota 6 6 4 5" xfId="24766" xr:uid="{00000000-0005-0000-0000-00001F720000}"/>
    <cellStyle name="Nota 6 6 4 6" xfId="23252" xr:uid="{00000000-0005-0000-0000-000020720000}"/>
    <cellStyle name="Nota 6 6 4 7" xfId="17014" xr:uid="{00000000-0005-0000-0000-000021720000}"/>
    <cellStyle name="Nota 6 6 4 8" xfId="32218" xr:uid="{00000000-0005-0000-0000-000022720000}"/>
    <cellStyle name="Nota 6 6 4 9" xfId="35893" xr:uid="{00000000-0005-0000-0000-000023720000}"/>
    <cellStyle name="Nota 6 6 5" xfId="4844" xr:uid="{00000000-0005-0000-0000-000024720000}"/>
    <cellStyle name="Nota 6 6 5 2" xfId="7850" xr:uid="{00000000-0005-0000-0000-000025720000}"/>
    <cellStyle name="Nota 6 6 5 2 2" xfId="17003" xr:uid="{00000000-0005-0000-0000-000026720000}"/>
    <cellStyle name="Nota 6 6 5 2 3" xfId="23984" xr:uid="{00000000-0005-0000-0000-000027720000}"/>
    <cellStyle name="Nota 6 6 5 2 4" xfId="30828" xr:uid="{00000000-0005-0000-0000-000028720000}"/>
    <cellStyle name="Nota 6 6 5 2 5" xfId="34778" xr:uid="{00000000-0005-0000-0000-000029720000}"/>
    <cellStyle name="Nota 6 6 5 2 6" xfId="38330" xr:uid="{00000000-0005-0000-0000-00002A720000}"/>
    <cellStyle name="Nota 6 6 5 2 7" xfId="40288" xr:uid="{00000000-0005-0000-0000-00002B720000}"/>
    <cellStyle name="Nota 6 6 5 3" xfId="13998" xr:uid="{00000000-0005-0000-0000-00002C720000}"/>
    <cellStyle name="Nota 6 6 5 4" xfId="20996" xr:uid="{00000000-0005-0000-0000-00002D720000}"/>
    <cellStyle name="Nota 6 6 5 5" xfId="27416" xr:uid="{00000000-0005-0000-0000-00002E720000}"/>
    <cellStyle name="Nota 6 6 5 6" xfId="22687" xr:uid="{00000000-0005-0000-0000-00002F720000}"/>
    <cellStyle name="Nota 6 6 5 7" xfId="28909" xr:uid="{00000000-0005-0000-0000-000030720000}"/>
    <cellStyle name="Nota 6 6 5 8" xfId="31797" xr:uid="{00000000-0005-0000-0000-000031720000}"/>
    <cellStyle name="Nota 6 6 5 9" xfId="35476" xr:uid="{00000000-0005-0000-0000-000032720000}"/>
    <cellStyle name="Nota 6 6 6" xfId="7846" xr:uid="{00000000-0005-0000-0000-000033720000}"/>
    <cellStyle name="Nota 6 6 6 2" xfId="16999" xr:uid="{00000000-0005-0000-0000-000034720000}"/>
    <cellStyle name="Nota 6 6 6 3" xfId="23980" xr:uid="{00000000-0005-0000-0000-000035720000}"/>
    <cellStyle name="Nota 6 6 6 4" xfId="30824" xr:uid="{00000000-0005-0000-0000-000036720000}"/>
    <cellStyle name="Nota 6 6 6 5" xfId="34774" xr:uid="{00000000-0005-0000-0000-000037720000}"/>
    <cellStyle name="Nota 6 6 6 6" xfId="38326" xr:uid="{00000000-0005-0000-0000-000038720000}"/>
    <cellStyle name="Nota 6 6 6 7" xfId="40284" xr:uid="{00000000-0005-0000-0000-000039720000}"/>
    <cellStyle name="Nota 6 6 7" xfId="11766" xr:uid="{00000000-0005-0000-0000-00003A720000}"/>
    <cellStyle name="Nota 6 6 8" xfId="18769" xr:uid="{00000000-0005-0000-0000-00003B720000}"/>
    <cellStyle name="Nota 6 6 9" xfId="21367" xr:uid="{00000000-0005-0000-0000-00003C720000}"/>
    <cellStyle name="Nota 6 7" xfId="3177" xr:uid="{00000000-0005-0000-0000-00003D720000}"/>
    <cellStyle name="Nota 6 7 2" xfId="7851" xr:uid="{00000000-0005-0000-0000-00003E720000}"/>
    <cellStyle name="Nota 6 7 2 2" xfId="17004" xr:uid="{00000000-0005-0000-0000-00003F720000}"/>
    <cellStyle name="Nota 6 7 2 3" xfId="23985" xr:uid="{00000000-0005-0000-0000-000040720000}"/>
    <cellStyle name="Nota 6 7 2 4" xfId="30829" xr:uid="{00000000-0005-0000-0000-000041720000}"/>
    <cellStyle name="Nota 6 7 2 5" xfId="34779" xr:uid="{00000000-0005-0000-0000-000042720000}"/>
    <cellStyle name="Nota 6 7 2 6" xfId="38331" xr:uid="{00000000-0005-0000-0000-000043720000}"/>
    <cellStyle name="Nota 6 7 2 7" xfId="40289" xr:uid="{00000000-0005-0000-0000-000044720000}"/>
    <cellStyle name="Nota 6 7 3" xfId="12331" xr:uid="{00000000-0005-0000-0000-000045720000}"/>
    <cellStyle name="Nota 6 7 4" xfId="19334" xr:uid="{00000000-0005-0000-0000-000046720000}"/>
    <cellStyle name="Nota 6 7 5" xfId="28238" xr:uid="{00000000-0005-0000-0000-000047720000}"/>
    <cellStyle name="Nota 6 7 6" xfId="28099" xr:uid="{00000000-0005-0000-0000-000048720000}"/>
    <cellStyle name="Nota 6 7 7" xfId="28976" xr:uid="{00000000-0005-0000-0000-000049720000}"/>
    <cellStyle name="Nota 6 7 8" xfId="33725" xr:uid="{00000000-0005-0000-0000-00004A720000}"/>
    <cellStyle name="Nota 6 7 9" xfId="37287" xr:uid="{00000000-0005-0000-0000-00004B720000}"/>
    <cellStyle name="Nota 6 8" xfId="2976" xr:uid="{00000000-0005-0000-0000-00004C720000}"/>
    <cellStyle name="Nota 6 8 2" xfId="7852" xr:uid="{00000000-0005-0000-0000-00004D720000}"/>
    <cellStyle name="Nota 6 8 2 2" xfId="17005" xr:uid="{00000000-0005-0000-0000-00004E720000}"/>
    <cellStyle name="Nota 6 8 2 3" xfId="23986" xr:uid="{00000000-0005-0000-0000-00004F720000}"/>
    <cellStyle name="Nota 6 8 2 4" xfId="30830" xr:uid="{00000000-0005-0000-0000-000050720000}"/>
    <cellStyle name="Nota 6 8 2 5" xfId="34780" xr:uid="{00000000-0005-0000-0000-000051720000}"/>
    <cellStyle name="Nota 6 8 2 6" xfId="38332" xr:uid="{00000000-0005-0000-0000-000052720000}"/>
    <cellStyle name="Nota 6 8 2 7" xfId="40290" xr:uid="{00000000-0005-0000-0000-000053720000}"/>
    <cellStyle name="Nota 6 8 3" xfId="12130" xr:uid="{00000000-0005-0000-0000-000054720000}"/>
    <cellStyle name="Nota 6 8 4" xfId="19133" xr:uid="{00000000-0005-0000-0000-000055720000}"/>
    <cellStyle name="Nota 6 8 5" xfId="18064" xr:uid="{00000000-0005-0000-0000-000056720000}"/>
    <cellStyle name="Nota 6 8 6" xfId="25419" xr:uid="{00000000-0005-0000-0000-000057720000}"/>
    <cellStyle name="Nota 6 8 7" xfId="25911" xr:uid="{00000000-0005-0000-0000-000058720000}"/>
    <cellStyle name="Nota 6 8 8" xfId="33807" xr:uid="{00000000-0005-0000-0000-000059720000}"/>
    <cellStyle name="Nota 6 8 9" xfId="37369" xr:uid="{00000000-0005-0000-0000-00005A720000}"/>
    <cellStyle name="Nota 6 9" xfId="3039" xr:uid="{00000000-0005-0000-0000-00005B720000}"/>
    <cellStyle name="Nota 6 9 2" xfId="7853" xr:uid="{00000000-0005-0000-0000-00005C720000}"/>
    <cellStyle name="Nota 6 9 2 2" xfId="17006" xr:uid="{00000000-0005-0000-0000-00005D720000}"/>
    <cellStyle name="Nota 6 9 2 3" xfId="23987" xr:uid="{00000000-0005-0000-0000-00005E720000}"/>
    <cellStyle name="Nota 6 9 2 4" xfId="30831" xr:uid="{00000000-0005-0000-0000-00005F720000}"/>
    <cellStyle name="Nota 6 9 2 5" xfId="34781" xr:uid="{00000000-0005-0000-0000-000060720000}"/>
    <cellStyle name="Nota 6 9 2 6" xfId="38333" xr:uid="{00000000-0005-0000-0000-000061720000}"/>
    <cellStyle name="Nota 6 9 2 7" xfId="40291" xr:uid="{00000000-0005-0000-0000-000062720000}"/>
    <cellStyle name="Nota 6 9 3" xfId="12193" xr:uid="{00000000-0005-0000-0000-000063720000}"/>
    <cellStyle name="Nota 6 9 4" xfId="19196" xr:uid="{00000000-0005-0000-0000-000064720000}"/>
    <cellStyle name="Nota 6 9 5" xfId="22738" xr:uid="{00000000-0005-0000-0000-000065720000}"/>
    <cellStyle name="Nota 6 9 6" xfId="25306" xr:uid="{00000000-0005-0000-0000-000066720000}"/>
    <cellStyle name="Nota 6 9 7" xfId="18218" xr:uid="{00000000-0005-0000-0000-000067720000}"/>
    <cellStyle name="Nota 6 9 8" xfId="33792" xr:uid="{00000000-0005-0000-0000-000068720000}"/>
    <cellStyle name="Nota 6 9 9" xfId="37354" xr:uid="{00000000-0005-0000-0000-000069720000}"/>
    <cellStyle name="Nota 7" xfId="9138" xr:uid="{00000000-0005-0000-0000-00006A720000}"/>
    <cellStyle name="Nota 7 2" xfId="18269" xr:uid="{00000000-0005-0000-0000-00006B720000}"/>
    <cellStyle name="Nota 7 3" xfId="25255" xr:uid="{00000000-0005-0000-0000-00006C720000}"/>
    <cellStyle name="Nota 7 4" xfId="25494" xr:uid="{00000000-0005-0000-0000-00006D720000}"/>
    <cellStyle name="Nota 7 5" xfId="35559" xr:uid="{00000000-0005-0000-0000-00006E720000}"/>
    <cellStyle name="Nota 7 6" xfId="38478" xr:uid="{00000000-0005-0000-0000-00006F720000}"/>
    <cellStyle name="Nota 8" xfId="9139" xr:uid="{00000000-0005-0000-0000-000070720000}"/>
    <cellStyle name="Nota 8 2" xfId="18270" xr:uid="{00000000-0005-0000-0000-000071720000}"/>
    <cellStyle name="Nota 8 3" xfId="25256" xr:uid="{00000000-0005-0000-0000-000072720000}"/>
    <cellStyle name="Nota 8 4" xfId="24133" xr:uid="{00000000-0005-0000-0000-000073720000}"/>
    <cellStyle name="Nota 8 5" xfId="35560" xr:uid="{00000000-0005-0000-0000-000074720000}"/>
    <cellStyle name="Nota 8 6" xfId="38479" xr:uid="{00000000-0005-0000-0000-000075720000}"/>
    <cellStyle name="Nota 9" xfId="9140" xr:uid="{00000000-0005-0000-0000-000076720000}"/>
    <cellStyle name="Nota 9 2" xfId="18271" xr:uid="{00000000-0005-0000-0000-000077720000}"/>
    <cellStyle name="Nota 9 3" xfId="25257" xr:uid="{00000000-0005-0000-0000-000078720000}"/>
    <cellStyle name="Nota 9 4" xfId="18062" xr:uid="{00000000-0005-0000-0000-000079720000}"/>
    <cellStyle name="Nota 9 5" xfId="35561" xr:uid="{00000000-0005-0000-0000-00007A720000}"/>
    <cellStyle name="Nota 9 6" xfId="38480" xr:uid="{00000000-0005-0000-0000-00007B720000}"/>
    <cellStyle name="Porcentagem" xfId="1" builtinId="5"/>
    <cellStyle name="Porcentagem 10" xfId="122" xr:uid="{00000000-0005-0000-0000-00007D720000}"/>
    <cellStyle name="Porcentagem 10 2" xfId="752" xr:uid="{00000000-0005-0000-0000-00007E720000}"/>
    <cellStyle name="Porcentagem 10 2 2" xfId="753" xr:uid="{00000000-0005-0000-0000-00007F720000}"/>
    <cellStyle name="Porcentagem 10 3" xfId="1483" xr:uid="{00000000-0005-0000-0000-000080720000}"/>
    <cellStyle name="Porcentagem 10 4" xfId="5052" xr:uid="{00000000-0005-0000-0000-000081720000}"/>
    <cellStyle name="Porcentagem 10 4 2" xfId="7855" xr:uid="{00000000-0005-0000-0000-000082720000}"/>
    <cellStyle name="Porcentagem 10 4 3" xfId="14206" xr:uid="{00000000-0005-0000-0000-000083720000}"/>
    <cellStyle name="Porcentagem 10 5" xfId="7854" xr:uid="{00000000-0005-0000-0000-000084720000}"/>
    <cellStyle name="Porcentagem 10 6" xfId="9280" xr:uid="{00000000-0005-0000-0000-000085720000}"/>
    <cellStyle name="Porcentagem 11" xfId="754" xr:uid="{00000000-0005-0000-0000-000086720000}"/>
    <cellStyle name="Porcentagem 11 10" xfId="9911" xr:uid="{00000000-0005-0000-0000-000087720000}"/>
    <cellStyle name="Porcentagem 11 2" xfId="755" xr:uid="{00000000-0005-0000-0000-000088720000}"/>
    <cellStyle name="Porcentagem 11 2 2" xfId="756" xr:uid="{00000000-0005-0000-0000-000089720000}"/>
    <cellStyle name="Porcentagem 11 2 2 2" xfId="757" xr:uid="{00000000-0005-0000-0000-00008A720000}"/>
    <cellStyle name="Porcentagem 11 2 2 2 2" xfId="2043" xr:uid="{00000000-0005-0000-0000-00008B720000}"/>
    <cellStyle name="Porcentagem 11 2 2 2 2 2" xfId="7860" xr:uid="{00000000-0005-0000-0000-00008C720000}"/>
    <cellStyle name="Porcentagem 11 2 2 2 2 3" xfId="11197" xr:uid="{00000000-0005-0000-0000-00008D720000}"/>
    <cellStyle name="Porcentagem 11 2 2 2 3" xfId="3531" xr:uid="{00000000-0005-0000-0000-00008E720000}"/>
    <cellStyle name="Porcentagem 11 2 2 2 3 2" xfId="7861" xr:uid="{00000000-0005-0000-0000-00008F720000}"/>
    <cellStyle name="Porcentagem 11 2 2 2 3 3" xfId="12685" xr:uid="{00000000-0005-0000-0000-000090720000}"/>
    <cellStyle name="Porcentagem 11 2 2 2 4" xfId="1487" xr:uid="{00000000-0005-0000-0000-000091720000}"/>
    <cellStyle name="Porcentagem 11 2 2 2 4 2" xfId="7862" xr:uid="{00000000-0005-0000-0000-000092720000}"/>
    <cellStyle name="Porcentagem 11 2 2 2 4 3" xfId="10641" xr:uid="{00000000-0005-0000-0000-000093720000}"/>
    <cellStyle name="Porcentagem 11 2 2 2 5" xfId="7859" xr:uid="{00000000-0005-0000-0000-000094720000}"/>
    <cellStyle name="Porcentagem 11 2 2 2 6" xfId="9914" xr:uid="{00000000-0005-0000-0000-000095720000}"/>
    <cellStyle name="Porcentagem 11 2 2 3" xfId="2042" xr:uid="{00000000-0005-0000-0000-000096720000}"/>
    <cellStyle name="Porcentagem 11 2 2 3 2" xfId="7863" xr:uid="{00000000-0005-0000-0000-000097720000}"/>
    <cellStyle name="Porcentagem 11 2 2 3 3" xfId="11196" xr:uid="{00000000-0005-0000-0000-000098720000}"/>
    <cellStyle name="Porcentagem 11 2 2 4" xfId="3530" xr:uid="{00000000-0005-0000-0000-000099720000}"/>
    <cellStyle name="Porcentagem 11 2 2 4 2" xfId="7864" xr:uid="{00000000-0005-0000-0000-00009A720000}"/>
    <cellStyle name="Porcentagem 11 2 2 4 3" xfId="12684" xr:uid="{00000000-0005-0000-0000-00009B720000}"/>
    <cellStyle name="Porcentagem 11 2 2 5" xfId="1486" xr:uid="{00000000-0005-0000-0000-00009C720000}"/>
    <cellStyle name="Porcentagem 11 2 2 5 2" xfId="7865" xr:uid="{00000000-0005-0000-0000-00009D720000}"/>
    <cellStyle name="Porcentagem 11 2 2 5 3" xfId="10640" xr:uid="{00000000-0005-0000-0000-00009E720000}"/>
    <cellStyle name="Porcentagem 11 2 2 6" xfId="7858" xr:uid="{00000000-0005-0000-0000-00009F720000}"/>
    <cellStyle name="Porcentagem 11 2 2 7" xfId="9913" xr:uid="{00000000-0005-0000-0000-0000A0720000}"/>
    <cellStyle name="Porcentagem 11 2 3" xfId="758" xr:uid="{00000000-0005-0000-0000-0000A1720000}"/>
    <cellStyle name="Porcentagem 11 2 3 2" xfId="2044" xr:uid="{00000000-0005-0000-0000-0000A2720000}"/>
    <cellStyle name="Porcentagem 11 2 3 2 2" xfId="7867" xr:uid="{00000000-0005-0000-0000-0000A3720000}"/>
    <cellStyle name="Porcentagem 11 2 3 2 3" xfId="11198" xr:uid="{00000000-0005-0000-0000-0000A4720000}"/>
    <cellStyle name="Porcentagem 11 2 3 3" xfId="3532" xr:uid="{00000000-0005-0000-0000-0000A5720000}"/>
    <cellStyle name="Porcentagem 11 2 3 3 2" xfId="7868" xr:uid="{00000000-0005-0000-0000-0000A6720000}"/>
    <cellStyle name="Porcentagem 11 2 3 3 3" xfId="12686" xr:uid="{00000000-0005-0000-0000-0000A7720000}"/>
    <cellStyle name="Porcentagem 11 2 3 4" xfId="1488" xr:uid="{00000000-0005-0000-0000-0000A8720000}"/>
    <cellStyle name="Porcentagem 11 2 3 4 2" xfId="7869" xr:uid="{00000000-0005-0000-0000-0000A9720000}"/>
    <cellStyle name="Porcentagem 11 2 3 4 3" xfId="10642" xr:uid="{00000000-0005-0000-0000-0000AA720000}"/>
    <cellStyle name="Porcentagem 11 2 3 5" xfId="7866" xr:uid="{00000000-0005-0000-0000-0000AB720000}"/>
    <cellStyle name="Porcentagem 11 2 3 6" xfId="9915" xr:uid="{00000000-0005-0000-0000-0000AC720000}"/>
    <cellStyle name="Porcentagem 11 2 4" xfId="759" xr:uid="{00000000-0005-0000-0000-0000AD720000}"/>
    <cellStyle name="Porcentagem 11 2 5" xfId="2041" xr:uid="{00000000-0005-0000-0000-0000AE720000}"/>
    <cellStyle name="Porcentagem 11 2 5 2" xfId="7870" xr:uid="{00000000-0005-0000-0000-0000AF720000}"/>
    <cellStyle name="Porcentagem 11 2 5 3" xfId="11195" xr:uid="{00000000-0005-0000-0000-0000B0720000}"/>
    <cellStyle name="Porcentagem 11 2 6" xfId="3529" xr:uid="{00000000-0005-0000-0000-0000B1720000}"/>
    <cellStyle name="Porcentagem 11 2 6 2" xfId="7871" xr:uid="{00000000-0005-0000-0000-0000B2720000}"/>
    <cellStyle name="Porcentagem 11 2 6 3" xfId="12683" xr:uid="{00000000-0005-0000-0000-0000B3720000}"/>
    <cellStyle name="Porcentagem 11 2 7" xfId="1485" xr:uid="{00000000-0005-0000-0000-0000B4720000}"/>
    <cellStyle name="Porcentagem 11 2 7 2" xfId="7872" xr:uid="{00000000-0005-0000-0000-0000B5720000}"/>
    <cellStyle name="Porcentagem 11 2 7 3" xfId="10639" xr:uid="{00000000-0005-0000-0000-0000B6720000}"/>
    <cellStyle name="Porcentagem 11 2 8" xfId="7857" xr:uid="{00000000-0005-0000-0000-0000B7720000}"/>
    <cellStyle name="Porcentagem 11 2 9" xfId="9912" xr:uid="{00000000-0005-0000-0000-0000B8720000}"/>
    <cellStyle name="Porcentagem 11 3" xfId="760" xr:uid="{00000000-0005-0000-0000-0000B9720000}"/>
    <cellStyle name="Porcentagem 11 3 2" xfId="761" xr:uid="{00000000-0005-0000-0000-0000BA720000}"/>
    <cellStyle name="Porcentagem 11 3 2 2" xfId="2047" xr:uid="{00000000-0005-0000-0000-0000BB720000}"/>
    <cellStyle name="Porcentagem 11 3 2 2 2" xfId="7875" xr:uid="{00000000-0005-0000-0000-0000BC720000}"/>
    <cellStyle name="Porcentagem 11 3 2 2 3" xfId="11201" xr:uid="{00000000-0005-0000-0000-0000BD720000}"/>
    <cellStyle name="Porcentagem 11 3 2 3" xfId="3534" xr:uid="{00000000-0005-0000-0000-0000BE720000}"/>
    <cellStyle name="Porcentagem 11 3 2 3 2" xfId="7876" xr:uid="{00000000-0005-0000-0000-0000BF720000}"/>
    <cellStyle name="Porcentagem 11 3 2 3 3" xfId="12688" xr:uid="{00000000-0005-0000-0000-0000C0720000}"/>
    <cellStyle name="Porcentagem 11 3 2 4" xfId="1490" xr:uid="{00000000-0005-0000-0000-0000C1720000}"/>
    <cellStyle name="Porcentagem 11 3 2 4 2" xfId="7877" xr:uid="{00000000-0005-0000-0000-0000C2720000}"/>
    <cellStyle name="Porcentagem 11 3 2 4 3" xfId="10644" xr:uid="{00000000-0005-0000-0000-0000C3720000}"/>
    <cellStyle name="Porcentagem 11 3 2 5" xfId="7874" xr:uid="{00000000-0005-0000-0000-0000C4720000}"/>
    <cellStyle name="Porcentagem 11 3 2 6" xfId="9918" xr:uid="{00000000-0005-0000-0000-0000C5720000}"/>
    <cellStyle name="Porcentagem 11 3 3" xfId="2046" xr:uid="{00000000-0005-0000-0000-0000C6720000}"/>
    <cellStyle name="Porcentagem 11 3 3 2" xfId="7878" xr:uid="{00000000-0005-0000-0000-0000C7720000}"/>
    <cellStyle name="Porcentagem 11 3 3 3" xfId="11200" xr:uid="{00000000-0005-0000-0000-0000C8720000}"/>
    <cellStyle name="Porcentagem 11 3 4" xfId="3533" xr:uid="{00000000-0005-0000-0000-0000C9720000}"/>
    <cellStyle name="Porcentagem 11 3 4 2" xfId="7879" xr:uid="{00000000-0005-0000-0000-0000CA720000}"/>
    <cellStyle name="Porcentagem 11 3 4 3" xfId="12687" xr:uid="{00000000-0005-0000-0000-0000CB720000}"/>
    <cellStyle name="Porcentagem 11 3 5" xfId="1489" xr:uid="{00000000-0005-0000-0000-0000CC720000}"/>
    <cellStyle name="Porcentagem 11 3 5 2" xfId="7880" xr:uid="{00000000-0005-0000-0000-0000CD720000}"/>
    <cellStyle name="Porcentagem 11 3 5 3" xfId="10643" xr:uid="{00000000-0005-0000-0000-0000CE720000}"/>
    <cellStyle name="Porcentagem 11 3 6" xfId="7873" xr:uid="{00000000-0005-0000-0000-0000CF720000}"/>
    <cellStyle name="Porcentagem 11 3 7" xfId="9917" xr:uid="{00000000-0005-0000-0000-0000D0720000}"/>
    <cellStyle name="Porcentagem 11 4" xfId="762" xr:uid="{00000000-0005-0000-0000-0000D1720000}"/>
    <cellStyle name="Porcentagem 11 4 2" xfId="2048" xr:uid="{00000000-0005-0000-0000-0000D2720000}"/>
    <cellStyle name="Porcentagem 11 4 2 2" xfId="7882" xr:uid="{00000000-0005-0000-0000-0000D3720000}"/>
    <cellStyle name="Porcentagem 11 4 2 3" xfId="11202" xr:uid="{00000000-0005-0000-0000-0000D4720000}"/>
    <cellStyle name="Porcentagem 11 4 3" xfId="3535" xr:uid="{00000000-0005-0000-0000-0000D5720000}"/>
    <cellStyle name="Porcentagem 11 4 3 2" xfId="7883" xr:uid="{00000000-0005-0000-0000-0000D6720000}"/>
    <cellStyle name="Porcentagem 11 4 3 3" xfId="12689" xr:uid="{00000000-0005-0000-0000-0000D7720000}"/>
    <cellStyle name="Porcentagem 11 4 4" xfId="1491" xr:uid="{00000000-0005-0000-0000-0000D8720000}"/>
    <cellStyle name="Porcentagem 11 4 4 2" xfId="7884" xr:uid="{00000000-0005-0000-0000-0000D9720000}"/>
    <cellStyle name="Porcentagem 11 4 4 3" xfId="10645" xr:uid="{00000000-0005-0000-0000-0000DA720000}"/>
    <cellStyle name="Porcentagem 11 4 5" xfId="7881" xr:uid="{00000000-0005-0000-0000-0000DB720000}"/>
    <cellStyle name="Porcentagem 11 4 6" xfId="9919" xr:uid="{00000000-0005-0000-0000-0000DC720000}"/>
    <cellStyle name="Porcentagem 11 5" xfId="763" xr:uid="{00000000-0005-0000-0000-0000DD720000}"/>
    <cellStyle name="Porcentagem 11 6" xfId="2040" xr:uid="{00000000-0005-0000-0000-0000DE720000}"/>
    <cellStyle name="Porcentagem 11 6 2" xfId="7885" xr:uid="{00000000-0005-0000-0000-0000DF720000}"/>
    <cellStyle name="Porcentagem 11 6 3" xfId="11194" xr:uid="{00000000-0005-0000-0000-0000E0720000}"/>
    <cellStyle name="Porcentagem 11 7" xfId="3528" xr:uid="{00000000-0005-0000-0000-0000E1720000}"/>
    <cellStyle name="Porcentagem 11 7 2" xfId="7886" xr:uid="{00000000-0005-0000-0000-0000E2720000}"/>
    <cellStyle name="Porcentagem 11 7 3" xfId="12682" xr:uid="{00000000-0005-0000-0000-0000E3720000}"/>
    <cellStyle name="Porcentagem 11 8" xfId="1484" xr:uid="{00000000-0005-0000-0000-0000E4720000}"/>
    <cellStyle name="Porcentagem 11 8 2" xfId="7887" xr:uid="{00000000-0005-0000-0000-0000E5720000}"/>
    <cellStyle name="Porcentagem 11 8 3" xfId="10638" xr:uid="{00000000-0005-0000-0000-0000E6720000}"/>
    <cellStyle name="Porcentagem 11 9" xfId="7856" xr:uid="{00000000-0005-0000-0000-0000E7720000}"/>
    <cellStyle name="Porcentagem 12" xfId="764" xr:uid="{00000000-0005-0000-0000-0000E8720000}"/>
    <cellStyle name="Porcentagem 12 2" xfId="765" xr:uid="{00000000-0005-0000-0000-0000E9720000}"/>
    <cellStyle name="Porcentagem 13" xfId="766" xr:uid="{00000000-0005-0000-0000-0000EA720000}"/>
    <cellStyle name="Porcentagem 14" xfId="767" xr:uid="{00000000-0005-0000-0000-0000EB720000}"/>
    <cellStyle name="Porcentagem 15" xfId="1114" xr:uid="{00000000-0005-0000-0000-0000EC720000}"/>
    <cellStyle name="Porcentagem 15 2" xfId="3915" xr:uid="{00000000-0005-0000-0000-0000ED720000}"/>
    <cellStyle name="Porcentagem 15 2 2" xfId="7889" xr:uid="{00000000-0005-0000-0000-0000EE720000}"/>
    <cellStyle name="Porcentagem 15 2 3" xfId="13069" xr:uid="{00000000-0005-0000-0000-0000EF720000}"/>
    <cellStyle name="Porcentagem 15 3" xfId="2233" xr:uid="{00000000-0005-0000-0000-0000F0720000}"/>
    <cellStyle name="Porcentagem 15 3 2" xfId="7890" xr:uid="{00000000-0005-0000-0000-0000F1720000}"/>
    <cellStyle name="Porcentagem 15 3 3" xfId="11387" xr:uid="{00000000-0005-0000-0000-0000F2720000}"/>
    <cellStyle name="Porcentagem 15 4" xfId="7888" xr:uid="{00000000-0005-0000-0000-0000F3720000}"/>
    <cellStyle name="Porcentagem 16" xfId="9113" xr:uid="{00000000-0005-0000-0000-0000F4720000}"/>
    <cellStyle name="Porcentagem 16 2" xfId="9141" xr:uid="{00000000-0005-0000-0000-0000F5720000}"/>
    <cellStyle name="Porcentagem 16 3" xfId="9142" xr:uid="{00000000-0005-0000-0000-0000F6720000}"/>
    <cellStyle name="Porcentagem 17" xfId="40312" xr:uid="{AD2D7A86-4CF6-429F-B03C-C324C2418A69}"/>
    <cellStyle name="Porcentagem 2" xfId="4" xr:uid="{00000000-0005-0000-0000-0000F7720000}"/>
    <cellStyle name="Porcentagem 2 10" xfId="123" xr:uid="{00000000-0005-0000-0000-0000F8720000}"/>
    <cellStyle name="Porcentagem 2 10 2" xfId="768" xr:uid="{00000000-0005-0000-0000-0000F9720000}"/>
    <cellStyle name="Porcentagem 2 10 3" xfId="1168" xr:uid="{00000000-0005-0000-0000-0000FA720000}"/>
    <cellStyle name="Porcentagem 2 10 3 2" xfId="3902" xr:uid="{00000000-0005-0000-0000-0000FB720000}"/>
    <cellStyle name="Porcentagem 2 10 3 2 2" xfId="7892" xr:uid="{00000000-0005-0000-0000-0000FC720000}"/>
    <cellStyle name="Porcentagem 2 10 3 2 3" xfId="13056" xr:uid="{00000000-0005-0000-0000-0000FD720000}"/>
    <cellStyle name="Porcentagem 2 10 3 3" xfId="2208" xr:uid="{00000000-0005-0000-0000-0000FE720000}"/>
    <cellStyle name="Porcentagem 2 10 3 3 2" xfId="7893" xr:uid="{00000000-0005-0000-0000-0000FF720000}"/>
    <cellStyle name="Porcentagem 2 10 3 3 3" xfId="11362" xr:uid="{00000000-0005-0000-0000-000000730000}"/>
    <cellStyle name="Porcentagem 2 10 3 4" xfId="7891" xr:uid="{00000000-0005-0000-0000-000001730000}"/>
    <cellStyle name="Porcentagem 2 10 3 5" xfId="10322" xr:uid="{00000000-0005-0000-0000-000002730000}"/>
    <cellStyle name="Porcentagem 2 10 3 6" xfId="40309" xr:uid="{2CFB8A49-B9EB-4AF6-BA3D-EF45FC97EB4B}"/>
    <cellStyle name="Porcentagem 2 10 4" xfId="2051" xr:uid="{00000000-0005-0000-0000-000003730000}"/>
    <cellStyle name="Porcentagem 2 10 5" xfId="1610" xr:uid="{00000000-0005-0000-0000-000004730000}"/>
    <cellStyle name="Porcentagem 2 10 5 2" xfId="7894" xr:uid="{00000000-0005-0000-0000-000005730000}"/>
    <cellStyle name="Porcentagem 2 10 5 3" xfId="10764" xr:uid="{00000000-0005-0000-0000-000006730000}"/>
    <cellStyle name="Porcentagem 2 11" xfId="769" xr:uid="{00000000-0005-0000-0000-000007730000}"/>
    <cellStyle name="Porcentagem 2 12" xfId="770" xr:uid="{00000000-0005-0000-0000-000008730000}"/>
    <cellStyle name="Porcentagem 2 13" xfId="771" xr:uid="{00000000-0005-0000-0000-000009730000}"/>
    <cellStyle name="Porcentagem 2 13 2" xfId="772" xr:uid="{00000000-0005-0000-0000-00000A730000}"/>
    <cellStyle name="Porcentagem 2 13 2 2" xfId="2053" xr:uid="{00000000-0005-0000-0000-00000B730000}"/>
    <cellStyle name="Porcentagem 2 13 2 2 2" xfId="7897" xr:uid="{00000000-0005-0000-0000-00000C730000}"/>
    <cellStyle name="Porcentagem 2 13 2 2 3" xfId="11207" xr:uid="{00000000-0005-0000-0000-00000D730000}"/>
    <cellStyle name="Porcentagem 2 13 2 3" xfId="3537" xr:uid="{00000000-0005-0000-0000-00000E730000}"/>
    <cellStyle name="Porcentagem 2 13 2 3 2" xfId="7898" xr:uid="{00000000-0005-0000-0000-00000F730000}"/>
    <cellStyle name="Porcentagem 2 13 2 3 3" xfId="12691" xr:uid="{00000000-0005-0000-0000-000010730000}"/>
    <cellStyle name="Porcentagem 2 13 2 4" xfId="1494" xr:uid="{00000000-0005-0000-0000-000011730000}"/>
    <cellStyle name="Porcentagem 2 13 2 4 2" xfId="7899" xr:uid="{00000000-0005-0000-0000-000012730000}"/>
    <cellStyle name="Porcentagem 2 13 2 4 3" xfId="10648" xr:uid="{00000000-0005-0000-0000-000013730000}"/>
    <cellStyle name="Porcentagem 2 13 2 5" xfId="7896" xr:uid="{00000000-0005-0000-0000-000014730000}"/>
    <cellStyle name="Porcentagem 2 13 2 6" xfId="9928" xr:uid="{00000000-0005-0000-0000-000015730000}"/>
    <cellStyle name="Porcentagem 2 13 3" xfId="2052" xr:uid="{00000000-0005-0000-0000-000016730000}"/>
    <cellStyle name="Porcentagem 2 13 3 2" xfId="7900" xr:uid="{00000000-0005-0000-0000-000017730000}"/>
    <cellStyle name="Porcentagem 2 13 3 3" xfId="11206" xr:uid="{00000000-0005-0000-0000-000018730000}"/>
    <cellStyle name="Porcentagem 2 13 4" xfId="3536" xr:uid="{00000000-0005-0000-0000-000019730000}"/>
    <cellStyle name="Porcentagem 2 13 4 2" xfId="7901" xr:uid="{00000000-0005-0000-0000-00001A730000}"/>
    <cellStyle name="Porcentagem 2 13 4 3" xfId="12690" xr:uid="{00000000-0005-0000-0000-00001B730000}"/>
    <cellStyle name="Porcentagem 2 13 5" xfId="1493" xr:uid="{00000000-0005-0000-0000-00001C730000}"/>
    <cellStyle name="Porcentagem 2 13 5 2" xfId="7902" xr:uid="{00000000-0005-0000-0000-00001D730000}"/>
    <cellStyle name="Porcentagem 2 13 5 3" xfId="10647" xr:uid="{00000000-0005-0000-0000-00001E730000}"/>
    <cellStyle name="Porcentagem 2 13 6" xfId="7895" xr:uid="{00000000-0005-0000-0000-00001F730000}"/>
    <cellStyle name="Porcentagem 2 13 7" xfId="9927" xr:uid="{00000000-0005-0000-0000-000020730000}"/>
    <cellStyle name="Porcentagem 2 14" xfId="773" xr:uid="{00000000-0005-0000-0000-000021730000}"/>
    <cellStyle name="Porcentagem 2 15" xfId="774" xr:uid="{00000000-0005-0000-0000-000022730000}"/>
    <cellStyle name="Porcentagem 2 15 2" xfId="2054" xr:uid="{00000000-0005-0000-0000-000023730000}"/>
    <cellStyle name="Porcentagem 2 15 2 2" xfId="7904" xr:uid="{00000000-0005-0000-0000-000024730000}"/>
    <cellStyle name="Porcentagem 2 15 2 3" xfId="11208" xr:uid="{00000000-0005-0000-0000-000025730000}"/>
    <cellStyle name="Porcentagem 2 15 3" xfId="3538" xr:uid="{00000000-0005-0000-0000-000026730000}"/>
    <cellStyle name="Porcentagem 2 15 3 2" xfId="7905" xr:uid="{00000000-0005-0000-0000-000027730000}"/>
    <cellStyle name="Porcentagem 2 15 3 3" xfId="12692" xr:uid="{00000000-0005-0000-0000-000028730000}"/>
    <cellStyle name="Porcentagem 2 15 4" xfId="1495" xr:uid="{00000000-0005-0000-0000-000029730000}"/>
    <cellStyle name="Porcentagem 2 15 4 2" xfId="7906" xr:uid="{00000000-0005-0000-0000-00002A730000}"/>
    <cellStyle name="Porcentagem 2 15 4 3" xfId="10649" xr:uid="{00000000-0005-0000-0000-00002B730000}"/>
    <cellStyle name="Porcentagem 2 15 5" xfId="7903" xr:uid="{00000000-0005-0000-0000-00002C730000}"/>
    <cellStyle name="Porcentagem 2 15 6" xfId="9930" xr:uid="{00000000-0005-0000-0000-00002D730000}"/>
    <cellStyle name="Porcentagem 2 16" xfId="775" xr:uid="{00000000-0005-0000-0000-00002E730000}"/>
    <cellStyle name="Porcentagem 2 16 2" xfId="2055" xr:uid="{00000000-0005-0000-0000-00002F730000}"/>
    <cellStyle name="Porcentagem 2 16 2 2" xfId="7908" xr:uid="{00000000-0005-0000-0000-000030730000}"/>
    <cellStyle name="Porcentagem 2 16 2 3" xfId="11209" xr:uid="{00000000-0005-0000-0000-000031730000}"/>
    <cellStyle name="Porcentagem 2 16 3" xfId="3539" xr:uid="{00000000-0005-0000-0000-000032730000}"/>
    <cellStyle name="Porcentagem 2 16 3 2" xfId="7909" xr:uid="{00000000-0005-0000-0000-000033730000}"/>
    <cellStyle name="Porcentagem 2 16 3 3" xfId="12693" xr:uid="{00000000-0005-0000-0000-000034730000}"/>
    <cellStyle name="Porcentagem 2 16 4" xfId="1496" xr:uid="{00000000-0005-0000-0000-000035730000}"/>
    <cellStyle name="Porcentagem 2 16 4 2" xfId="7910" xr:uid="{00000000-0005-0000-0000-000036730000}"/>
    <cellStyle name="Porcentagem 2 16 4 3" xfId="10650" xr:uid="{00000000-0005-0000-0000-000037730000}"/>
    <cellStyle name="Porcentagem 2 16 5" xfId="7907" xr:uid="{00000000-0005-0000-0000-000038730000}"/>
    <cellStyle name="Porcentagem 2 16 6" xfId="9931" xr:uid="{00000000-0005-0000-0000-000039730000}"/>
    <cellStyle name="Porcentagem 2 17" xfId="1119" xr:uid="{00000000-0005-0000-0000-00003A730000}"/>
    <cellStyle name="Porcentagem 2 17 2" xfId="3880" xr:uid="{00000000-0005-0000-0000-00003B730000}"/>
    <cellStyle name="Porcentagem 2 17 2 2" xfId="7912" xr:uid="{00000000-0005-0000-0000-00003C730000}"/>
    <cellStyle name="Porcentagem 2 17 2 3" xfId="13034" xr:uid="{00000000-0005-0000-0000-00003D730000}"/>
    <cellStyle name="Porcentagem 2 17 3" xfId="2186" xr:uid="{00000000-0005-0000-0000-00003E730000}"/>
    <cellStyle name="Porcentagem 2 17 3 2" xfId="7913" xr:uid="{00000000-0005-0000-0000-00003F730000}"/>
    <cellStyle name="Porcentagem 2 17 3 3" xfId="11340" xr:uid="{00000000-0005-0000-0000-000040730000}"/>
    <cellStyle name="Porcentagem 2 17 4" xfId="7911" xr:uid="{00000000-0005-0000-0000-000041730000}"/>
    <cellStyle name="Porcentagem 2 17 5" xfId="10273" xr:uid="{00000000-0005-0000-0000-000042730000}"/>
    <cellStyle name="Porcentagem 2 18" xfId="1196" xr:uid="{00000000-0005-0000-0000-000043730000}"/>
    <cellStyle name="Porcentagem 2 18 2" xfId="3203" xr:uid="{00000000-0005-0000-0000-000044730000}"/>
    <cellStyle name="Porcentagem 2 18 2 2" xfId="7915" xr:uid="{00000000-0005-0000-0000-000045730000}"/>
    <cellStyle name="Porcentagem 2 18 2 3" xfId="12357" xr:uid="{00000000-0005-0000-0000-000046730000}"/>
    <cellStyle name="Porcentagem 2 18 3" xfId="7914" xr:uid="{00000000-0005-0000-0000-000047730000}"/>
    <cellStyle name="Porcentagem 2 18 4" xfId="10350" xr:uid="{00000000-0005-0000-0000-000048730000}"/>
    <cellStyle name="Porcentagem 2 19" xfId="1492" xr:uid="{00000000-0005-0000-0000-000049730000}"/>
    <cellStyle name="Porcentagem 2 19 2" xfId="7916" xr:uid="{00000000-0005-0000-0000-00004A730000}"/>
    <cellStyle name="Porcentagem 2 19 3" xfId="10646" xr:uid="{00000000-0005-0000-0000-00004B730000}"/>
    <cellStyle name="Porcentagem 2 2" xfId="124" xr:uid="{00000000-0005-0000-0000-00004C730000}"/>
    <cellStyle name="Porcentagem 2 2 2" xfId="776" xr:uid="{00000000-0005-0000-0000-00004D730000}"/>
    <cellStyle name="Porcentagem 2 2 2 2" xfId="777" xr:uid="{00000000-0005-0000-0000-00004E730000}"/>
    <cellStyle name="Porcentagem 2 2 3" xfId="778" xr:uid="{00000000-0005-0000-0000-00004F730000}"/>
    <cellStyle name="Porcentagem 2 2 4" xfId="779" xr:uid="{00000000-0005-0000-0000-000050730000}"/>
    <cellStyle name="Porcentagem 2 2 5" xfId="780" xr:uid="{00000000-0005-0000-0000-000051730000}"/>
    <cellStyle name="Porcentagem 2 3" xfId="125" xr:uid="{00000000-0005-0000-0000-000052730000}"/>
    <cellStyle name="Porcentagem 2 3 2" xfId="781" xr:uid="{00000000-0005-0000-0000-000053730000}"/>
    <cellStyle name="Porcentagem 2 3 2 2" xfId="782" xr:uid="{00000000-0005-0000-0000-000054730000}"/>
    <cellStyle name="Porcentagem 2 3 3" xfId="783" xr:uid="{00000000-0005-0000-0000-000055730000}"/>
    <cellStyle name="Porcentagem 2 3 4" xfId="784" xr:uid="{00000000-0005-0000-0000-000056730000}"/>
    <cellStyle name="Porcentagem 2 3 5" xfId="785" xr:uid="{00000000-0005-0000-0000-000057730000}"/>
    <cellStyle name="Porcentagem 2 4" xfId="126" xr:uid="{00000000-0005-0000-0000-000058730000}"/>
    <cellStyle name="Porcentagem 2 4 2" xfId="127" xr:uid="{00000000-0005-0000-0000-000059730000}"/>
    <cellStyle name="Porcentagem 2 4 2 2" xfId="786" xr:uid="{00000000-0005-0000-0000-00005A730000}"/>
    <cellStyle name="Porcentagem 2 4 2 2 2" xfId="787" xr:uid="{00000000-0005-0000-0000-00005B730000}"/>
    <cellStyle name="Porcentagem 2 4 2 3" xfId="788" xr:uid="{00000000-0005-0000-0000-00005C730000}"/>
    <cellStyle name="Porcentagem 2 4 3" xfId="789" xr:uid="{00000000-0005-0000-0000-00005D730000}"/>
    <cellStyle name="Porcentagem 2 5" xfId="128" xr:uid="{00000000-0005-0000-0000-00005E730000}"/>
    <cellStyle name="Porcentagem 2 5 2" xfId="790" xr:uid="{00000000-0005-0000-0000-00005F730000}"/>
    <cellStyle name="Porcentagem 2 6" xfId="129" xr:uid="{00000000-0005-0000-0000-000060730000}"/>
    <cellStyle name="Porcentagem 2 6 2" xfId="791" xr:uid="{00000000-0005-0000-0000-000061730000}"/>
    <cellStyle name="Porcentagem 2 7" xfId="130" xr:uid="{00000000-0005-0000-0000-000062730000}"/>
    <cellStyle name="Porcentagem 2 7 2" xfId="792" xr:uid="{00000000-0005-0000-0000-000063730000}"/>
    <cellStyle name="Porcentagem 2 8" xfId="131" xr:uid="{00000000-0005-0000-0000-000064730000}"/>
    <cellStyle name="Porcentagem 2 8 2" xfId="793" xr:uid="{00000000-0005-0000-0000-000065730000}"/>
    <cellStyle name="Porcentagem 2 9" xfId="132" xr:uid="{00000000-0005-0000-0000-000066730000}"/>
    <cellStyle name="Porcentagem 2 9 2" xfId="794" xr:uid="{00000000-0005-0000-0000-000067730000}"/>
    <cellStyle name="Porcentagem 3" xfId="5" xr:uid="{00000000-0005-0000-0000-000068730000}"/>
    <cellStyle name="Porcentagem 3 2" xfId="133" xr:uid="{00000000-0005-0000-0000-000069730000}"/>
    <cellStyle name="Porcentagem 3 2 2" xfId="795" xr:uid="{00000000-0005-0000-0000-00006A730000}"/>
    <cellStyle name="Porcentagem 3 3" xfId="1193" xr:uid="{00000000-0005-0000-0000-00006B730000}"/>
    <cellStyle name="Porcentagem 3 4" xfId="9143" xr:uid="{00000000-0005-0000-0000-00006C730000}"/>
    <cellStyle name="Porcentagem 4" xfId="9" xr:uid="{00000000-0005-0000-0000-00006D730000}"/>
    <cellStyle name="Porcentagem 4 2" xfId="134" xr:uid="{00000000-0005-0000-0000-00006E730000}"/>
    <cellStyle name="Porcentagem 4 2 2" xfId="796" xr:uid="{00000000-0005-0000-0000-00006F730000}"/>
    <cellStyle name="Porcentagem 4 2 3" xfId="797" xr:uid="{00000000-0005-0000-0000-000070730000}"/>
    <cellStyle name="Porcentagem 4 3" xfId="135" xr:uid="{00000000-0005-0000-0000-000071730000}"/>
    <cellStyle name="Porcentagem 4 4" xfId="136" xr:uid="{00000000-0005-0000-0000-000072730000}"/>
    <cellStyle name="Porcentagem 4 4 2" xfId="1497" xr:uid="{00000000-0005-0000-0000-000073730000}"/>
    <cellStyle name="Porcentagem 4 4 3" xfId="7917" xr:uid="{00000000-0005-0000-0000-000074730000}"/>
    <cellStyle name="Porcentagem 4 5" xfId="137" xr:uid="{00000000-0005-0000-0000-000075730000}"/>
    <cellStyle name="Porcentagem 4 5 2" xfId="7918" xr:uid="{00000000-0005-0000-0000-000076730000}"/>
    <cellStyle name="Porcentagem 5" xfId="138" xr:uid="{00000000-0005-0000-0000-000077730000}"/>
    <cellStyle name="Porcentagem 5 2" xfId="139" xr:uid="{00000000-0005-0000-0000-000078730000}"/>
    <cellStyle name="Porcentagem 5 2 2" xfId="9144" xr:uid="{00000000-0005-0000-0000-000079730000}"/>
    <cellStyle name="Porcentagem 5 3" xfId="9145" xr:uid="{00000000-0005-0000-0000-00007A730000}"/>
    <cellStyle name="Porcentagem 6" xfId="140" xr:uid="{00000000-0005-0000-0000-00007B730000}"/>
    <cellStyle name="Porcentagem 6 2" xfId="141" xr:uid="{00000000-0005-0000-0000-00007C730000}"/>
    <cellStyle name="Porcentagem 6 2 2" xfId="142" xr:uid="{00000000-0005-0000-0000-00007D730000}"/>
    <cellStyle name="Porcentagem 6 2 2 2" xfId="143" xr:uid="{00000000-0005-0000-0000-00007E730000}"/>
    <cellStyle name="Porcentagem 6 2 2 2 2" xfId="798" xr:uid="{00000000-0005-0000-0000-00007F730000}"/>
    <cellStyle name="Porcentagem 6 2 2 3" xfId="799" xr:uid="{00000000-0005-0000-0000-000080730000}"/>
    <cellStyle name="Porcentagem 6 2 2 4" xfId="800" xr:uid="{00000000-0005-0000-0000-000081730000}"/>
    <cellStyle name="Porcentagem 6 2 3" xfId="801" xr:uid="{00000000-0005-0000-0000-000082730000}"/>
    <cellStyle name="Porcentagem 6 3" xfId="144" xr:uid="{00000000-0005-0000-0000-000083730000}"/>
    <cellStyle name="Porcentagem 6 3 2" xfId="802" xr:uid="{00000000-0005-0000-0000-000084730000}"/>
    <cellStyle name="Porcentagem 6 3 2 2" xfId="803" xr:uid="{00000000-0005-0000-0000-000085730000}"/>
    <cellStyle name="Porcentagem 6 3 2 2 2" xfId="804" xr:uid="{00000000-0005-0000-0000-000086730000}"/>
    <cellStyle name="Porcentagem 6 3 2 2 2 2" xfId="805" xr:uid="{00000000-0005-0000-0000-000087730000}"/>
    <cellStyle name="Porcentagem 6 3 2 2 2 2 2" xfId="2060" xr:uid="{00000000-0005-0000-0000-000088730000}"/>
    <cellStyle name="Porcentagem 6 3 2 2 2 2 2 2" xfId="7922" xr:uid="{00000000-0005-0000-0000-000089730000}"/>
    <cellStyle name="Porcentagem 6 3 2 2 2 2 2 3" xfId="11214" xr:uid="{00000000-0005-0000-0000-00008A730000}"/>
    <cellStyle name="Porcentagem 6 3 2 2 2 2 3" xfId="3542" xr:uid="{00000000-0005-0000-0000-00008B730000}"/>
    <cellStyle name="Porcentagem 6 3 2 2 2 2 3 2" xfId="7923" xr:uid="{00000000-0005-0000-0000-00008C730000}"/>
    <cellStyle name="Porcentagem 6 3 2 2 2 2 3 3" xfId="12696" xr:uid="{00000000-0005-0000-0000-00008D730000}"/>
    <cellStyle name="Porcentagem 6 3 2 2 2 2 4" xfId="1500" xr:uid="{00000000-0005-0000-0000-00008E730000}"/>
    <cellStyle name="Porcentagem 6 3 2 2 2 2 4 2" xfId="7924" xr:uid="{00000000-0005-0000-0000-00008F730000}"/>
    <cellStyle name="Porcentagem 6 3 2 2 2 2 4 3" xfId="10654" xr:uid="{00000000-0005-0000-0000-000090730000}"/>
    <cellStyle name="Porcentagem 6 3 2 2 2 2 5" xfId="7921" xr:uid="{00000000-0005-0000-0000-000091730000}"/>
    <cellStyle name="Porcentagem 6 3 2 2 2 2 6" xfId="9960" xr:uid="{00000000-0005-0000-0000-000092730000}"/>
    <cellStyle name="Porcentagem 6 3 2 2 2 3" xfId="2059" xr:uid="{00000000-0005-0000-0000-000093730000}"/>
    <cellStyle name="Porcentagem 6 3 2 2 2 3 2" xfId="7925" xr:uid="{00000000-0005-0000-0000-000094730000}"/>
    <cellStyle name="Porcentagem 6 3 2 2 2 3 3" xfId="11213" xr:uid="{00000000-0005-0000-0000-000095730000}"/>
    <cellStyle name="Porcentagem 6 3 2 2 2 4" xfId="3541" xr:uid="{00000000-0005-0000-0000-000096730000}"/>
    <cellStyle name="Porcentagem 6 3 2 2 2 4 2" xfId="7926" xr:uid="{00000000-0005-0000-0000-000097730000}"/>
    <cellStyle name="Porcentagem 6 3 2 2 2 4 3" xfId="12695" xr:uid="{00000000-0005-0000-0000-000098730000}"/>
    <cellStyle name="Porcentagem 6 3 2 2 2 5" xfId="1499" xr:uid="{00000000-0005-0000-0000-000099730000}"/>
    <cellStyle name="Porcentagem 6 3 2 2 2 5 2" xfId="7927" xr:uid="{00000000-0005-0000-0000-00009A730000}"/>
    <cellStyle name="Porcentagem 6 3 2 2 2 5 3" xfId="10653" xr:uid="{00000000-0005-0000-0000-00009B730000}"/>
    <cellStyle name="Porcentagem 6 3 2 2 2 6" xfId="7920" xr:uid="{00000000-0005-0000-0000-00009C730000}"/>
    <cellStyle name="Porcentagem 6 3 2 2 2 7" xfId="9959" xr:uid="{00000000-0005-0000-0000-00009D730000}"/>
    <cellStyle name="Porcentagem 6 3 2 2 3" xfId="806" xr:uid="{00000000-0005-0000-0000-00009E730000}"/>
    <cellStyle name="Porcentagem 6 3 2 2 3 2" xfId="2061" xr:uid="{00000000-0005-0000-0000-00009F730000}"/>
    <cellStyle name="Porcentagem 6 3 2 2 3 2 2" xfId="7929" xr:uid="{00000000-0005-0000-0000-0000A0730000}"/>
    <cellStyle name="Porcentagem 6 3 2 2 3 2 3" xfId="11215" xr:uid="{00000000-0005-0000-0000-0000A1730000}"/>
    <cellStyle name="Porcentagem 6 3 2 2 3 3" xfId="3543" xr:uid="{00000000-0005-0000-0000-0000A2730000}"/>
    <cellStyle name="Porcentagem 6 3 2 2 3 3 2" xfId="7930" xr:uid="{00000000-0005-0000-0000-0000A3730000}"/>
    <cellStyle name="Porcentagem 6 3 2 2 3 3 3" xfId="12697" xr:uid="{00000000-0005-0000-0000-0000A4730000}"/>
    <cellStyle name="Porcentagem 6 3 2 2 3 4" xfId="1501" xr:uid="{00000000-0005-0000-0000-0000A5730000}"/>
    <cellStyle name="Porcentagem 6 3 2 2 3 4 2" xfId="7931" xr:uid="{00000000-0005-0000-0000-0000A6730000}"/>
    <cellStyle name="Porcentagem 6 3 2 2 3 4 3" xfId="10655" xr:uid="{00000000-0005-0000-0000-0000A7730000}"/>
    <cellStyle name="Porcentagem 6 3 2 2 3 5" xfId="7928" xr:uid="{00000000-0005-0000-0000-0000A8730000}"/>
    <cellStyle name="Porcentagem 6 3 2 2 3 6" xfId="9961" xr:uid="{00000000-0005-0000-0000-0000A9730000}"/>
    <cellStyle name="Porcentagem 6 3 2 2 4" xfId="2058" xr:uid="{00000000-0005-0000-0000-0000AA730000}"/>
    <cellStyle name="Porcentagem 6 3 2 2 4 2" xfId="7932" xr:uid="{00000000-0005-0000-0000-0000AB730000}"/>
    <cellStyle name="Porcentagem 6 3 2 2 4 3" xfId="11212" xr:uid="{00000000-0005-0000-0000-0000AC730000}"/>
    <cellStyle name="Porcentagem 6 3 2 2 5" xfId="3540" xr:uid="{00000000-0005-0000-0000-0000AD730000}"/>
    <cellStyle name="Porcentagem 6 3 2 2 5 2" xfId="7933" xr:uid="{00000000-0005-0000-0000-0000AE730000}"/>
    <cellStyle name="Porcentagem 6 3 2 2 5 3" xfId="12694" xr:uid="{00000000-0005-0000-0000-0000AF730000}"/>
    <cellStyle name="Porcentagem 6 3 2 2 6" xfId="1498" xr:uid="{00000000-0005-0000-0000-0000B0730000}"/>
    <cellStyle name="Porcentagem 6 3 2 2 6 2" xfId="7934" xr:uid="{00000000-0005-0000-0000-0000B1730000}"/>
    <cellStyle name="Porcentagem 6 3 2 2 6 3" xfId="10652" xr:uid="{00000000-0005-0000-0000-0000B2730000}"/>
    <cellStyle name="Porcentagem 6 3 2 2 7" xfId="7919" xr:uid="{00000000-0005-0000-0000-0000B3730000}"/>
    <cellStyle name="Porcentagem 6 3 2 2 8" xfId="9958" xr:uid="{00000000-0005-0000-0000-0000B4730000}"/>
    <cellStyle name="Porcentagem 6 3 2 3" xfId="807" xr:uid="{00000000-0005-0000-0000-0000B5730000}"/>
    <cellStyle name="Porcentagem 6 3 2 3 2" xfId="808" xr:uid="{00000000-0005-0000-0000-0000B6730000}"/>
    <cellStyle name="Porcentagem 6 3 2 3 2 2" xfId="809" xr:uid="{00000000-0005-0000-0000-0000B7730000}"/>
    <cellStyle name="Porcentagem 6 3 2 3 2 2 2" xfId="2064" xr:uid="{00000000-0005-0000-0000-0000B8730000}"/>
    <cellStyle name="Porcentagem 6 3 2 3 2 2 2 2" xfId="7938" xr:uid="{00000000-0005-0000-0000-0000B9730000}"/>
    <cellStyle name="Porcentagem 6 3 2 3 2 2 2 3" xfId="11218" xr:uid="{00000000-0005-0000-0000-0000BA730000}"/>
    <cellStyle name="Porcentagem 6 3 2 3 2 2 3" xfId="3546" xr:uid="{00000000-0005-0000-0000-0000BB730000}"/>
    <cellStyle name="Porcentagem 6 3 2 3 2 2 3 2" xfId="7939" xr:uid="{00000000-0005-0000-0000-0000BC730000}"/>
    <cellStyle name="Porcentagem 6 3 2 3 2 2 3 3" xfId="12700" xr:uid="{00000000-0005-0000-0000-0000BD730000}"/>
    <cellStyle name="Porcentagem 6 3 2 3 2 2 4" xfId="1504" xr:uid="{00000000-0005-0000-0000-0000BE730000}"/>
    <cellStyle name="Porcentagem 6 3 2 3 2 2 4 2" xfId="7940" xr:uid="{00000000-0005-0000-0000-0000BF730000}"/>
    <cellStyle name="Porcentagem 6 3 2 3 2 2 4 3" xfId="10658" xr:uid="{00000000-0005-0000-0000-0000C0730000}"/>
    <cellStyle name="Porcentagem 6 3 2 3 2 2 5" xfId="7937" xr:uid="{00000000-0005-0000-0000-0000C1730000}"/>
    <cellStyle name="Porcentagem 6 3 2 3 2 2 6" xfId="9964" xr:uid="{00000000-0005-0000-0000-0000C2730000}"/>
    <cellStyle name="Porcentagem 6 3 2 3 2 3" xfId="2063" xr:uid="{00000000-0005-0000-0000-0000C3730000}"/>
    <cellStyle name="Porcentagem 6 3 2 3 2 3 2" xfId="7941" xr:uid="{00000000-0005-0000-0000-0000C4730000}"/>
    <cellStyle name="Porcentagem 6 3 2 3 2 3 3" xfId="11217" xr:uid="{00000000-0005-0000-0000-0000C5730000}"/>
    <cellStyle name="Porcentagem 6 3 2 3 2 4" xfId="3545" xr:uid="{00000000-0005-0000-0000-0000C6730000}"/>
    <cellStyle name="Porcentagem 6 3 2 3 2 4 2" xfId="7942" xr:uid="{00000000-0005-0000-0000-0000C7730000}"/>
    <cellStyle name="Porcentagem 6 3 2 3 2 4 3" xfId="12699" xr:uid="{00000000-0005-0000-0000-0000C8730000}"/>
    <cellStyle name="Porcentagem 6 3 2 3 2 5" xfId="1503" xr:uid="{00000000-0005-0000-0000-0000C9730000}"/>
    <cellStyle name="Porcentagem 6 3 2 3 2 5 2" xfId="7943" xr:uid="{00000000-0005-0000-0000-0000CA730000}"/>
    <cellStyle name="Porcentagem 6 3 2 3 2 5 3" xfId="10657" xr:uid="{00000000-0005-0000-0000-0000CB730000}"/>
    <cellStyle name="Porcentagem 6 3 2 3 2 6" xfId="7936" xr:uid="{00000000-0005-0000-0000-0000CC730000}"/>
    <cellStyle name="Porcentagem 6 3 2 3 2 7" xfId="9963" xr:uid="{00000000-0005-0000-0000-0000CD730000}"/>
    <cellStyle name="Porcentagem 6 3 2 3 3" xfId="810" xr:uid="{00000000-0005-0000-0000-0000CE730000}"/>
    <cellStyle name="Porcentagem 6 3 2 3 3 2" xfId="2065" xr:uid="{00000000-0005-0000-0000-0000CF730000}"/>
    <cellStyle name="Porcentagem 6 3 2 3 3 2 2" xfId="7945" xr:uid="{00000000-0005-0000-0000-0000D0730000}"/>
    <cellStyle name="Porcentagem 6 3 2 3 3 2 3" xfId="11219" xr:uid="{00000000-0005-0000-0000-0000D1730000}"/>
    <cellStyle name="Porcentagem 6 3 2 3 3 3" xfId="3547" xr:uid="{00000000-0005-0000-0000-0000D2730000}"/>
    <cellStyle name="Porcentagem 6 3 2 3 3 3 2" xfId="7946" xr:uid="{00000000-0005-0000-0000-0000D3730000}"/>
    <cellStyle name="Porcentagem 6 3 2 3 3 3 3" xfId="12701" xr:uid="{00000000-0005-0000-0000-0000D4730000}"/>
    <cellStyle name="Porcentagem 6 3 2 3 3 4" xfId="1505" xr:uid="{00000000-0005-0000-0000-0000D5730000}"/>
    <cellStyle name="Porcentagem 6 3 2 3 3 4 2" xfId="7947" xr:uid="{00000000-0005-0000-0000-0000D6730000}"/>
    <cellStyle name="Porcentagem 6 3 2 3 3 4 3" xfId="10659" xr:uid="{00000000-0005-0000-0000-0000D7730000}"/>
    <cellStyle name="Porcentagem 6 3 2 3 3 5" xfId="7944" xr:uid="{00000000-0005-0000-0000-0000D8730000}"/>
    <cellStyle name="Porcentagem 6 3 2 3 3 6" xfId="9965" xr:uid="{00000000-0005-0000-0000-0000D9730000}"/>
    <cellStyle name="Porcentagem 6 3 2 3 4" xfId="2062" xr:uid="{00000000-0005-0000-0000-0000DA730000}"/>
    <cellStyle name="Porcentagem 6 3 2 3 4 2" xfId="7948" xr:uid="{00000000-0005-0000-0000-0000DB730000}"/>
    <cellStyle name="Porcentagem 6 3 2 3 4 3" xfId="11216" xr:uid="{00000000-0005-0000-0000-0000DC730000}"/>
    <cellStyle name="Porcentagem 6 3 2 3 5" xfId="3544" xr:uid="{00000000-0005-0000-0000-0000DD730000}"/>
    <cellStyle name="Porcentagem 6 3 2 3 5 2" xfId="7949" xr:uid="{00000000-0005-0000-0000-0000DE730000}"/>
    <cellStyle name="Porcentagem 6 3 2 3 5 3" xfId="12698" xr:uid="{00000000-0005-0000-0000-0000DF730000}"/>
    <cellStyle name="Porcentagem 6 3 2 3 6" xfId="1502" xr:uid="{00000000-0005-0000-0000-0000E0730000}"/>
    <cellStyle name="Porcentagem 6 3 2 3 6 2" xfId="7950" xr:uid="{00000000-0005-0000-0000-0000E1730000}"/>
    <cellStyle name="Porcentagem 6 3 2 3 6 3" xfId="10656" xr:uid="{00000000-0005-0000-0000-0000E2730000}"/>
    <cellStyle name="Porcentagem 6 3 2 3 7" xfId="7935" xr:uid="{00000000-0005-0000-0000-0000E3730000}"/>
    <cellStyle name="Porcentagem 6 3 2 3 8" xfId="9962" xr:uid="{00000000-0005-0000-0000-0000E4730000}"/>
    <cellStyle name="Porcentagem 6 3 3" xfId="811" xr:uid="{00000000-0005-0000-0000-0000E5730000}"/>
    <cellStyle name="Porcentagem 6 4" xfId="145" xr:uid="{00000000-0005-0000-0000-0000E6730000}"/>
    <cellStyle name="Porcentagem 6 5" xfId="812" xr:uid="{00000000-0005-0000-0000-0000E7730000}"/>
    <cellStyle name="Porcentagem 6 5 2" xfId="813" xr:uid="{00000000-0005-0000-0000-0000E8730000}"/>
    <cellStyle name="Porcentagem 6 6" xfId="814" xr:uid="{00000000-0005-0000-0000-0000E9730000}"/>
    <cellStyle name="Porcentagem 7" xfId="146" xr:uid="{00000000-0005-0000-0000-0000EA730000}"/>
    <cellStyle name="Porcentagem 7 2" xfId="815" xr:uid="{00000000-0005-0000-0000-0000EB730000}"/>
    <cellStyle name="Porcentagem 7 3" xfId="816" xr:uid="{00000000-0005-0000-0000-0000EC730000}"/>
    <cellStyle name="Porcentagem 8" xfId="147" xr:uid="{00000000-0005-0000-0000-0000ED730000}"/>
    <cellStyle name="Porcentagem 8 2" xfId="148" xr:uid="{00000000-0005-0000-0000-0000EE730000}"/>
    <cellStyle name="Porcentagem 8 2 10" xfId="1691" xr:uid="{00000000-0005-0000-0000-0000EF730000}"/>
    <cellStyle name="Porcentagem 8 2 10 2" xfId="3668" xr:uid="{00000000-0005-0000-0000-0000F0730000}"/>
    <cellStyle name="Porcentagem 8 2 10 2 2" xfId="7952" xr:uid="{00000000-0005-0000-0000-0000F1730000}"/>
    <cellStyle name="Porcentagem 8 2 10 2 3" xfId="12822" xr:uid="{00000000-0005-0000-0000-0000F2730000}"/>
    <cellStyle name="Porcentagem 8 2 10 3" xfId="7951" xr:uid="{00000000-0005-0000-0000-0000F3730000}"/>
    <cellStyle name="Porcentagem 8 2 10 4" xfId="10845" xr:uid="{00000000-0005-0000-0000-0000F4730000}"/>
    <cellStyle name="Porcentagem 8 2 11" xfId="3212" xr:uid="{00000000-0005-0000-0000-0000F5730000}"/>
    <cellStyle name="Porcentagem 8 2 11 2" xfId="7953" xr:uid="{00000000-0005-0000-0000-0000F6730000}"/>
    <cellStyle name="Porcentagem 8 2 11 3" xfId="12366" xr:uid="{00000000-0005-0000-0000-0000F7730000}"/>
    <cellStyle name="Porcentagem 8 2 12" xfId="1506" xr:uid="{00000000-0005-0000-0000-0000F8730000}"/>
    <cellStyle name="Porcentagem 8 2 12 2" xfId="7954" xr:uid="{00000000-0005-0000-0000-0000F9730000}"/>
    <cellStyle name="Porcentagem 8 2 12 3" xfId="10660" xr:uid="{00000000-0005-0000-0000-0000FA730000}"/>
    <cellStyle name="Porcentagem 8 2 2" xfId="213" xr:uid="{00000000-0005-0000-0000-0000FB730000}"/>
    <cellStyle name="Porcentagem 8 2 2 10" xfId="3217" xr:uid="{00000000-0005-0000-0000-0000FC730000}"/>
    <cellStyle name="Porcentagem 8 2 2 10 2" xfId="7956" xr:uid="{00000000-0005-0000-0000-0000FD730000}"/>
    <cellStyle name="Porcentagem 8 2 2 10 3" xfId="12371" xr:uid="{00000000-0005-0000-0000-0000FE730000}"/>
    <cellStyle name="Porcentagem 8 2 2 11" xfId="1507" xr:uid="{00000000-0005-0000-0000-0000FF730000}"/>
    <cellStyle name="Porcentagem 8 2 2 11 2" xfId="7957" xr:uid="{00000000-0005-0000-0000-000000740000}"/>
    <cellStyle name="Porcentagem 8 2 2 11 3" xfId="10661" xr:uid="{00000000-0005-0000-0000-000001740000}"/>
    <cellStyle name="Porcentagem 8 2 2 12" xfId="7955" xr:uid="{00000000-0005-0000-0000-000002740000}"/>
    <cellStyle name="Porcentagem 8 2 2 13" xfId="9371" xr:uid="{00000000-0005-0000-0000-000003740000}"/>
    <cellStyle name="Porcentagem 8 2 2 2" xfId="817" xr:uid="{00000000-0005-0000-0000-000004740000}"/>
    <cellStyle name="Porcentagem 8 2 2 2 2" xfId="818" xr:uid="{00000000-0005-0000-0000-000005740000}"/>
    <cellStyle name="Porcentagem 8 2 2 2 2 2" xfId="819" xr:uid="{00000000-0005-0000-0000-000006740000}"/>
    <cellStyle name="Porcentagem 8 2 2 2 2 2 2" xfId="2069" xr:uid="{00000000-0005-0000-0000-000007740000}"/>
    <cellStyle name="Porcentagem 8 2 2 2 2 2 2 2" xfId="7961" xr:uid="{00000000-0005-0000-0000-000008740000}"/>
    <cellStyle name="Porcentagem 8 2 2 2 2 2 2 3" xfId="11223" xr:uid="{00000000-0005-0000-0000-000009740000}"/>
    <cellStyle name="Porcentagem 8 2 2 2 2 2 3" xfId="3550" xr:uid="{00000000-0005-0000-0000-00000A740000}"/>
    <cellStyle name="Porcentagem 8 2 2 2 2 2 3 2" xfId="7962" xr:uid="{00000000-0005-0000-0000-00000B740000}"/>
    <cellStyle name="Porcentagem 8 2 2 2 2 2 3 3" xfId="12704" xr:uid="{00000000-0005-0000-0000-00000C740000}"/>
    <cellStyle name="Porcentagem 8 2 2 2 2 2 4" xfId="1510" xr:uid="{00000000-0005-0000-0000-00000D740000}"/>
    <cellStyle name="Porcentagem 8 2 2 2 2 2 4 2" xfId="7963" xr:uid="{00000000-0005-0000-0000-00000E740000}"/>
    <cellStyle name="Porcentagem 8 2 2 2 2 2 4 3" xfId="10664" xr:uid="{00000000-0005-0000-0000-00000F740000}"/>
    <cellStyle name="Porcentagem 8 2 2 2 2 2 5" xfId="7960" xr:uid="{00000000-0005-0000-0000-000010740000}"/>
    <cellStyle name="Porcentagem 8 2 2 2 2 2 6" xfId="9974" xr:uid="{00000000-0005-0000-0000-000011740000}"/>
    <cellStyle name="Porcentagem 8 2 2 2 2 3" xfId="2068" xr:uid="{00000000-0005-0000-0000-000012740000}"/>
    <cellStyle name="Porcentagem 8 2 2 2 2 3 2" xfId="7964" xr:uid="{00000000-0005-0000-0000-000013740000}"/>
    <cellStyle name="Porcentagem 8 2 2 2 2 3 3" xfId="11222" xr:uid="{00000000-0005-0000-0000-000014740000}"/>
    <cellStyle name="Porcentagem 8 2 2 2 2 4" xfId="3549" xr:uid="{00000000-0005-0000-0000-000015740000}"/>
    <cellStyle name="Porcentagem 8 2 2 2 2 4 2" xfId="7965" xr:uid="{00000000-0005-0000-0000-000016740000}"/>
    <cellStyle name="Porcentagem 8 2 2 2 2 4 3" xfId="12703" xr:uid="{00000000-0005-0000-0000-000017740000}"/>
    <cellStyle name="Porcentagem 8 2 2 2 2 5" xfId="1509" xr:uid="{00000000-0005-0000-0000-000018740000}"/>
    <cellStyle name="Porcentagem 8 2 2 2 2 5 2" xfId="7966" xr:uid="{00000000-0005-0000-0000-000019740000}"/>
    <cellStyle name="Porcentagem 8 2 2 2 2 5 3" xfId="10663" xr:uid="{00000000-0005-0000-0000-00001A740000}"/>
    <cellStyle name="Porcentagem 8 2 2 2 2 6" xfId="7959" xr:uid="{00000000-0005-0000-0000-00001B740000}"/>
    <cellStyle name="Porcentagem 8 2 2 2 2 7" xfId="9973" xr:uid="{00000000-0005-0000-0000-00001C740000}"/>
    <cellStyle name="Porcentagem 8 2 2 2 3" xfId="820" xr:uid="{00000000-0005-0000-0000-00001D740000}"/>
    <cellStyle name="Porcentagem 8 2 2 2 3 2" xfId="2070" xr:uid="{00000000-0005-0000-0000-00001E740000}"/>
    <cellStyle name="Porcentagem 8 2 2 2 3 2 2" xfId="7968" xr:uid="{00000000-0005-0000-0000-00001F740000}"/>
    <cellStyle name="Porcentagem 8 2 2 2 3 2 3" xfId="11224" xr:uid="{00000000-0005-0000-0000-000020740000}"/>
    <cellStyle name="Porcentagem 8 2 2 2 3 3" xfId="3551" xr:uid="{00000000-0005-0000-0000-000021740000}"/>
    <cellStyle name="Porcentagem 8 2 2 2 3 3 2" xfId="7969" xr:uid="{00000000-0005-0000-0000-000022740000}"/>
    <cellStyle name="Porcentagem 8 2 2 2 3 3 3" xfId="12705" xr:uid="{00000000-0005-0000-0000-000023740000}"/>
    <cellStyle name="Porcentagem 8 2 2 2 3 4" xfId="1511" xr:uid="{00000000-0005-0000-0000-000024740000}"/>
    <cellStyle name="Porcentagem 8 2 2 2 3 4 2" xfId="7970" xr:uid="{00000000-0005-0000-0000-000025740000}"/>
    <cellStyle name="Porcentagem 8 2 2 2 3 4 3" xfId="10665" xr:uid="{00000000-0005-0000-0000-000026740000}"/>
    <cellStyle name="Porcentagem 8 2 2 2 3 5" xfId="7967" xr:uid="{00000000-0005-0000-0000-000027740000}"/>
    <cellStyle name="Porcentagem 8 2 2 2 3 6" xfId="9975" xr:uid="{00000000-0005-0000-0000-000028740000}"/>
    <cellStyle name="Porcentagem 8 2 2 2 4" xfId="821" xr:uid="{00000000-0005-0000-0000-000029740000}"/>
    <cellStyle name="Porcentagem 8 2 2 2 5" xfId="2067" xr:uid="{00000000-0005-0000-0000-00002A740000}"/>
    <cellStyle name="Porcentagem 8 2 2 2 5 2" xfId="7971" xr:uid="{00000000-0005-0000-0000-00002B740000}"/>
    <cellStyle name="Porcentagem 8 2 2 2 5 3" xfId="11221" xr:uid="{00000000-0005-0000-0000-00002C740000}"/>
    <cellStyle name="Porcentagem 8 2 2 2 6" xfId="3548" xr:uid="{00000000-0005-0000-0000-00002D740000}"/>
    <cellStyle name="Porcentagem 8 2 2 2 6 2" xfId="7972" xr:uid="{00000000-0005-0000-0000-00002E740000}"/>
    <cellStyle name="Porcentagem 8 2 2 2 6 3" xfId="12702" xr:uid="{00000000-0005-0000-0000-00002F740000}"/>
    <cellStyle name="Porcentagem 8 2 2 2 7" xfId="1508" xr:uid="{00000000-0005-0000-0000-000030740000}"/>
    <cellStyle name="Porcentagem 8 2 2 2 7 2" xfId="7973" xr:uid="{00000000-0005-0000-0000-000031740000}"/>
    <cellStyle name="Porcentagem 8 2 2 2 7 3" xfId="10662" xr:uid="{00000000-0005-0000-0000-000032740000}"/>
    <cellStyle name="Porcentagem 8 2 2 2 8" xfId="7958" xr:uid="{00000000-0005-0000-0000-000033740000}"/>
    <cellStyle name="Porcentagem 8 2 2 2 9" xfId="9972" xr:uid="{00000000-0005-0000-0000-000034740000}"/>
    <cellStyle name="Porcentagem 8 2 2 3" xfId="822" xr:uid="{00000000-0005-0000-0000-000035740000}"/>
    <cellStyle name="Porcentagem 8 2 2 3 2" xfId="823" xr:uid="{00000000-0005-0000-0000-000036740000}"/>
    <cellStyle name="Porcentagem 8 2 2 3 2 2" xfId="824" xr:uid="{00000000-0005-0000-0000-000037740000}"/>
    <cellStyle name="Porcentagem 8 2 2 3 2 2 2" xfId="2073" xr:uid="{00000000-0005-0000-0000-000038740000}"/>
    <cellStyle name="Porcentagem 8 2 2 3 2 2 2 2" xfId="7977" xr:uid="{00000000-0005-0000-0000-000039740000}"/>
    <cellStyle name="Porcentagem 8 2 2 3 2 2 2 3" xfId="11227" xr:uid="{00000000-0005-0000-0000-00003A740000}"/>
    <cellStyle name="Porcentagem 8 2 2 3 2 2 3" xfId="3554" xr:uid="{00000000-0005-0000-0000-00003B740000}"/>
    <cellStyle name="Porcentagem 8 2 2 3 2 2 3 2" xfId="7978" xr:uid="{00000000-0005-0000-0000-00003C740000}"/>
    <cellStyle name="Porcentagem 8 2 2 3 2 2 3 3" xfId="12708" xr:uid="{00000000-0005-0000-0000-00003D740000}"/>
    <cellStyle name="Porcentagem 8 2 2 3 2 2 4" xfId="1514" xr:uid="{00000000-0005-0000-0000-00003E740000}"/>
    <cellStyle name="Porcentagem 8 2 2 3 2 2 4 2" xfId="7979" xr:uid="{00000000-0005-0000-0000-00003F740000}"/>
    <cellStyle name="Porcentagem 8 2 2 3 2 2 4 3" xfId="10668" xr:uid="{00000000-0005-0000-0000-000040740000}"/>
    <cellStyle name="Porcentagem 8 2 2 3 2 2 5" xfId="7976" xr:uid="{00000000-0005-0000-0000-000041740000}"/>
    <cellStyle name="Porcentagem 8 2 2 3 2 2 6" xfId="9979" xr:uid="{00000000-0005-0000-0000-000042740000}"/>
    <cellStyle name="Porcentagem 8 2 2 3 2 3" xfId="2072" xr:uid="{00000000-0005-0000-0000-000043740000}"/>
    <cellStyle name="Porcentagem 8 2 2 3 2 3 2" xfId="7980" xr:uid="{00000000-0005-0000-0000-000044740000}"/>
    <cellStyle name="Porcentagem 8 2 2 3 2 3 3" xfId="11226" xr:uid="{00000000-0005-0000-0000-000045740000}"/>
    <cellStyle name="Porcentagem 8 2 2 3 2 4" xfId="3553" xr:uid="{00000000-0005-0000-0000-000046740000}"/>
    <cellStyle name="Porcentagem 8 2 2 3 2 4 2" xfId="7981" xr:uid="{00000000-0005-0000-0000-000047740000}"/>
    <cellStyle name="Porcentagem 8 2 2 3 2 4 3" xfId="12707" xr:uid="{00000000-0005-0000-0000-000048740000}"/>
    <cellStyle name="Porcentagem 8 2 2 3 2 5" xfId="1513" xr:uid="{00000000-0005-0000-0000-000049740000}"/>
    <cellStyle name="Porcentagem 8 2 2 3 2 5 2" xfId="7982" xr:uid="{00000000-0005-0000-0000-00004A740000}"/>
    <cellStyle name="Porcentagem 8 2 2 3 2 5 3" xfId="10667" xr:uid="{00000000-0005-0000-0000-00004B740000}"/>
    <cellStyle name="Porcentagem 8 2 2 3 2 6" xfId="7975" xr:uid="{00000000-0005-0000-0000-00004C740000}"/>
    <cellStyle name="Porcentagem 8 2 2 3 2 7" xfId="9978" xr:uid="{00000000-0005-0000-0000-00004D740000}"/>
    <cellStyle name="Porcentagem 8 2 2 3 3" xfId="825" xr:uid="{00000000-0005-0000-0000-00004E740000}"/>
    <cellStyle name="Porcentagem 8 2 2 3 3 2" xfId="2074" xr:uid="{00000000-0005-0000-0000-00004F740000}"/>
    <cellStyle name="Porcentagem 8 2 2 3 3 2 2" xfId="7984" xr:uid="{00000000-0005-0000-0000-000050740000}"/>
    <cellStyle name="Porcentagem 8 2 2 3 3 2 3" xfId="11228" xr:uid="{00000000-0005-0000-0000-000051740000}"/>
    <cellStyle name="Porcentagem 8 2 2 3 3 3" xfId="3555" xr:uid="{00000000-0005-0000-0000-000052740000}"/>
    <cellStyle name="Porcentagem 8 2 2 3 3 3 2" xfId="7985" xr:uid="{00000000-0005-0000-0000-000053740000}"/>
    <cellStyle name="Porcentagem 8 2 2 3 3 3 3" xfId="12709" xr:uid="{00000000-0005-0000-0000-000054740000}"/>
    <cellStyle name="Porcentagem 8 2 2 3 3 4" xfId="1515" xr:uid="{00000000-0005-0000-0000-000055740000}"/>
    <cellStyle name="Porcentagem 8 2 2 3 3 4 2" xfId="7986" xr:uid="{00000000-0005-0000-0000-000056740000}"/>
    <cellStyle name="Porcentagem 8 2 2 3 3 4 3" xfId="10669" xr:uid="{00000000-0005-0000-0000-000057740000}"/>
    <cellStyle name="Porcentagem 8 2 2 3 3 5" xfId="7983" xr:uid="{00000000-0005-0000-0000-000058740000}"/>
    <cellStyle name="Porcentagem 8 2 2 3 3 6" xfId="9980" xr:uid="{00000000-0005-0000-0000-000059740000}"/>
    <cellStyle name="Porcentagem 8 2 2 3 4" xfId="2071" xr:uid="{00000000-0005-0000-0000-00005A740000}"/>
    <cellStyle name="Porcentagem 8 2 2 3 4 2" xfId="7987" xr:uid="{00000000-0005-0000-0000-00005B740000}"/>
    <cellStyle name="Porcentagem 8 2 2 3 4 3" xfId="11225" xr:uid="{00000000-0005-0000-0000-00005C740000}"/>
    <cellStyle name="Porcentagem 8 2 2 3 5" xfId="3552" xr:uid="{00000000-0005-0000-0000-00005D740000}"/>
    <cellStyle name="Porcentagem 8 2 2 3 5 2" xfId="7988" xr:uid="{00000000-0005-0000-0000-00005E740000}"/>
    <cellStyle name="Porcentagem 8 2 2 3 5 3" xfId="12706" xr:uid="{00000000-0005-0000-0000-00005F740000}"/>
    <cellStyle name="Porcentagem 8 2 2 3 6" xfId="1512" xr:uid="{00000000-0005-0000-0000-000060740000}"/>
    <cellStyle name="Porcentagem 8 2 2 3 6 2" xfId="7989" xr:uid="{00000000-0005-0000-0000-000061740000}"/>
    <cellStyle name="Porcentagem 8 2 2 3 6 3" xfId="10666" xr:uid="{00000000-0005-0000-0000-000062740000}"/>
    <cellStyle name="Porcentagem 8 2 2 3 7" xfId="7974" xr:uid="{00000000-0005-0000-0000-000063740000}"/>
    <cellStyle name="Porcentagem 8 2 2 3 8" xfId="9977" xr:uid="{00000000-0005-0000-0000-000064740000}"/>
    <cellStyle name="Porcentagem 8 2 2 4" xfId="826" xr:uid="{00000000-0005-0000-0000-000065740000}"/>
    <cellStyle name="Porcentagem 8 2 2 4 2" xfId="827" xr:uid="{00000000-0005-0000-0000-000066740000}"/>
    <cellStyle name="Porcentagem 8 2 2 4 2 2" xfId="2076" xr:uid="{00000000-0005-0000-0000-000067740000}"/>
    <cellStyle name="Porcentagem 8 2 2 4 2 2 2" xfId="7992" xr:uid="{00000000-0005-0000-0000-000068740000}"/>
    <cellStyle name="Porcentagem 8 2 2 4 2 2 3" xfId="11230" xr:uid="{00000000-0005-0000-0000-000069740000}"/>
    <cellStyle name="Porcentagem 8 2 2 4 2 3" xfId="3557" xr:uid="{00000000-0005-0000-0000-00006A740000}"/>
    <cellStyle name="Porcentagem 8 2 2 4 2 3 2" xfId="7993" xr:uid="{00000000-0005-0000-0000-00006B740000}"/>
    <cellStyle name="Porcentagem 8 2 2 4 2 3 3" xfId="12711" xr:uid="{00000000-0005-0000-0000-00006C740000}"/>
    <cellStyle name="Porcentagem 8 2 2 4 2 4" xfId="1517" xr:uid="{00000000-0005-0000-0000-00006D740000}"/>
    <cellStyle name="Porcentagem 8 2 2 4 2 4 2" xfId="7994" xr:uid="{00000000-0005-0000-0000-00006E740000}"/>
    <cellStyle name="Porcentagem 8 2 2 4 2 4 3" xfId="10671" xr:uid="{00000000-0005-0000-0000-00006F740000}"/>
    <cellStyle name="Porcentagem 8 2 2 4 2 5" xfId="7991" xr:uid="{00000000-0005-0000-0000-000070740000}"/>
    <cellStyle name="Porcentagem 8 2 2 4 2 6" xfId="9982" xr:uid="{00000000-0005-0000-0000-000071740000}"/>
    <cellStyle name="Porcentagem 8 2 2 4 3" xfId="2075" xr:uid="{00000000-0005-0000-0000-000072740000}"/>
    <cellStyle name="Porcentagem 8 2 2 4 3 2" xfId="7995" xr:uid="{00000000-0005-0000-0000-000073740000}"/>
    <cellStyle name="Porcentagem 8 2 2 4 3 3" xfId="11229" xr:uid="{00000000-0005-0000-0000-000074740000}"/>
    <cellStyle name="Porcentagem 8 2 2 4 4" xfId="3556" xr:uid="{00000000-0005-0000-0000-000075740000}"/>
    <cellStyle name="Porcentagem 8 2 2 4 4 2" xfId="7996" xr:uid="{00000000-0005-0000-0000-000076740000}"/>
    <cellStyle name="Porcentagem 8 2 2 4 4 3" xfId="12710" xr:uid="{00000000-0005-0000-0000-000077740000}"/>
    <cellStyle name="Porcentagem 8 2 2 4 5" xfId="1516" xr:uid="{00000000-0005-0000-0000-000078740000}"/>
    <cellStyle name="Porcentagem 8 2 2 4 5 2" xfId="7997" xr:uid="{00000000-0005-0000-0000-000079740000}"/>
    <cellStyle name="Porcentagem 8 2 2 4 5 3" xfId="10670" xr:uid="{00000000-0005-0000-0000-00007A740000}"/>
    <cellStyle name="Porcentagem 8 2 2 4 6" xfId="7990" xr:uid="{00000000-0005-0000-0000-00007B740000}"/>
    <cellStyle name="Porcentagem 8 2 2 4 7" xfId="9981" xr:uid="{00000000-0005-0000-0000-00007C740000}"/>
    <cellStyle name="Porcentagem 8 2 2 5" xfId="828" xr:uid="{00000000-0005-0000-0000-00007D740000}"/>
    <cellStyle name="Porcentagem 8 2 2 6" xfId="829" xr:uid="{00000000-0005-0000-0000-00007E740000}"/>
    <cellStyle name="Porcentagem 8 2 2 6 2" xfId="2077" xr:uid="{00000000-0005-0000-0000-00007F740000}"/>
    <cellStyle name="Porcentagem 8 2 2 6 2 2" xfId="7999" xr:uid="{00000000-0005-0000-0000-000080740000}"/>
    <cellStyle name="Porcentagem 8 2 2 6 2 3" xfId="11231" xr:uid="{00000000-0005-0000-0000-000081740000}"/>
    <cellStyle name="Porcentagem 8 2 2 6 3" xfId="3558" xr:uid="{00000000-0005-0000-0000-000082740000}"/>
    <cellStyle name="Porcentagem 8 2 2 6 3 2" xfId="8000" xr:uid="{00000000-0005-0000-0000-000083740000}"/>
    <cellStyle name="Porcentagem 8 2 2 6 3 3" xfId="12712" xr:uid="{00000000-0005-0000-0000-000084740000}"/>
    <cellStyle name="Porcentagem 8 2 2 6 4" xfId="1518" xr:uid="{00000000-0005-0000-0000-000085740000}"/>
    <cellStyle name="Porcentagem 8 2 2 6 4 2" xfId="8001" xr:uid="{00000000-0005-0000-0000-000086740000}"/>
    <cellStyle name="Porcentagem 8 2 2 6 4 3" xfId="10672" xr:uid="{00000000-0005-0000-0000-000087740000}"/>
    <cellStyle name="Porcentagem 8 2 2 6 5" xfId="7998" xr:uid="{00000000-0005-0000-0000-000088740000}"/>
    <cellStyle name="Porcentagem 8 2 2 6 6" xfId="9984" xr:uid="{00000000-0005-0000-0000-000089740000}"/>
    <cellStyle name="Porcentagem 8 2 2 7" xfId="830" xr:uid="{00000000-0005-0000-0000-00008A740000}"/>
    <cellStyle name="Porcentagem 8 2 2 8" xfId="1169" xr:uid="{00000000-0005-0000-0000-00008B740000}"/>
    <cellStyle name="Porcentagem 8 2 2 8 2" xfId="3895" xr:uid="{00000000-0005-0000-0000-00008C740000}"/>
    <cellStyle name="Porcentagem 8 2 2 8 2 2" xfId="8003" xr:uid="{00000000-0005-0000-0000-00008D740000}"/>
    <cellStyle name="Porcentagem 8 2 2 8 2 3" xfId="13049" xr:uid="{00000000-0005-0000-0000-00008E740000}"/>
    <cellStyle name="Porcentagem 8 2 2 8 3" xfId="2201" xr:uid="{00000000-0005-0000-0000-00008F740000}"/>
    <cellStyle name="Porcentagem 8 2 2 8 3 2" xfId="8004" xr:uid="{00000000-0005-0000-0000-000090740000}"/>
    <cellStyle name="Porcentagem 8 2 2 8 3 3" xfId="11355" xr:uid="{00000000-0005-0000-0000-000091740000}"/>
    <cellStyle name="Porcentagem 8 2 2 8 4" xfId="8002" xr:uid="{00000000-0005-0000-0000-000092740000}"/>
    <cellStyle name="Porcentagem 8 2 2 8 5" xfId="10323" xr:uid="{00000000-0005-0000-0000-000093740000}"/>
    <cellStyle name="Porcentagem 8 2 2 9" xfId="2066" xr:uid="{00000000-0005-0000-0000-000094740000}"/>
    <cellStyle name="Porcentagem 8 2 2 9 2" xfId="8005" xr:uid="{00000000-0005-0000-0000-000095740000}"/>
    <cellStyle name="Porcentagem 8 2 2 9 3" xfId="11220" xr:uid="{00000000-0005-0000-0000-000096740000}"/>
    <cellStyle name="Porcentagem 8 2 3" xfId="831" xr:uid="{00000000-0005-0000-0000-000097740000}"/>
    <cellStyle name="Porcentagem 8 2 3 2" xfId="832" xr:uid="{00000000-0005-0000-0000-000098740000}"/>
    <cellStyle name="Porcentagem 8 2 3 2 2" xfId="833" xr:uid="{00000000-0005-0000-0000-000099740000}"/>
    <cellStyle name="Porcentagem 8 2 3 2 2 2" xfId="2080" xr:uid="{00000000-0005-0000-0000-00009A740000}"/>
    <cellStyle name="Porcentagem 8 2 3 2 2 2 2" xfId="8009" xr:uid="{00000000-0005-0000-0000-00009B740000}"/>
    <cellStyle name="Porcentagem 8 2 3 2 2 2 3" xfId="11234" xr:uid="{00000000-0005-0000-0000-00009C740000}"/>
    <cellStyle name="Porcentagem 8 2 3 2 2 3" xfId="3560" xr:uid="{00000000-0005-0000-0000-00009D740000}"/>
    <cellStyle name="Porcentagem 8 2 3 2 2 3 2" xfId="8010" xr:uid="{00000000-0005-0000-0000-00009E740000}"/>
    <cellStyle name="Porcentagem 8 2 3 2 2 3 3" xfId="12714" xr:uid="{00000000-0005-0000-0000-00009F740000}"/>
    <cellStyle name="Porcentagem 8 2 3 2 2 4" xfId="1521" xr:uid="{00000000-0005-0000-0000-0000A0740000}"/>
    <cellStyle name="Porcentagem 8 2 3 2 2 4 2" xfId="8011" xr:uid="{00000000-0005-0000-0000-0000A1740000}"/>
    <cellStyle name="Porcentagem 8 2 3 2 2 4 3" xfId="10675" xr:uid="{00000000-0005-0000-0000-0000A2740000}"/>
    <cellStyle name="Porcentagem 8 2 3 2 2 5" xfId="8008" xr:uid="{00000000-0005-0000-0000-0000A3740000}"/>
    <cellStyle name="Porcentagem 8 2 3 2 2 6" xfId="9988" xr:uid="{00000000-0005-0000-0000-0000A4740000}"/>
    <cellStyle name="Porcentagem 8 2 3 2 3" xfId="2079" xr:uid="{00000000-0005-0000-0000-0000A5740000}"/>
    <cellStyle name="Porcentagem 8 2 3 2 3 2" xfId="8012" xr:uid="{00000000-0005-0000-0000-0000A6740000}"/>
    <cellStyle name="Porcentagem 8 2 3 2 3 3" xfId="11233" xr:uid="{00000000-0005-0000-0000-0000A7740000}"/>
    <cellStyle name="Porcentagem 8 2 3 2 4" xfId="3559" xr:uid="{00000000-0005-0000-0000-0000A8740000}"/>
    <cellStyle name="Porcentagem 8 2 3 2 4 2" xfId="8013" xr:uid="{00000000-0005-0000-0000-0000A9740000}"/>
    <cellStyle name="Porcentagem 8 2 3 2 4 3" xfId="12713" xr:uid="{00000000-0005-0000-0000-0000AA740000}"/>
    <cellStyle name="Porcentagem 8 2 3 2 5" xfId="1520" xr:uid="{00000000-0005-0000-0000-0000AB740000}"/>
    <cellStyle name="Porcentagem 8 2 3 2 5 2" xfId="8014" xr:uid="{00000000-0005-0000-0000-0000AC740000}"/>
    <cellStyle name="Porcentagem 8 2 3 2 5 3" xfId="10674" xr:uid="{00000000-0005-0000-0000-0000AD740000}"/>
    <cellStyle name="Porcentagem 8 2 3 2 6" xfId="8007" xr:uid="{00000000-0005-0000-0000-0000AE740000}"/>
    <cellStyle name="Porcentagem 8 2 3 2 7" xfId="9987" xr:uid="{00000000-0005-0000-0000-0000AF740000}"/>
    <cellStyle name="Porcentagem 8 2 3 3" xfId="834" xr:uid="{00000000-0005-0000-0000-0000B0740000}"/>
    <cellStyle name="Porcentagem 8 2 3 3 2" xfId="2081" xr:uid="{00000000-0005-0000-0000-0000B1740000}"/>
    <cellStyle name="Porcentagem 8 2 3 3 2 2" xfId="8016" xr:uid="{00000000-0005-0000-0000-0000B2740000}"/>
    <cellStyle name="Porcentagem 8 2 3 3 2 3" xfId="11235" xr:uid="{00000000-0005-0000-0000-0000B3740000}"/>
    <cellStyle name="Porcentagem 8 2 3 3 3" xfId="3561" xr:uid="{00000000-0005-0000-0000-0000B4740000}"/>
    <cellStyle name="Porcentagem 8 2 3 3 3 2" xfId="8017" xr:uid="{00000000-0005-0000-0000-0000B5740000}"/>
    <cellStyle name="Porcentagem 8 2 3 3 3 3" xfId="12715" xr:uid="{00000000-0005-0000-0000-0000B6740000}"/>
    <cellStyle name="Porcentagem 8 2 3 3 4" xfId="1522" xr:uid="{00000000-0005-0000-0000-0000B7740000}"/>
    <cellStyle name="Porcentagem 8 2 3 3 4 2" xfId="8018" xr:uid="{00000000-0005-0000-0000-0000B8740000}"/>
    <cellStyle name="Porcentagem 8 2 3 3 4 3" xfId="10676" xr:uid="{00000000-0005-0000-0000-0000B9740000}"/>
    <cellStyle name="Porcentagem 8 2 3 3 5" xfId="8015" xr:uid="{00000000-0005-0000-0000-0000BA740000}"/>
    <cellStyle name="Porcentagem 8 2 3 3 6" xfId="9989" xr:uid="{00000000-0005-0000-0000-0000BB740000}"/>
    <cellStyle name="Porcentagem 8 2 3 4" xfId="1170" xr:uid="{00000000-0005-0000-0000-0000BC740000}"/>
    <cellStyle name="Porcentagem 8 2 3 4 2" xfId="3910" xr:uid="{00000000-0005-0000-0000-0000BD740000}"/>
    <cellStyle name="Porcentagem 8 2 3 4 2 2" xfId="8020" xr:uid="{00000000-0005-0000-0000-0000BE740000}"/>
    <cellStyle name="Porcentagem 8 2 3 4 2 3" xfId="13064" xr:uid="{00000000-0005-0000-0000-0000BF740000}"/>
    <cellStyle name="Porcentagem 8 2 3 4 3" xfId="2216" xr:uid="{00000000-0005-0000-0000-0000C0740000}"/>
    <cellStyle name="Porcentagem 8 2 3 4 3 2" xfId="8021" xr:uid="{00000000-0005-0000-0000-0000C1740000}"/>
    <cellStyle name="Porcentagem 8 2 3 4 3 3" xfId="11370" xr:uid="{00000000-0005-0000-0000-0000C2740000}"/>
    <cellStyle name="Porcentagem 8 2 3 4 4" xfId="8019" xr:uid="{00000000-0005-0000-0000-0000C3740000}"/>
    <cellStyle name="Porcentagem 8 2 3 4 5" xfId="10324" xr:uid="{00000000-0005-0000-0000-0000C4740000}"/>
    <cellStyle name="Porcentagem 8 2 3 5" xfId="2078" xr:uid="{00000000-0005-0000-0000-0000C5740000}"/>
    <cellStyle name="Porcentagem 8 2 3 5 2" xfId="8022" xr:uid="{00000000-0005-0000-0000-0000C6740000}"/>
    <cellStyle name="Porcentagem 8 2 3 5 3" xfId="11232" xr:uid="{00000000-0005-0000-0000-0000C7740000}"/>
    <cellStyle name="Porcentagem 8 2 3 6" xfId="3225" xr:uid="{00000000-0005-0000-0000-0000C8740000}"/>
    <cellStyle name="Porcentagem 8 2 3 6 2" xfId="8023" xr:uid="{00000000-0005-0000-0000-0000C9740000}"/>
    <cellStyle name="Porcentagem 8 2 3 6 3" xfId="12379" xr:uid="{00000000-0005-0000-0000-0000CA740000}"/>
    <cellStyle name="Porcentagem 8 2 3 7" xfId="1519" xr:uid="{00000000-0005-0000-0000-0000CB740000}"/>
    <cellStyle name="Porcentagem 8 2 3 7 2" xfId="8024" xr:uid="{00000000-0005-0000-0000-0000CC740000}"/>
    <cellStyle name="Porcentagem 8 2 3 7 3" xfId="10673" xr:uid="{00000000-0005-0000-0000-0000CD740000}"/>
    <cellStyle name="Porcentagem 8 2 3 8" xfId="8006" xr:uid="{00000000-0005-0000-0000-0000CE740000}"/>
    <cellStyle name="Porcentagem 8 2 3 9" xfId="9986" xr:uid="{00000000-0005-0000-0000-0000CF740000}"/>
    <cellStyle name="Porcentagem 8 2 4" xfId="835" xr:uid="{00000000-0005-0000-0000-0000D0740000}"/>
    <cellStyle name="Porcentagem 8 2 5" xfId="836" xr:uid="{00000000-0005-0000-0000-0000D1740000}"/>
    <cellStyle name="Porcentagem 8 2 6" xfId="837" xr:uid="{00000000-0005-0000-0000-0000D2740000}"/>
    <cellStyle name="Porcentagem 8 2 7" xfId="1129" xr:uid="{00000000-0005-0000-0000-0000D3740000}"/>
    <cellStyle name="Porcentagem 8 2 8" xfId="1171" xr:uid="{00000000-0005-0000-0000-0000D4740000}"/>
    <cellStyle name="Porcentagem 8 2 8 2" xfId="3875" xr:uid="{00000000-0005-0000-0000-0000D5740000}"/>
    <cellStyle name="Porcentagem 8 2 8 2 2" xfId="8026" xr:uid="{00000000-0005-0000-0000-0000D6740000}"/>
    <cellStyle name="Porcentagem 8 2 8 2 3" xfId="13029" xr:uid="{00000000-0005-0000-0000-0000D7740000}"/>
    <cellStyle name="Porcentagem 8 2 8 3" xfId="2181" xr:uid="{00000000-0005-0000-0000-0000D8740000}"/>
    <cellStyle name="Porcentagem 8 2 8 3 2" xfId="8027" xr:uid="{00000000-0005-0000-0000-0000D9740000}"/>
    <cellStyle name="Porcentagem 8 2 8 3 3" xfId="11335" xr:uid="{00000000-0005-0000-0000-0000DA740000}"/>
    <cellStyle name="Porcentagem 8 2 8 4" xfId="8025" xr:uid="{00000000-0005-0000-0000-0000DB740000}"/>
    <cellStyle name="Porcentagem 8 2 8 5" xfId="10325" xr:uid="{00000000-0005-0000-0000-0000DC740000}"/>
    <cellStyle name="Porcentagem 8 2 9" xfId="1172" xr:uid="{00000000-0005-0000-0000-0000DD740000}"/>
    <cellStyle name="Porcentagem 8 2 9 2" xfId="3889" xr:uid="{00000000-0005-0000-0000-0000DE740000}"/>
    <cellStyle name="Porcentagem 8 2 9 2 2" xfId="8029" xr:uid="{00000000-0005-0000-0000-0000DF740000}"/>
    <cellStyle name="Porcentagem 8 2 9 2 3" xfId="13043" xr:uid="{00000000-0005-0000-0000-0000E0740000}"/>
    <cellStyle name="Porcentagem 8 2 9 3" xfId="2195" xr:uid="{00000000-0005-0000-0000-0000E1740000}"/>
    <cellStyle name="Porcentagem 8 2 9 3 2" xfId="8030" xr:uid="{00000000-0005-0000-0000-0000E2740000}"/>
    <cellStyle name="Porcentagem 8 2 9 3 3" xfId="11349" xr:uid="{00000000-0005-0000-0000-0000E3740000}"/>
    <cellStyle name="Porcentagem 8 2 9 4" xfId="8028" xr:uid="{00000000-0005-0000-0000-0000E4740000}"/>
    <cellStyle name="Porcentagem 8 2 9 5" xfId="10326" xr:uid="{00000000-0005-0000-0000-0000E5740000}"/>
    <cellStyle name="Porcentagem 8 3" xfId="838" xr:uid="{00000000-0005-0000-0000-0000E6740000}"/>
    <cellStyle name="Porcentagem 8 3 2" xfId="839" xr:uid="{00000000-0005-0000-0000-0000E7740000}"/>
    <cellStyle name="Porcentagem 8 3 3" xfId="840" xr:uid="{00000000-0005-0000-0000-0000E8740000}"/>
    <cellStyle name="Porcentagem 8 3 4" xfId="841" xr:uid="{00000000-0005-0000-0000-0000E9740000}"/>
    <cellStyle name="Porcentagem 8 4" xfId="842" xr:uid="{00000000-0005-0000-0000-0000EA740000}"/>
    <cellStyle name="Porcentagem 8 5" xfId="843" xr:uid="{00000000-0005-0000-0000-0000EB740000}"/>
    <cellStyle name="Porcentagem 8 6" xfId="844" xr:uid="{00000000-0005-0000-0000-0000EC740000}"/>
    <cellStyle name="Porcentagem 9" xfId="149" xr:uid="{00000000-0005-0000-0000-0000ED740000}"/>
    <cellStyle name="Porcentagem 9 2" xfId="845" xr:uid="{00000000-0005-0000-0000-0000EE740000}"/>
    <cellStyle name="Porcentagem 9 2 2" xfId="846" xr:uid="{00000000-0005-0000-0000-0000EF740000}"/>
    <cellStyle name="Porcentagem 9 2 2 2" xfId="8032" xr:uid="{00000000-0005-0000-0000-0000F0740000}"/>
    <cellStyle name="Porcentagem 9 2 3" xfId="847" xr:uid="{00000000-0005-0000-0000-0000F1740000}"/>
    <cellStyle name="Porcentagem 9 2 4" xfId="848" xr:uid="{00000000-0005-0000-0000-0000F2740000}"/>
    <cellStyle name="Porcentagem 9 2 5" xfId="8031" xr:uid="{00000000-0005-0000-0000-0000F3740000}"/>
    <cellStyle name="Porcentagem 9 3" xfId="849" xr:uid="{00000000-0005-0000-0000-0000F4740000}"/>
    <cellStyle name="Porcentagem 9 3 2" xfId="850" xr:uid="{00000000-0005-0000-0000-0000F5740000}"/>
    <cellStyle name="Porcentagem 9 3 3" xfId="851" xr:uid="{00000000-0005-0000-0000-0000F6740000}"/>
    <cellStyle name="Porcentagem 9 3 3 2" xfId="852" xr:uid="{00000000-0005-0000-0000-0000F7740000}"/>
    <cellStyle name="Porcentagem 9 3 3 2 2" xfId="2086" xr:uid="{00000000-0005-0000-0000-0000F8740000}"/>
    <cellStyle name="Porcentagem 9 3 3 2 2 2" xfId="8035" xr:uid="{00000000-0005-0000-0000-0000F9740000}"/>
    <cellStyle name="Porcentagem 9 3 3 2 2 3" xfId="11240" xr:uid="{00000000-0005-0000-0000-0000FA740000}"/>
    <cellStyle name="Porcentagem 9 3 3 2 3" xfId="3563" xr:uid="{00000000-0005-0000-0000-0000FB740000}"/>
    <cellStyle name="Porcentagem 9 3 3 2 3 2" xfId="8036" xr:uid="{00000000-0005-0000-0000-0000FC740000}"/>
    <cellStyle name="Porcentagem 9 3 3 2 3 3" xfId="12717" xr:uid="{00000000-0005-0000-0000-0000FD740000}"/>
    <cellStyle name="Porcentagem 9 3 3 2 4" xfId="1524" xr:uid="{00000000-0005-0000-0000-0000FE740000}"/>
    <cellStyle name="Porcentagem 9 3 3 2 4 2" xfId="8037" xr:uid="{00000000-0005-0000-0000-0000FF740000}"/>
    <cellStyle name="Porcentagem 9 3 3 2 4 3" xfId="10678" xr:uid="{00000000-0005-0000-0000-000000750000}"/>
    <cellStyle name="Porcentagem 9 3 3 2 5" xfId="8034" xr:uid="{00000000-0005-0000-0000-000001750000}"/>
    <cellStyle name="Porcentagem 9 3 3 2 6" xfId="10007" xr:uid="{00000000-0005-0000-0000-000002750000}"/>
    <cellStyle name="Porcentagem 9 3 3 3" xfId="2085" xr:uid="{00000000-0005-0000-0000-000003750000}"/>
    <cellStyle name="Porcentagem 9 3 3 3 2" xfId="8038" xr:uid="{00000000-0005-0000-0000-000004750000}"/>
    <cellStyle name="Porcentagem 9 3 3 3 3" xfId="11239" xr:uid="{00000000-0005-0000-0000-000005750000}"/>
    <cellStyle name="Porcentagem 9 3 3 4" xfId="3562" xr:uid="{00000000-0005-0000-0000-000006750000}"/>
    <cellStyle name="Porcentagem 9 3 3 4 2" xfId="8039" xr:uid="{00000000-0005-0000-0000-000007750000}"/>
    <cellStyle name="Porcentagem 9 3 3 4 3" xfId="12716" xr:uid="{00000000-0005-0000-0000-000008750000}"/>
    <cellStyle name="Porcentagem 9 3 3 5" xfId="1523" xr:uid="{00000000-0005-0000-0000-000009750000}"/>
    <cellStyle name="Porcentagem 9 3 3 5 2" xfId="8040" xr:uid="{00000000-0005-0000-0000-00000A750000}"/>
    <cellStyle name="Porcentagem 9 3 3 5 3" xfId="10677" xr:uid="{00000000-0005-0000-0000-00000B750000}"/>
    <cellStyle name="Porcentagem 9 3 3 6" xfId="8033" xr:uid="{00000000-0005-0000-0000-00000C750000}"/>
    <cellStyle name="Porcentagem 9 3 3 7" xfId="10006" xr:uid="{00000000-0005-0000-0000-00000D750000}"/>
    <cellStyle name="Porcentagem 9 3 4" xfId="853" xr:uid="{00000000-0005-0000-0000-00000E750000}"/>
    <cellStyle name="Porcentagem 9 3 4 2" xfId="2087" xr:uid="{00000000-0005-0000-0000-00000F750000}"/>
    <cellStyle name="Porcentagem 9 3 4 2 2" xfId="8042" xr:uid="{00000000-0005-0000-0000-000010750000}"/>
    <cellStyle name="Porcentagem 9 3 4 2 3" xfId="11241" xr:uid="{00000000-0005-0000-0000-000011750000}"/>
    <cellStyle name="Porcentagem 9 3 4 3" xfId="3564" xr:uid="{00000000-0005-0000-0000-000012750000}"/>
    <cellStyle name="Porcentagem 9 3 4 3 2" xfId="8043" xr:uid="{00000000-0005-0000-0000-000013750000}"/>
    <cellStyle name="Porcentagem 9 3 4 3 3" xfId="12718" xr:uid="{00000000-0005-0000-0000-000014750000}"/>
    <cellStyle name="Porcentagem 9 3 4 4" xfId="1525" xr:uid="{00000000-0005-0000-0000-000015750000}"/>
    <cellStyle name="Porcentagem 9 3 4 4 2" xfId="8044" xr:uid="{00000000-0005-0000-0000-000016750000}"/>
    <cellStyle name="Porcentagem 9 3 4 4 3" xfId="10679" xr:uid="{00000000-0005-0000-0000-000017750000}"/>
    <cellStyle name="Porcentagem 9 3 4 5" xfId="8041" xr:uid="{00000000-0005-0000-0000-000018750000}"/>
    <cellStyle name="Porcentagem 9 3 4 6" xfId="10008" xr:uid="{00000000-0005-0000-0000-000019750000}"/>
    <cellStyle name="Porcentagem 9 3 5" xfId="854" xr:uid="{00000000-0005-0000-0000-00001A750000}"/>
    <cellStyle name="Porcentagem 9 3 6" xfId="1130" xr:uid="{00000000-0005-0000-0000-00001B750000}"/>
    <cellStyle name="Porcentagem 9 3 6 2" xfId="2088" xr:uid="{00000000-0005-0000-0000-00001C750000}"/>
    <cellStyle name="Porcentagem 9 3 6 2 2" xfId="8046" xr:uid="{00000000-0005-0000-0000-00001D750000}"/>
    <cellStyle name="Porcentagem 9 3 6 2 3" xfId="11242" xr:uid="{00000000-0005-0000-0000-00001E750000}"/>
    <cellStyle name="Porcentagem 9 3 6 3" xfId="3565" xr:uid="{00000000-0005-0000-0000-00001F750000}"/>
    <cellStyle name="Porcentagem 9 3 6 3 2" xfId="8047" xr:uid="{00000000-0005-0000-0000-000020750000}"/>
    <cellStyle name="Porcentagem 9 3 6 3 3" xfId="12719" xr:uid="{00000000-0005-0000-0000-000021750000}"/>
    <cellStyle name="Porcentagem 9 3 6 4" xfId="1526" xr:uid="{00000000-0005-0000-0000-000022750000}"/>
    <cellStyle name="Porcentagem 9 3 6 4 2" xfId="8048" xr:uid="{00000000-0005-0000-0000-000023750000}"/>
    <cellStyle name="Porcentagem 9 3 6 4 3" xfId="10680" xr:uid="{00000000-0005-0000-0000-000024750000}"/>
    <cellStyle name="Porcentagem 9 3 6 5" xfId="8045" xr:uid="{00000000-0005-0000-0000-000025750000}"/>
    <cellStyle name="Porcentagem 9 3 6 6" xfId="10284" xr:uid="{00000000-0005-0000-0000-000026750000}"/>
    <cellStyle name="Porcentagem 9 3 7" xfId="10004" xr:uid="{00000000-0005-0000-0000-000027750000}"/>
    <cellStyle name="Porcentagem 9 4" xfId="855" xr:uid="{00000000-0005-0000-0000-000028750000}"/>
    <cellStyle name="Porcentagem 9 5" xfId="856" xr:uid="{00000000-0005-0000-0000-000029750000}"/>
    <cellStyle name="Porcentagem 9 6" xfId="857" xr:uid="{00000000-0005-0000-0000-00002A750000}"/>
    <cellStyle name="Porcentagem 9 7" xfId="1708" xr:uid="{00000000-0005-0000-0000-00002B750000}"/>
    <cellStyle name="Porcentagem 9 7 2" xfId="8049" xr:uid="{00000000-0005-0000-0000-00002C750000}"/>
    <cellStyle name="Porcentagem 9 7 3" xfId="10862" xr:uid="{00000000-0005-0000-0000-00002D750000}"/>
    <cellStyle name="Porcentagem 9 8" xfId="3227" xr:uid="{00000000-0005-0000-0000-00002E750000}"/>
    <cellStyle name="Porcentagem 9 8 2" xfId="8050" xr:uid="{00000000-0005-0000-0000-00002F750000}"/>
    <cellStyle name="Porcentagem 9 8 3" xfId="12381" xr:uid="{00000000-0005-0000-0000-000030750000}"/>
    <cellStyle name="Saída 10" xfId="9146" xr:uid="{00000000-0005-0000-0000-000031750000}"/>
    <cellStyle name="Saída 10 2" xfId="18277" xr:uid="{00000000-0005-0000-0000-000032750000}"/>
    <cellStyle name="Saída 10 3" xfId="25263" xr:uid="{00000000-0005-0000-0000-000033750000}"/>
    <cellStyle name="Saída 10 4" xfId="25491" xr:uid="{00000000-0005-0000-0000-000034750000}"/>
    <cellStyle name="Saída 10 5" xfId="35567" xr:uid="{00000000-0005-0000-0000-000035750000}"/>
    <cellStyle name="Saída 10 6" xfId="38481" xr:uid="{00000000-0005-0000-0000-000036750000}"/>
    <cellStyle name="Saída 11" xfId="9147" xr:uid="{00000000-0005-0000-0000-000037750000}"/>
    <cellStyle name="Saída 11 2" xfId="18278" xr:uid="{00000000-0005-0000-0000-000038750000}"/>
    <cellStyle name="Saída 11 3" xfId="25264" xr:uid="{00000000-0005-0000-0000-000039750000}"/>
    <cellStyle name="Saída 11 4" xfId="9942" xr:uid="{00000000-0005-0000-0000-00003A750000}"/>
    <cellStyle name="Saída 11 5" xfId="35568" xr:uid="{00000000-0005-0000-0000-00003B750000}"/>
    <cellStyle name="Saída 11 6" xfId="38482" xr:uid="{00000000-0005-0000-0000-00003C750000}"/>
    <cellStyle name="Saída 2" xfId="150" xr:uid="{00000000-0005-0000-0000-00003D750000}"/>
    <cellStyle name="Saída 2 10" xfId="22701" xr:uid="{00000000-0005-0000-0000-00003E750000}"/>
    <cellStyle name="Saída 2 11" xfId="21310" xr:uid="{00000000-0005-0000-0000-00003F750000}"/>
    <cellStyle name="Saída 2 12" xfId="26549" xr:uid="{00000000-0005-0000-0000-000040750000}"/>
    <cellStyle name="Saída 2 13" xfId="18352" xr:uid="{00000000-0005-0000-0000-000041750000}"/>
    <cellStyle name="Saída 2 2" xfId="858" xr:uid="{00000000-0005-0000-0000-000042750000}"/>
    <cellStyle name="Saída 2 2 10" xfId="2440" xr:uid="{00000000-0005-0000-0000-000043750000}"/>
    <cellStyle name="Saída 2 2 10 2" xfId="11594" xr:uid="{00000000-0005-0000-0000-000044750000}"/>
    <cellStyle name="Saída 2 2 10 3" xfId="18597" xr:uid="{00000000-0005-0000-0000-000045750000}"/>
    <cellStyle name="Saída 2 2 10 4" xfId="23142" xr:uid="{00000000-0005-0000-0000-000046750000}"/>
    <cellStyle name="Saída 2 2 10 5" xfId="15526" xr:uid="{00000000-0005-0000-0000-000047750000}"/>
    <cellStyle name="Saída 2 2 10 6" xfId="30111" xr:uid="{00000000-0005-0000-0000-000048750000}"/>
    <cellStyle name="Saída 2 2 10 7" xfId="34088" xr:uid="{00000000-0005-0000-0000-000049750000}"/>
    <cellStyle name="Saída 2 2 10 8" xfId="37650" xr:uid="{00000000-0005-0000-0000-00004A750000}"/>
    <cellStyle name="Saída 2 2 11" xfId="3081" xr:uid="{00000000-0005-0000-0000-00004B750000}"/>
    <cellStyle name="Saída 2 2 11 2" xfId="12235" xr:uid="{00000000-0005-0000-0000-00004C750000}"/>
    <cellStyle name="Saída 2 2 11 3" xfId="19238" xr:uid="{00000000-0005-0000-0000-00004D750000}"/>
    <cellStyle name="Saída 2 2 11 4" xfId="19477" xr:uid="{00000000-0005-0000-0000-00004E750000}"/>
    <cellStyle name="Saída 2 2 11 5" xfId="25403" xr:uid="{00000000-0005-0000-0000-00004F750000}"/>
    <cellStyle name="Saída 2 2 11 6" xfId="19644" xr:uid="{00000000-0005-0000-0000-000050750000}"/>
    <cellStyle name="Saída 2 2 11 7" xfId="31113" xr:uid="{00000000-0005-0000-0000-000051750000}"/>
    <cellStyle name="Saída 2 2 11 8" xfId="35002" xr:uid="{00000000-0005-0000-0000-000052750000}"/>
    <cellStyle name="Saída 2 2 12" xfId="3020" xr:uid="{00000000-0005-0000-0000-000053750000}"/>
    <cellStyle name="Saída 2 2 12 2" xfId="12174" xr:uid="{00000000-0005-0000-0000-000054750000}"/>
    <cellStyle name="Saída 2 2 12 3" xfId="19177" xr:uid="{00000000-0005-0000-0000-000055750000}"/>
    <cellStyle name="Saída 2 2 12 4" xfId="18340" xr:uid="{00000000-0005-0000-0000-000056750000}"/>
    <cellStyle name="Saída 2 2 12 5" xfId="26399" xr:uid="{00000000-0005-0000-0000-000057750000}"/>
    <cellStyle name="Saída 2 2 12 6" xfId="19543" xr:uid="{00000000-0005-0000-0000-000058750000}"/>
    <cellStyle name="Saída 2 2 12 7" xfId="29736" xr:uid="{00000000-0005-0000-0000-000059750000}"/>
    <cellStyle name="Saída 2 2 12 8" xfId="31832" xr:uid="{00000000-0005-0000-0000-00005A750000}"/>
    <cellStyle name="Saída 2 2 13" xfId="4277" xr:uid="{00000000-0005-0000-0000-00005B750000}"/>
    <cellStyle name="Saída 2 2 13 2" xfId="13431" xr:uid="{00000000-0005-0000-0000-00005C750000}"/>
    <cellStyle name="Saída 2 2 13 3" xfId="20429" xr:uid="{00000000-0005-0000-0000-00005D750000}"/>
    <cellStyle name="Saída 2 2 13 4" xfId="27688" xr:uid="{00000000-0005-0000-0000-00005E750000}"/>
    <cellStyle name="Saída 2 2 13 5" xfId="25229" xr:uid="{00000000-0005-0000-0000-00005F750000}"/>
    <cellStyle name="Saída 2 2 13 6" xfId="25598" xr:uid="{00000000-0005-0000-0000-000060750000}"/>
    <cellStyle name="Saída 2 2 13 7" xfId="31707" xr:uid="{00000000-0005-0000-0000-000061750000}"/>
    <cellStyle name="Saída 2 2 13 8" xfId="35387" xr:uid="{00000000-0005-0000-0000-000062750000}"/>
    <cellStyle name="Saída 2 2 14" xfId="4552" xr:uid="{00000000-0005-0000-0000-000063750000}"/>
    <cellStyle name="Saída 2 2 14 2" xfId="13706" xr:uid="{00000000-0005-0000-0000-000064750000}"/>
    <cellStyle name="Saída 2 2 14 3" xfId="20704" xr:uid="{00000000-0005-0000-0000-000065750000}"/>
    <cellStyle name="Saída 2 2 14 4" xfId="24238" xr:uid="{00000000-0005-0000-0000-000066750000}"/>
    <cellStyle name="Saída 2 2 14 5" xfId="26716" xr:uid="{00000000-0005-0000-0000-000067750000}"/>
    <cellStyle name="Saída 2 2 14 6" xfId="19737" xr:uid="{00000000-0005-0000-0000-000068750000}"/>
    <cellStyle name="Saída 2 2 14 7" xfId="32238" xr:uid="{00000000-0005-0000-0000-000069750000}"/>
    <cellStyle name="Saída 2 2 14 8" xfId="35913" xr:uid="{00000000-0005-0000-0000-00006A750000}"/>
    <cellStyle name="Saída 2 2 15" xfId="10013" xr:uid="{00000000-0005-0000-0000-00006B750000}"/>
    <cellStyle name="Saída 2 2 16" xfId="17461" xr:uid="{00000000-0005-0000-0000-00006C750000}"/>
    <cellStyle name="Saída 2 2 17" xfId="29062" xr:uid="{00000000-0005-0000-0000-00006D750000}"/>
    <cellStyle name="Saída 2 2 18" xfId="22689" xr:uid="{00000000-0005-0000-0000-00006E750000}"/>
    <cellStyle name="Saída 2 2 19" xfId="31352" xr:uid="{00000000-0005-0000-0000-00006F750000}"/>
    <cellStyle name="Saída 2 2 2" xfId="859" xr:uid="{00000000-0005-0000-0000-000070750000}"/>
    <cellStyle name="Saída 2 2 2 10" xfId="2833" xr:uid="{00000000-0005-0000-0000-000071750000}"/>
    <cellStyle name="Saída 2 2 2 10 2" xfId="11987" xr:uid="{00000000-0005-0000-0000-000072750000}"/>
    <cellStyle name="Saída 2 2 2 10 3" xfId="18990" xr:uid="{00000000-0005-0000-0000-000073750000}"/>
    <cellStyle name="Saída 2 2 2 10 4" xfId="23995" xr:uid="{00000000-0005-0000-0000-000074750000}"/>
    <cellStyle name="Saída 2 2 2 10 5" xfId="26361" xr:uid="{00000000-0005-0000-0000-000075750000}"/>
    <cellStyle name="Saída 2 2 2 10 6" xfId="29914" xr:uid="{00000000-0005-0000-0000-000076750000}"/>
    <cellStyle name="Saída 2 2 2 10 7" xfId="33886" xr:uid="{00000000-0005-0000-0000-000077750000}"/>
    <cellStyle name="Saída 2 2 2 10 8" xfId="37448" xr:uid="{00000000-0005-0000-0000-000078750000}"/>
    <cellStyle name="Saída 2 2 2 11" xfId="2864" xr:uid="{00000000-0005-0000-0000-000079750000}"/>
    <cellStyle name="Saída 2 2 2 11 2" xfId="12018" xr:uid="{00000000-0005-0000-0000-00007A750000}"/>
    <cellStyle name="Saída 2 2 2 11 3" xfId="19021" xr:uid="{00000000-0005-0000-0000-00007B750000}"/>
    <cellStyle name="Saída 2 2 2 11 4" xfId="17749" xr:uid="{00000000-0005-0000-0000-00007C750000}"/>
    <cellStyle name="Saída 2 2 2 11 5" xfId="18024" xr:uid="{00000000-0005-0000-0000-00007D750000}"/>
    <cellStyle name="Saída 2 2 2 11 6" xfId="29886" xr:uid="{00000000-0005-0000-0000-00007E750000}"/>
    <cellStyle name="Saída 2 2 2 11 7" xfId="33871" xr:uid="{00000000-0005-0000-0000-00007F750000}"/>
    <cellStyle name="Saída 2 2 2 11 8" xfId="37433" xr:uid="{00000000-0005-0000-0000-000080750000}"/>
    <cellStyle name="Saída 2 2 2 12" xfId="10014" xr:uid="{00000000-0005-0000-0000-000081750000}"/>
    <cellStyle name="Saída 2 2 2 13" xfId="10175" xr:uid="{00000000-0005-0000-0000-000082750000}"/>
    <cellStyle name="Saída 2 2 2 14" xfId="17871" xr:uid="{00000000-0005-0000-0000-000083750000}"/>
    <cellStyle name="Saída 2 2 2 15" xfId="24150" xr:uid="{00000000-0005-0000-0000-000084750000}"/>
    <cellStyle name="Saída 2 2 2 16" xfId="31357" xr:uid="{00000000-0005-0000-0000-000085750000}"/>
    <cellStyle name="Saída 2 2 2 17" xfId="35116" xr:uid="{00000000-0005-0000-0000-000086750000}"/>
    <cellStyle name="Saída 2 2 2 18" xfId="38431" xr:uid="{00000000-0005-0000-0000-000087750000}"/>
    <cellStyle name="Saída 2 2 2 2" xfId="2285" xr:uid="{00000000-0005-0000-0000-000088750000}"/>
    <cellStyle name="Saída 2 2 2 2 10" xfId="17892" xr:uid="{00000000-0005-0000-0000-000089750000}"/>
    <cellStyle name="Saída 2 2 2 2 11" xfId="25927" xr:uid="{00000000-0005-0000-0000-00008A750000}"/>
    <cellStyle name="Saída 2 2 2 2 12" xfId="34160" xr:uid="{00000000-0005-0000-0000-00008B750000}"/>
    <cellStyle name="Saída 2 2 2 2 13" xfId="37722" xr:uid="{00000000-0005-0000-0000-00008C750000}"/>
    <cellStyle name="Saída 2 2 2 2 2" xfId="2685" xr:uid="{00000000-0005-0000-0000-00008D750000}"/>
    <cellStyle name="Saída 2 2 2 2 2 2" xfId="11839" xr:uid="{00000000-0005-0000-0000-00008E750000}"/>
    <cellStyle name="Saída 2 2 2 2 2 3" xfId="18842" xr:uid="{00000000-0005-0000-0000-00008F750000}"/>
    <cellStyle name="Saída 2 2 2 2 2 4" xfId="28424" xr:uid="{00000000-0005-0000-0000-000090750000}"/>
    <cellStyle name="Saída 2 2 2 2 2 5" xfId="24562" xr:uid="{00000000-0005-0000-0000-000091750000}"/>
    <cellStyle name="Saída 2 2 2 2 2 6" xfId="29416" xr:uid="{00000000-0005-0000-0000-000092750000}"/>
    <cellStyle name="Saída 2 2 2 2 2 7" xfId="25432" xr:uid="{00000000-0005-0000-0000-000093750000}"/>
    <cellStyle name="Saída 2 2 2 2 2 8" xfId="33633" xr:uid="{00000000-0005-0000-0000-000094750000}"/>
    <cellStyle name="Saída 2 2 2 2 3" xfId="3967" xr:uid="{00000000-0005-0000-0000-000095750000}"/>
    <cellStyle name="Saída 2 2 2 2 3 2" xfId="13121" xr:uid="{00000000-0005-0000-0000-000096750000}"/>
    <cellStyle name="Saída 2 2 2 2 3 3" xfId="20119" xr:uid="{00000000-0005-0000-0000-000097750000}"/>
    <cellStyle name="Saída 2 2 2 2 3 4" xfId="17153" xr:uid="{00000000-0005-0000-0000-000098750000}"/>
    <cellStyle name="Saída 2 2 2 2 3 5" xfId="22446" xr:uid="{00000000-0005-0000-0000-000099750000}"/>
    <cellStyle name="Saída 2 2 2 2 3 6" xfId="17521" xr:uid="{00000000-0005-0000-0000-00009A750000}"/>
    <cellStyle name="Saída 2 2 2 2 3 7" xfId="22973" xr:uid="{00000000-0005-0000-0000-00009B750000}"/>
    <cellStyle name="Saída 2 2 2 2 3 8" xfId="31803" xr:uid="{00000000-0005-0000-0000-00009C750000}"/>
    <cellStyle name="Saída 2 2 2 2 4" xfId="4405" xr:uid="{00000000-0005-0000-0000-00009D750000}"/>
    <cellStyle name="Saída 2 2 2 2 4 2" xfId="13559" xr:uid="{00000000-0005-0000-0000-00009E750000}"/>
    <cellStyle name="Saída 2 2 2 2 4 3" xfId="20557" xr:uid="{00000000-0005-0000-0000-00009F750000}"/>
    <cellStyle name="Saída 2 2 2 2 4 4" xfId="24234" xr:uid="{00000000-0005-0000-0000-0000A0750000}"/>
    <cellStyle name="Saída 2 2 2 2 4 5" xfId="29225" xr:uid="{00000000-0005-0000-0000-0000A1750000}"/>
    <cellStyle name="Saída 2 2 2 2 4 6" xfId="17712" xr:uid="{00000000-0005-0000-0000-0000A2750000}"/>
    <cellStyle name="Saída 2 2 2 2 4 7" xfId="31744" xr:uid="{00000000-0005-0000-0000-0000A3750000}"/>
    <cellStyle name="Saída 2 2 2 2 4 8" xfId="35424" xr:uid="{00000000-0005-0000-0000-0000A4750000}"/>
    <cellStyle name="Saída 2 2 2 2 5" xfId="4659" xr:uid="{00000000-0005-0000-0000-0000A5750000}"/>
    <cellStyle name="Saída 2 2 2 2 5 2" xfId="13813" xr:uid="{00000000-0005-0000-0000-0000A6750000}"/>
    <cellStyle name="Saída 2 2 2 2 5 3" xfId="20811" xr:uid="{00000000-0005-0000-0000-0000A7750000}"/>
    <cellStyle name="Saída 2 2 2 2 5 4" xfId="24775" xr:uid="{00000000-0005-0000-0000-0000A8750000}"/>
    <cellStyle name="Saída 2 2 2 2 5 5" xfId="29532" xr:uid="{00000000-0005-0000-0000-0000A9750000}"/>
    <cellStyle name="Saída 2 2 2 2 5 6" xfId="17486" xr:uid="{00000000-0005-0000-0000-0000AA750000}"/>
    <cellStyle name="Saída 2 2 2 2 5 7" xfId="32193" xr:uid="{00000000-0005-0000-0000-0000AB750000}"/>
    <cellStyle name="Saída 2 2 2 2 5 8" xfId="35868" xr:uid="{00000000-0005-0000-0000-0000AC750000}"/>
    <cellStyle name="Saída 2 2 2 2 6" xfId="4905" xr:uid="{00000000-0005-0000-0000-0000AD750000}"/>
    <cellStyle name="Saída 2 2 2 2 6 2" xfId="14059" xr:uid="{00000000-0005-0000-0000-0000AE750000}"/>
    <cellStyle name="Saída 2 2 2 2 6 3" xfId="21057" xr:uid="{00000000-0005-0000-0000-0000AF750000}"/>
    <cellStyle name="Saída 2 2 2 2 6 4" xfId="24809" xr:uid="{00000000-0005-0000-0000-0000B0750000}"/>
    <cellStyle name="Saída 2 2 2 2 6 5" xfId="17369" xr:uid="{00000000-0005-0000-0000-0000B1750000}"/>
    <cellStyle name="Saída 2 2 2 2 6 6" xfId="31951" xr:uid="{00000000-0005-0000-0000-0000B2750000}"/>
    <cellStyle name="Saída 2 2 2 2 6 7" xfId="35629" xr:uid="{00000000-0005-0000-0000-0000B3750000}"/>
    <cellStyle name="Saída 2 2 2 2 6 8" xfId="38540" xr:uid="{00000000-0005-0000-0000-0000B4750000}"/>
    <cellStyle name="Saída 2 2 2 2 7" xfId="11439" xr:uid="{00000000-0005-0000-0000-0000B5750000}"/>
    <cellStyle name="Saída 2 2 2 2 8" xfId="18442" xr:uid="{00000000-0005-0000-0000-0000B6750000}"/>
    <cellStyle name="Saída 2 2 2 2 9" xfId="23141" xr:uid="{00000000-0005-0000-0000-0000B7750000}"/>
    <cellStyle name="Saída 2 2 2 3" xfId="1807" xr:uid="{00000000-0005-0000-0000-0000B8750000}"/>
    <cellStyle name="Saída 2 2 2 3 10" xfId="22555" xr:uid="{00000000-0005-0000-0000-0000B9750000}"/>
    <cellStyle name="Saída 2 2 2 3 11" xfId="29369" xr:uid="{00000000-0005-0000-0000-0000BA750000}"/>
    <cellStyle name="Saída 2 2 2 3 12" xfId="34855" xr:uid="{00000000-0005-0000-0000-0000BB750000}"/>
    <cellStyle name="Saída 2 2 2 3 13" xfId="38352" xr:uid="{00000000-0005-0000-0000-0000BC750000}"/>
    <cellStyle name="Saída 2 2 2 3 2" xfId="2551" xr:uid="{00000000-0005-0000-0000-0000BD750000}"/>
    <cellStyle name="Saída 2 2 2 3 2 2" xfId="11705" xr:uid="{00000000-0005-0000-0000-0000BE750000}"/>
    <cellStyle name="Saída 2 2 2 3 2 3" xfId="18708" xr:uid="{00000000-0005-0000-0000-0000BF750000}"/>
    <cellStyle name="Saída 2 2 2 3 2 4" xfId="9614" xr:uid="{00000000-0005-0000-0000-0000C0750000}"/>
    <cellStyle name="Saída 2 2 2 3 2 5" xfId="9207" xr:uid="{00000000-0005-0000-0000-0000C1750000}"/>
    <cellStyle name="Saída 2 2 2 3 2 6" xfId="26513" xr:uid="{00000000-0005-0000-0000-0000C2750000}"/>
    <cellStyle name="Saída 2 2 2 3 2 7" xfId="31088" xr:uid="{00000000-0005-0000-0000-0000C3750000}"/>
    <cellStyle name="Saída 2 2 2 3 2 8" xfId="31318" xr:uid="{00000000-0005-0000-0000-0000C4750000}"/>
    <cellStyle name="Saída 2 2 2 3 3" xfId="3725" xr:uid="{00000000-0005-0000-0000-0000C5750000}"/>
    <cellStyle name="Saída 2 2 2 3 3 2" xfId="12879" xr:uid="{00000000-0005-0000-0000-0000C6750000}"/>
    <cellStyle name="Saída 2 2 2 3 3 3" xfId="19878" xr:uid="{00000000-0005-0000-0000-0000C7750000}"/>
    <cellStyle name="Saída 2 2 2 3 3 4" xfId="27967" xr:uid="{00000000-0005-0000-0000-0000C8750000}"/>
    <cellStyle name="Saída 2 2 2 3 3 5" xfId="23312" xr:uid="{00000000-0005-0000-0000-0000C9750000}"/>
    <cellStyle name="Saída 2 2 2 3 3 6" xfId="25891" xr:uid="{00000000-0005-0000-0000-0000CA750000}"/>
    <cellStyle name="Saída 2 2 2 3 3 7" xfId="29174" xr:uid="{00000000-0005-0000-0000-0000CB750000}"/>
    <cellStyle name="Saída 2 2 2 3 3 8" xfId="35009" xr:uid="{00000000-0005-0000-0000-0000CC750000}"/>
    <cellStyle name="Saída 2 2 2 3 4" xfId="4229" xr:uid="{00000000-0005-0000-0000-0000CD750000}"/>
    <cellStyle name="Saída 2 2 2 3 4 2" xfId="13383" xr:uid="{00000000-0005-0000-0000-0000CE750000}"/>
    <cellStyle name="Saída 2 2 2 3 4 3" xfId="20381" xr:uid="{00000000-0005-0000-0000-0000CF750000}"/>
    <cellStyle name="Saída 2 2 2 3 4 4" xfId="18041" xr:uid="{00000000-0005-0000-0000-0000D0750000}"/>
    <cellStyle name="Saída 2 2 2 3 4 5" xfId="25039" xr:uid="{00000000-0005-0000-0000-0000D1750000}"/>
    <cellStyle name="Saída 2 2 2 3 4 6" xfId="18263" xr:uid="{00000000-0005-0000-0000-0000D2750000}"/>
    <cellStyle name="Saída 2 2 2 3 4 7" xfId="29694" xr:uid="{00000000-0005-0000-0000-0000D3750000}"/>
    <cellStyle name="Saída 2 2 2 3 4 8" xfId="29668" xr:uid="{00000000-0005-0000-0000-0000D4750000}"/>
    <cellStyle name="Saída 2 2 2 3 5" xfId="3128" xr:uid="{00000000-0005-0000-0000-0000D5750000}"/>
    <cellStyle name="Saída 2 2 2 3 5 2" xfId="12282" xr:uid="{00000000-0005-0000-0000-0000D6750000}"/>
    <cellStyle name="Saída 2 2 2 3 5 3" xfId="19285" xr:uid="{00000000-0005-0000-0000-0000D7750000}"/>
    <cellStyle name="Saída 2 2 2 3 5 4" xfId="28260" xr:uid="{00000000-0005-0000-0000-0000D8750000}"/>
    <cellStyle name="Saída 2 2 2 3 5 5" xfId="26429" xr:uid="{00000000-0005-0000-0000-0000D9750000}"/>
    <cellStyle name="Saída 2 2 2 3 5 6" xfId="29776" xr:uid="{00000000-0005-0000-0000-0000DA750000}"/>
    <cellStyle name="Saída 2 2 2 3 5 7" xfId="33753" xr:uid="{00000000-0005-0000-0000-0000DB750000}"/>
    <cellStyle name="Saída 2 2 2 3 5 8" xfId="37315" xr:uid="{00000000-0005-0000-0000-0000DC750000}"/>
    <cellStyle name="Saída 2 2 2 3 6" xfId="4341" xr:uid="{00000000-0005-0000-0000-0000DD750000}"/>
    <cellStyle name="Saída 2 2 2 3 6 2" xfId="13495" xr:uid="{00000000-0005-0000-0000-0000DE750000}"/>
    <cellStyle name="Saída 2 2 2 3 6 3" xfId="20493" xr:uid="{00000000-0005-0000-0000-0000DF750000}"/>
    <cellStyle name="Saída 2 2 2 3 6 4" xfId="27662" xr:uid="{00000000-0005-0000-0000-0000E0750000}"/>
    <cellStyle name="Saída 2 2 2 3 6 5" xfId="28844" xr:uid="{00000000-0005-0000-0000-0000E1750000}"/>
    <cellStyle name="Saída 2 2 2 3 6 6" xfId="9250" xr:uid="{00000000-0005-0000-0000-0000E2750000}"/>
    <cellStyle name="Saída 2 2 2 3 6 7" xfId="22670" xr:uid="{00000000-0005-0000-0000-0000E3750000}"/>
    <cellStyle name="Saída 2 2 2 3 6 8" xfId="31287" xr:uid="{00000000-0005-0000-0000-0000E4750000}"/>
    <cellStyle name="Saída 2 2 2 3 7" xfId="10961" xr:uid="{00000000-0005-0000-0000-0000E5750000}"/>
    <cellStyle name="Saída 2 2 2 3 8" xfId="15553" xr:uid="{00000000-0005-0000-0000-0000E6750000}"/>
    <cellStyle name="Saída 2 2 2 3 9" xfId="28595" xr:uid="{00000000-0005-0000-0000-0000E7750000}"/>
    <cellStyle name="Saída 2 2 2 4" xfId="2326" xr:uid="{00000000-0005-0000-0000-0000E8750000}"/>
    <cellStyle name="Saída 2 2 2 4 10" xfId="26137" xr:uid="{00000000-0005-0000-0000-0000E9750000}"/>
    <cellStyle name="Saída 2 2 2 4 11" xfId="25319" xr:uid="{00000000-0005-0000-0000-0000EA750000}"/>
    <cellStyle name="Saída 2 2 2 4 12" xfId="25446" xr:uid="{00000000-0005-0000-0000-0000EB750000}"/>
    <cellStyle name="Saída 2 2 2 4 13" xfId="34962" xr:uid="{00000000-0005-0000-0000-0000EC750000}"/>
    <cellStyle name="Saída 2 2 2 4 2" xfId="2726" xr:uid="{00000000-0005-0000-0000-0000ED750000}"/>
    <cellStyle name="Saída 2 2 2 4 2 2" xfId="11880" xr:uid="{00000000-0005-0000-0000-0000EE750000}"/>
    <cellStyle name="Saída 2 2 2 4 2 3" xfId="18883" xr:uid="{00000000-0005-0000-0000-0000EF750000}"/>
    <cellStyle name="Saída 2 2 2 4 2 4" xfId="28417" xr:uid="{00000000-0005-0000-0000-0000F0750000}"/>
    <cellStyle name="Saída 2 2 2 4 2 5" xfId="26322" xr:uid="{00000000-0005-0000-0000-0000F1750000}"/>
    <cellStyle name="Saída 2 2 2 4 2 6" xfId="18225" xr:uid="{00000000-0005-0000-0000-0000F2750000}"/>
    <cellStyle name="Saída 2 2 2 4 2 7" xfId="21267" xr:uid="{00000000-0005-0000-0000-0000F3750000}"/>
    <cellStyle name="Saída 2 2 2 4 2 8" xfId="31106" xr:uid="{00000000-0005-0000-0000-0000F4750000}"/>
    <cellStyle name="Saída 2 2 2 4 3" xfId="4008" xr:uid="{00000000-0005-0000-0000-0000F5750000}"/>
    <cellStyle name="Saída 2 2 2 4 3 2" xfId="13162" xr:uid="{00000000-0005-0000-0000-0000F6750000}"/>
    <cellStyle name="Saída 2 2 2 4 3 3" xfId="20160" xr:uid="{00000000-0005-0000-0000-0000F7750000}"/>
    <cellStyle name="Saída 2 2 2 4 3 4" xfId="27821" xr:uid="{00000000-0005-0000-0000-0000F8750000}"/>
    <cellStyle name="Saída 2 2 2 4 3 5" xfId="9568" xr:uid="{00000000-0005-0000-0000-0000F9750000}"/>
    <cellStyle name="Saída 2 2 2 4 3 6" xfId="22859" xr:uid="{00000000-0005-0000-0000-0000FA750000}"/>
    <cellStyle name="Saída 2 2 2 4 3 7" xfId="23000" xr:uid="{00000000-0005-0000-0000-0000FB750000}"/>
    <cellStyle name="Saída 2 2 2 4 3 8" xfId="25951" xr:uid="{00000000-0005-0000-0000-0000FC750000}"/>
    <cellStyle name="Saída 2 2 2 4 4" xfId="4446" xr:uid="{00000000-0005-0000-0000-0000FD750000}"/>
    <cellStyle name="Saída 2 2 2 4 4 2" xfId="13600" xr:uid="{00000000-0005-0000-0000-0000FE750000}"/>
    <cellStyle name="Saída 2 2 2 4 4 3" xfId="20598" xr:uid="{00000000-0005-0000-0000-0000FF750000}"/>
    <cellStyle name="Saída 2 2 2 4 4 4" xfId="19683" xr:uid="{00000000-0005-0000-0000-000000760000}"/>
    <cellStyle name="Saída 2 2 2 4 4 5" xfId="23113" xr:uid="{00000000-0005-0000-0000-000001760000}"/>
    <cellStyle name="Saída 2 2 2 4 4 6" xfId="28941" xr:uid="{00000000-0005-0000-0000-000002760000}"/>
    <cellStyle name="Saída 2 2 2 4 4 7" xfId="31757" xr:uid="{00000000-0005-0000-0000-000003760000}"/>
    <cellStyle name="Saída 2 2 2 4 4 8" xfId="35437" xr:uid="{00000000-0005-0000-0000-000004760000}"/>
    <cellStyle name="Saída 2 2 2 4 5" xfId="4700" xr:uid="{00000000-0005-0000-0000-000005760000}"/>
    <cellStyle name="Saída 2 2 2 4 5 2" xfId="13854" xr:uid="{00000000-0005-0000-0000-000006760000}"/>
    <cellStyle name="Saída 2 2 2 4 5 3" xfId="20852" xr:uid="{00000000-0005-0000-0000-000007760000}"/>
    <cellStyle name="Saída 2 2 2 4 5 4" xfId="27486" xr:uid="{00000000-0005-0000-0000-000008760000}"/>
    <cellStyle name="Saída 2 2 2 4 5 5" xfId="29267" xr:uid="{00000000-0005-0000-0000-000009760000}"/>
    <cellStyle name="Saída 2 2 2 4 5 6" xfId="26808" xr:uid="{00000000-0005-0000-0000-00000A760000}"/>
    <cellStyle name="Saída 2 2 2 4 5 7" xfId="23324" xr:uid="{00000000-0005-0000-0000-00000B760000}"/>
    <cellStyle name="Saída 2 2 2 4 5 8" xfId="31244" xr:uid="{00000000-0005-0000-0000-00000C760000}"/>
    <cellStyle name="Saída 2 2 2 4 6" xfId="4946" xr:uid="{00000000-0005-0000-0000-00000D760000}"/>
    <cellStyle name="Saída 2 2 2 4 6 2" xfId="14100" xr:uid="{00000000-0005-0000-0000-00000E760000}"/>
    <cellStyle name="Saída 2 2 2 4 6 3" xfId="21098" xr:uid="{00000000-0005-0000-0000-00000F760000}"/>
    <cellStyle name="Saída 2 2 2 4 6 4" xfId="27366" xr:uid="{00000000-0005-0000-0000-000010760000}"/>
    <cellStyle name="Saída 2 2 2 4 6 5" xfId="22883" xr:uid="{00000000-0005-0000-0000-000011760000}"/>
    <cellStyle name="Saída 2 2 2 4 6 6" xfId="31992" xr:uid="{00000000-0005-0000-0000-000012760000}"/>
    <cellStyle name="Saída 2 2 2 4 6 7" xfId="35670" xr:uid="{00000000-0005-0000-0000-000013760000}"/>
    <cellStyle name="Saída 2 2 2 4 6 8" xfId="38581" xr:uid="{00000000-0005-0000-0000-000014760000}"/>
    <cellStyle name="Saída 2 2 2 4 7" xfId="11480" xr:uid="{00000000-0005-0000-0000-000015760000}"/>
    <cellStyle name="Saída 2 2 2 4 8" xfId="18483" xr:uid="{00000000-0005-0000-0000-000016760000}"/>
    <cellStyle name="Saída 2 2 2 4 9" xfId="22596" xr:uid="{00000000-0005-0000-0000-000017760000}"/>
    <cellStyle name="Saída 2 2 2 5" xfId="1668" xr:uid="{00000000-0005-0000-0000-000018760000}"/>
    <cellStyle name="Saída 2 2 2 5 10" xfId="17660" xr:uid="{00000000-0005-0000-0000-000019760000}"/>
    <cellStyle name="Saída 2 2 2 5 11" xfId="22630" xr:uid="{00000000-0005-0000-0000-00001A760000}"/>
    <cellStyle name="Saída 2 2 2 5 12" xfId="34916" xr:uid="{00000000-0005-0000-0000-00001B760000}"/>
    <cellStyle name="Saída 2 2 2 5 13" xfId="38379" xr:uid="{00000000-0005-0000-0000-00001C760000}"/>
    <cellStyle name="Saída 2 2 2 5 2" xfId="2496" xr:uid="{00000000-0005-0000-0000-00001D760000}"/>
    <cellStyle name="Saída 2 2 2 5 2 2" xfId="11650" xr:uid="{00000000-0005-0000-0000-00001E760000}"/>
    <cellStyle name="Saída 2 2 2 5 2 3" xfId="18653" xr:uid="{00000000-0005-0000-0000-00001F760000}"/>
    <cellStyle name="Saída 2 2 2 5 2 4" xfId="23293" xr:uid="{00000000-0005-0000-0000-000020760000}"/>
    <cellStyle name="Saída 2 2 2 5 2 5" xfId="18210" xr:uid="{00000000-0005-0000-0000-000021760000}"/>
    <cellStyle name="Saída 2 2 2 5 2 6" xfId="25069" xr:uid="{00000000-0005-0000-0000-000022760000}"/>
    <cellStyle name="Saída 2 2 2 5 2 7" xfId="34060" xr:uid="{00000000-0005-0000-0000-000023760000}"/>
    <cellStyle name="Saída 2 2 2 5 2 8" xfId="37622" xr:uid="{00000000-0005-0000-0000-000024760000}"/>
    <cellStyle name="Saída 2 2 2 5 3" xfId="3645" xr:uid="{00000000-0005-0000-0000-000025760000}"/>
    <cellStyle name="Saída 2 2 2 5 3 2" xfId="12799" xr:uid="{00000000-0005-0000-0000-000026760000}"/>
    <cellStyle name="Saída 2 2 2 5 3 3" xfId="19798" xr:uid="{00000000-0005-0000-0000-000027760000}"/>
    <cellStyle name="Saída 2 2 2 5 3 4" xfId="17234" xr:uid="{00000000-0005-0000-0000-000028760000}"/>
    <cellStyle name="Saída 2 2 2 5 3 5" xfId="22460" xr:uid="{00000000-0005-0000-0000-000029760000}"/>
    <cellStyle name="Saída 2 2 2 5 3 6" xfId="29567" xr:uid="{00000000-0005-0000-0000-00002A760000}"/>
    <cellStyle name="Saída 2 2 2 5 3 7" xfId="33585" xr:uid="{00000000-0005-0000-0000-00002B760000}"/>
    <cellStyle name="Saída 2 2 2 5 3 8" xfId="37253" xr:uid="{00000000-0005-0000-0000-00002C760000}"/>
    <cellStyle name="Saída 2 2 2 5 4" xfId="4155" xr:uid="{00000000-0005-0000-0000-00002D760000}"/>
    <cellStyle name="Saída 2 2 2 5 4 2" xfId="13309" xr:uid="{00000000-0005-0000-0000-00002E760000}"/>
    <cellStyle name="Saída 2 2 2 5 4 3" xfId="20307" xr:uid="{00000000-0005-0000-0000-00002F760000}"/>
    <cellStyle name="Saída 2 2 2 5 4 4" xfId="17202" xr:uid="{00000000-0005-0000-0000-000030760000}"/>
    <cellStyle name="Saída 2 2 2 5 4 5" xfId="28836" xr:uid="{00000000-0005-0000-0000-000031760000}"/>
    <cellStyle name="Saída 2 2 2 5 4 6" xfId="27274" xr:uid="{00000000-0005-0000-0000-000032760000}"/>
    <cellStyle name="Saída 2 2 2 5 4 7" xfId="33392" xr:uid="{00000000-0005-0000-0000-000033760000}"/>
    <cellStyle name="Saída 2 2 2 5 4 8" xfId="37067" xr:uid="{00000000-0005-0000-0000-000034760000}"/>
    <cellStyle name="Saída 2 2 2 5 5" xfId="3071" xr:uid="{00000000-0005-0000-0000-000035760000}"/>
    <cellStyle name="Saída 2 2 2 5 5 2" xfId="12225" xr:uid="{00000000-0005-0000-0000-000036760000}"/>
    <cellStyle name="Saída 2 2 2 5 5 3" xfId="19228" xr:uid="{00000000-0005-0000-0000-000037760000}"/>
    <cellStyle name="Saída 2 2 2 5 5 4" xfId="24705" xr:uid="{00000000-0005-0000-0000-000038760000}"/>
    <cellStyle name="Saída 2 2 2 5 5 5" xfId="19474" xr:uid="{00000000-0005-0000-0000-000039760000}"/>
    <cellStyle name="Saída 2 2 2 5 5 6" xfId="29800" xr:uid="{00000000-0005-0000-0000-00003A760000}"/>
    <cellStyle name="Saída 2 2 2 5 5 7" xfId="33764" xr:uid="{00000000-0005-0000-0000-00003B760000}"/>
    <cellStyle name="Saída 2 2 2 5 5 8" xfId="37326" xr:uid="{00000000-0005-0000-0000-00003C760000}"/>
    <cellStyle name="Saída 2 2 2 5 6" xfId="3012" xr:uid="{00000000-0005-0000-0000-00003D760000}"/>
    <cellStyle name="Saída 2 2 2 5 6 2" xfId="12166" xr:uid="{00000000-0005-0000-0000-00003E760000}"/>
    <cellStyle name="Saída 2 2 2 5 6 3" xfId="19169" xr:uid="{00000000-0005-0000-0000-00003F760000}"/>
    <cellStyle name="Saída 2 2 2 5 6 4" xfId="24696" xr:uid="{00000000-0005-0000-0000-000040760000}"/>
    <cellStyle name="Saída 2 2 2 5 6 5" xfId="15465" xr:uid="{00000000-0005-0000-0000-000041760000}"/>
    <cellStyle name="Saída 2 2 2 5 6 6" xfId="26031" xr:uid="{00000000-0005-0000-0000-000042760000}"/>
    <cellStyle name="Saída 2 2 2 5 6 7" xfId="31114" xr:uid="{00000000-0005-0000-0000-000043760000}"/>
    <cellStyle name="Saída 2 2 2 5 6 8" xfId="34998" xr:uid="{00000000-0005-0000-0000-000044760000}"/>
    <cellStyle name="Saída 2 2 2 5 7" xfId="10822" xr:uid="{00000000-0005-0000-0000-000045760000}"/>
    <cellStyle name="Saída 2 2 2 5 8" xfId="9267" xr:uid="{00000000-0005-0000-0000-000046760000}"/>
    <cellStyle name="Saída 2 2 2 5 9" xfId="28668" xr:uid="{00000000-0005-0000-0000-000047760000}"/>
    <cellStyle name="Saída 2 2 2 6" xfId="1651" xr:uid="{00000000-0005-0000-0000-000048760000}"/>
    <cellStyle name="Saída 2 2 2 6 10" xfId="17982" xr:uid="{00000000-0005-0000-0000-000049760000}"/>
    <cellStyle name="Saída 2 2 2 6 11" xfId="25187" xr:uid="{00000000-0005-0000-0000-00004A760000}"/>
    <cellStyle name="Saída 2 2 2 6 12" xfId="32098" xr:uid="{00000000-0005-0000-0000-00004B760000}"/>
    <cellStyle name="Saída 2 2 2 6 2" xfId="3566" xr:uid="{00000000-0005-0000-0000-00004C760000}"/>
    <cellStyle name="Saída 2 2 2 6 2 2" xfId="12720" xr:uid="{00000000-0005-0000-0000-00004D760000}"/>
    <cellStyle name="Saída 2 2 2 6 2 3" xfId="19721" xr:uid="{00000000-0005-0000-0000-00004E760000}"/>
    <cellStyle name="Saída 2 2 2 6 2 4" xfId="28046" xr:uid="{00000000-0005-0000-0000-00004F760000}"/>
    <cellStyle name="Saída 2 2 2 6 2 5" xfId="29173" xr:uid="{00000000-0005-0000-0000-000050760000}"/>
    <cellStyle name="Saída 2 2 2 6 2 6" xfId="26016" xr:uid="{00000000-0005-0000-0000-000051760000}"/>
    <cellStyle name="Saída 2 2 2 6 2 7" xfId="33594" xr:uid="{00000000-0005-0000-0000-000052760000}"/>
    <cellStyle name="Saída 2 2 2 6 2 8" xfId="37261" xr:uid="{00000000-0005-0000-0000-000053760000}"/>
    <cellStyle name="Saída 2 2 2 6 3" xfId="4126" xr:uid="{00000000-0005-0000-0000-000054760000}"/>
    <cellStyle name="Saída 2 2 2 6 3 2" xfId="13280" xr:uid="{00000000-0005-0000-0000-000055760000}"/>
    <cellStyle name="Saída 2 2 2 6 3 3" xfId="20278" xr:uid="{00000000-0005-0000-0000-000056760000}"/>
    <cellStyle name="Saída 2 2 2 6 3 4" xfId="27769" xr:uid="{00000000-0005-0000-0000-000057760000}"/>
    <cellStyle name="Saída 2 2 2 6 3 5" xfId="26660" xr:uid="{00000000-0005-0000-0000-000058760000}"/>
    <cellStyle name="Saída 2 2 2 6 3 6" xfId="18080" xr:uid="{00000000-0005-0000-0000-000059760000}"/>
    <cellStyle name="Saída 2 2 2 6 3 7" xfId="33407" xr:uid="{00000000-0005-0000-0000-00005A760000}"/>
    <cellStyle name="Saída 2 2 2 6 3 8" xfId="37082" xr:uid="{00000000-0005-0000-0000-00005B760000}"/>
    <cellStyle name="Saída 2 2 2 6 4" xfId="2931" xr:uid="{00000000-0005-0000-0000-00005C760000}"/>
    <cellStyle name="Saída 2 2 2 6 4 2" xfId="12085" xr:uid="{00000000-0005-0000-0000-00005D760000}"/>
    <cellStyle name="Saída 2 2 2 6 4 3" xfId="19088" xr:uid="{00000000-0005-0000-0000-00005E760000}"/>
    <cellStyle name="Saída 2 2 2 6 4 4" xfId="28323" xr:uid="{00000000-0005-0000-0000-00005F760000}"/>
    <cellStyle name="Saída 2 2 2 6 4 5" xfId="23006" xr:uid="{00000000-0005-0000-0000-000060760000}"/>
    <cellStyle name="Saída 2 2 2 6 4 6" xfId="24527" xr:uid="{00000000-0005-0000-0000-000061760000}"/>
    <cellStyle name="Saída 2 2 2 6 4 7" xfId="33845" xr:uid="{00000000-0005-0000-0000-000062760000}"/>
    <cellStyle name="Saída 2 2 2 6 4 8" xfId="37407" xr:uid="{00000000-0005-0000-0000-000063760000}"/>
    <cellStyle name="Saída 2 2 2 6 5" xfId="4183" xr:uid="{00000000-0005-0000-0000-000064760000}"/>
    <cellStyle name="Saída 2 2 2 6 5 2" xfId="13337" xr:uid="{00000000-0005-0000-0000-000065760000}"/>
    <cellStyle name="Saída 2 2 2 6 5 3" xfId="20335" xr:uid="{00000000-0005-0000-0000-000066760000}"/>
    <cellStyle name="Saída 2 2 2 6 5 4" xfId="27733" xr:uid="{00000000-0005-0000-0000-000067760000}"/>
    <cellStyle name="Saída 2 2 2 6 5 5" xfId="23286" xr:uid="{00000000-0005-0000-0000-000068760000}"/>
    <cellStyle name="Saída 2 2 2 6 5 6" xfId="17635" xr:uid="{00000000-0005-0000-0000-000069760000}"/>
    <cellStyle name="Saída 2 2 2 6 5 7" xfId="25726" xr:uid="{00000000-0005-0000-0000-00006A760000}"/>
    <cellStyle name="Saída 2 2 2 6 5 8" xfId="31392" xr:uid="{00000000-0005-0000-0000-00006B760000}"/>
    <cellStyle name="Saída 2 2 2 6 6" xfId="10805" xr:uid="{00000000-0005-0000-0000-00006C760000}"/>
    <cellStyle name="Saída 2 2 2 6 7" xfId="9275" xr:uid="{00000000-0005-0000-0000-00006D760000}"/>
    <cellStyle name="Saída 2 2 2 6 8" xfId="28675" xr:uid="{00000000-0005-0000-0000-00006E760000}"/>
    <cellStyle name="Saída 2 2 2 6 9" xfId="22656" xr:uid="{00000000-0005-0000-0000-00006F760000}"/>
    <cellStyle name="Saída 2 2 2 7" xfId="2479" xr:uid="{00000000-0005-0000-0000-000070760000}"/>
    <cellStyle name="Saída 2 2 2 7 2" xfId="11633" xr:uid="{00000000-0005-0000-0000-000071760000}"/>
    <cellStyle name="Saída 2 2 2 7 3" xfId="18636" xr:uid="{00000000-0005-0000-0000-000072760000}"/>
    <cellStyle name="Saída 2 2 2 7 4" xfId="25449" xr:uid="{00000000-0005-0000-0000-000073760000}"/>
    <cellStyle name="Saída 2 2 2 7 5" xfId="26211" xr:uid="{00000000-0005-0000-0000-000074760000}"/>
    <cellStyle name="Saída 2 2 2 7 6" xfId="30092" xr:uid="{00000000-0005-0000-0000-000075760000}"/>
    <cellStyle name="Saída 2 2 2 7 7" xfId="34069" xr:uid="{00000000-0005-0000-0000-000076760000}"/>
    <cellStyle name="Saída 2 2 2 7 8" xfId="37631" xr:uid="{00000000-0005-0000-0000-000077760000}"/>
    <cellStyle name="Saída 2 2 2 8" xfId="3082" xr:uid="{00000000-0005-0000-0000-000078760000}"/>
    <cellStyle name="Saída 2 2 2 8 2" xfId="12236" xr:uid="{00000000-0005-0000-0000-000079760000}"/>
    <cellStyle name="Saída 2 2 2 8 3" xfId="19239" xr:uid="{00000000-0005-0000-0000-00007A760000}"/>
    <cellStyle name="Saída 2 2 2 8 4" xfId="17380" xr:uid="{00000000-0005-0000-0000-00007B760000}"/>
    <cellStyle name="Saída 2 2 2 8 5" xfId="28507" xr:uid="{00000000-0005-0000-0000-00007C760000}"/>
    <cellStyle name="Saída 2 2 2 8 6" xfId="25090" xr:uid="{00000000-0005-0000-0000-00007D760000}"/>
    <cellStyle name="Saída 2 2 2 8 7" xfId="33775" xr:uid="{00000000-0005-0000-0000-00007E760000}"/>
    <cellStyle name="Saída 2 2 2 8 8" xfId="37337" xr:uid="{00000000-0005-0000-0000-00007F760000}"/>
    <cellStyle name="Saída 2 2 2 9" xfId="3772" xr:uid="{00000000-0005-0000-0000-000080760000}"/>
    <cellStyle name="Saída 2 2 2 9 2" xfId="12926" xr:uid="{00000000-0005-0000-0000-000081760000}"/>
    <cellStyle name="Saída 2 2 2 9 3" xfId="19925" xr:uid="{00000000-0005-0000-0000-000082760000}"/>
    <cellStyle name="Saída 2 2 2 9 4" xfId="27944" xr:uid="{00000000-0005-0000-0000-000083760000}"/>
    <cellStyle name="Saída 2 2 2 9 5" xfId="25320" xr:uid="{00000000-0005-0000-0000-000084760000}"/>
    <cellStyle name="Saída 2 2 2 9 6" xfId="25892" xr:uid="{00000000-0005-0000-0000-000085760000}"/>
    <cellStyle name="Saída 2 2 2 9 7" xfId="33527" xr:uid="{00000000-0005-0000-0000-000086760000}"/>
    <cellStyle name="Saída 2 2 2 9 8" xfId="37195" xr:uid="{00000000-0005-0000-0000-000087760000}"/>
    <cellStyle name="Saída 2 2 20" xfId="35117" xr:uid="{00000000-0005-0000-0000-000088760000}"/>
    <cellStyle name="Saída 2 2 21" xfId="38432" xr:uid="{00000000-0005-0000-0000-000089760000}"/>
    <cellStyle name="Saída 2 2 3" xfId="1173" xr:uid="{00000000-0005-0000-0000-00008A760000}"/>
    <cellStyle name="Saída 2 2 3 10" xfId="25801" xr:uid="{00000000-0005-0000-0000-00008B760000}"/>
    <cellStyle name="Saída 2 2 3 11" xfId="29482" xr:uid="{00000000-0005-0000-0000-00008C760000}"/>
    <cellStyle name="Saída 2 2 3 12" xfId="30235" xr:uid="{00000000-0005-0000-0000-00008D760000}"/>
    <cellStyle name="Saída 2 2 3 2" xfId="2365" xr:uid="{00000000-0005-0000-0000-00008E760000}"/>
    <cellStyle name="Saída 2 2 3 2 10" xfId="25328" xr:uid="{00000000-0005-0000-0000-00008F760000}"/>
    <cellStyle name="Saída 2 2 3 2 11" xfId="30149" xr:uid="{00000000-0005-0000-0000-000090760000}"/>
    <cellStyle name="Saída 2 2 3 2 12" xfId="22526" xr:uid="{00000000-0005-0000-0000-000091760000}"/>
    <cellStyle name="Saída 2 2 3 2 13" xfId="31332" xr:uid="{00000000-0005-0000-0000-000092760000}"/>
    <cellStyle name="Saída 2 2 3 2 2" xfId="2765" xr:uid="{00000000-0005-0000-0000-000093760000}"/>
    <cellStyle name="Saída 2 2 3 2 2 2" xfId="11919" xr:uid="{00000000-0005-0000-0000-000094760000}"/>
    <cellStyle name="Saída 2 2 3 2 2 3" xfId="18922" xr:uid="{00000000-0005-0000-0000-000095760000}"/>
    <cellStyle name="Saída 2 2 3 2 2 4" xfId="22732" xr:uid="{00000000-0005-0000-0000-000096760000}"/>
    <cellStyle name="Saída 2 2 3 2 2 5" xfId="18173" xr:uid="{00000000-0005-0000-0000-000097760000}"/>
    <cellStyle name="Saída 2 2 3 2 2 6" xfId="29413" xr:uid="{00000000-0005-0000-0000-000098760000}"/>
    <cellStyle name="Saída 2 2 3 2 2 7" xfId="21380" xr:uid="{00000000-0005-0000-0000-000099760000}"/>
    <cellStyle name="Saída 2 2 3 2 2 8" xfId="34829" xr:uid="{00000000-0005-0000-0000-00009A760000}"/>
    <cellStyle name="Saída 2 2 3 2 3" xfId="4047" xr:uid="{00000000-0005-0000-0000-00009B760000}"/>
    <cellStyle name="Saída 2 2 3 2 3 2" xfId="13201" xr:uid="{00000000-0005-0000-0000-00009C760000}"/>
    <cellStyle name="Saída 2 2 3 2 3 3" xfId="20199" xr:uid="{00000000-0005-0000-0000-00009D760000}"/>
    <cellStyle name="Saída 2 2 3 2 3 4" xfId="19461" xr:uid="{00000000-0005-0000-0000-00009E760000}"/>
    <cellStyle name="Saída 2 2 3 2 3 5" xfId="28939" xr:uid="{00000000-0005-0000-0000-00009F760000}"/>
    <cellStyle name="Saída 2 2 3 2 3 6" xfId="15476" xr:uid="{00000000-0005-0000-0000-0000A0760000}"/>
    <cellStyle name="Saída 2 2 3 2 3 7" xfId="17967" xr:uid="{00000000-0005-0000-0000-0000A1760000}"/>
    <cellStyle name="Saída 2 2 3 2 3 8" xfId="30229" xr:uid="{00000000-0005-0000-0000-0000A2760000}"/>
    <cellStyle name="Saída 2 2 3 2 4" xfId="4485" xr:uid="{00000000-0005-0000-0000-0000A3760000}"/>
    <cellStyle name="Saída 2 2 3 2 4 2" xfId="13639" xr:uid="{00000000-0005-0000-0000-0000A4760000}"/>
    <cellStyle name="Saída 2 2 3 2 4 3" xfId="20637" xr:uid="{00000000-0005-0000-0000-0000A5760000}"/>
    <cellStyle name="Saída 2 2 3 2 4 4" xfId="27590" xr:uid="{00000000-0005-0000-0000-0000A6760000}"/>
    <cellStyle name="Saída 2 2 3 2 4 5" xfId="19370" xr:uid="{00000000-0005-0000-0000-0000A7760000}"/>
    <cellStyle name="Saída 2 2 3 2 4 6" xfId="26854" xr:uid="{00000000-0005-0000-0000-0000A8760000}"/>
    <cellStyle name="Saída 2 2 3 2 4 7" xfId="32272" xr:uid="{00000000-0005-0000-0000-0000A9760000}"/>
    <cellStyle name="Saída 2 2 3 2 4 8" xfId="35947" xr:uid="{00000000-0005-0000-0000-0000AA760000}"/>
    <cellStyle name="Saída 2 2 3 2 5" xfId="4739" xr:uid="{00000000-0005-0000-0000-0000AB760000}"/>
    <cellStyle name="Saída 2 2 3 2 5 2" xfId="13893" xr:uid="{00000000-0005-0000-0000-0000AC760000}"/>
    <cellStyle name="Saída 2 2 3 2 5 3" xfId="20891" xr:uid="{00000000-0005-0000-0000-0000AD760000}"/>
    <cellStyle name="Saída 2 2 3 2 5 4" xfId="27468" xr:uid="{00000000-0005-0000-0000-0000AE760000}"/>
    <cellStyle name="Saída 2 2 3 2 5 5" xfId="26741" xr:uid="{00000000-0005-0000-0000-0000AF760000}"/>
    <cellStyle name="Saída 2 2 3 2 5 6" xfId="26801" xr:uid="{00000000-0005-0000-0000-0000B0760000}"/>
    <cellStyle name="Saída 2 2 3 2 5 7" xfId="32156" xr:uid="{00000000-0005-0000-0000-0000B1760000}"/>
    <cellStyle name="Saída 2 2 3 2 5 8" xfId="35831" xr:uid="{00000000-0005-0000-0000-0000B2760000}"/>
    <cellStyle name="Saída 2 2 3 2 6" xfId="4985" xr:uid="{00000000-0005-0000-0000-0000B3760000}"/>
    <cellStyle name="Saída 2 2 3 2 6 2" xfId="14139" xr:uid="{00000000-0005-0000-0000-0000B4760000}"/>
    <cellStyle name="Saída 2 2 3 2 6 3" xfId="21137" xr:uid="{00000000-0005-0000-0000-0000B5760000}"/>
    <cellStyle name="Saída 2 2 3 2 6 4" xfId="24820" xr:uid="{00000000-0005-0000-0000-0000B6760000}"/>
    <cellStyle name="Saída 2 2 3 2 6 5" xfId="24193" xr:uid="{00000000-0005-0000-0000-0000B7760000}"/>
    <cellStyle name="Saída 2 2 3 2 6 6" xfId="32031" xr:uid="{00000000-0005-0000-0000-0000B8760000}"/>
    <cellStyle name="Saída 2 2 3 2 6 7" xfId="35709" xr:uid="{00000000-0005-0000-0000-0000B9760000}"/>
    <cellStyle name="Saída 2 2 3 2 6 8" xfId="38620" xr:uid="{00000000-0005-0000-0000-0000BA760000}"/>
    <cellStyle name="Saída 2 2 3 2 7" xfId="11519" xr:uid="{00000000-0005-0000-0000-0000BB760000}"/>
    <cellStyle name="Saída 2 2 3 2 8" xfId="18522" xr:uid="{00000000-0005-0000-0000-0000BC760000}"/>
    <cellStyle name="Saída 2 2 3 2 9" xfId="24289" xr:uid="{00000000-0005-0000-0000-0000BD760000}"/>
    <cellStyle name="Saída 2 2 3 3" xfId="2390" xr:uid="{00000000-0005-0000-0000-0000BE760000}"/>
    <cellStyle name="Saída 2 2 3 3 10" xfId="26169" xr:uid="{00000000-0005-0000-0000-0000BF760000}"/>
    <cellStyle name="Saída 2 2 3 3 11" xfId="26518" xr:uid="{00000000-0005-0000-0000-0000C0760000}"/>
    <cellStyle name="Saída 2 2 3 3 12" xfId="31077" xr:uid="{00000000-0005-0000-0000-0000C1760000}"/>
    <cellStyle name="Saída 2 2 3 3 13" xfId="34968" xr:uid="{00000000-0005-0000-0000-0000C2760000}"/>
    <cellStyle name="Saída 2 2 3 3 2" xfId="2790" xr:uid="{00000000-0005-0000-0000-0000C3760000}"/>
    <cellStyle name="Saída 2 2 3 3 2 2" xfId="11944" xr:uid="{00000000-0005-0000-0000-0000C4760000}"/>
    <cellStyle name="Saída 2 2 3 3 2 3" xfId="18947" xr:uid="{00000000-0005-0000-0000-0000C5760000}"/>
    <cellStyle name="Saída 2 2 3 3 2 4" xfId="28388" xr:uid="{00000000-0005-0000-0000-0000C6760000}"/>
    <cellStyle name="Saída 2 2 3 3 2 5" xfId="29123" xr:uid="{00000000-0005-0000-0000-0000C7760000}"/>
    <cellStyle name="Saída 2 2 3 3 2 6" xfId="25082" xr:uid="{00000000-0005-0000-0000-0000C8760000}"/>
    <cellStyle name="Saída 2 2 3 3 2 7" xfId="31535" xr:uid="{00000000-0005-0000-0000-0000C9760000}"/>
    <cellStyle name="Saída 2 2 3 3 2 8" xfId="35245" xr:uid="{00000000-0005-0000-0000-0000CA760000}"/>
    <cellStyle name="Saída 2 2 3 3 3" xfId="4072" xr:uid="{00000000-0005-0000-0000-0000CB760000}"/>
    <cellStyle name="Saída 2 2 3 3 3 2" xfId="13226" xr:uid="{00000000-0005-0000-0000-0000CC760000}"/>
    <cellStyle name="Saída 2 2 3 3 3 3" xfId="20224" xr:uid="{00000000-0005-0000-0000-0000CD760000}"/>
    <cellStyle name="Saída 2 2 3 3 3 4" xfId="27795" xr:uid="{00000000-0005-0000-0000-0000CE760000}"/>
    <cellStyle name="Saída 2 2 3 3 3 5" xfId="23288" xr:uid="{00000000-0005-0000-0000-0000CF760000}"/>
    <cellStyle name="Saída 2 2 3 3 3 6" xfId="22908" xr:uid="{00000000-0005-0000-0000-0000D0760000}"/>
    <cellStyle name="Saída 2 2 3 3 3 7" xfId="17674" xr:uid="{00000000-0005-0000-0000-0000D1760000}"/>
    <cellStyle name="Saída 2 2 3 3 3 8" xfId="25760" xr:uid="{00000000-0005-0000-0000-0000D2760000}"/>
    <cellStyle name="Saída 2 2 3 3 4" xfId="4510" xr:uid="{00000000-0005-0000-0000-0000D3760000}"/>
    <cellStyle name="Saída 2 2 3 3 4 2" xfId="13664" xr:uid="{00000000-0005-0000-0000-0000D4760000}"/>
    <cellStyle name="Saída 2 2 3 3 4 3" xfId="20662" xr:uid="{00000000-0005-0000-0000-0000D5760000}"/>
    <cellStyle name="Saída 2 2 3 3 4 4" xfId="27581" xr:uid="{00000000-0005-0000-0000-0000D6760000}"/>
    <cellStyle name="Saída 2 2 3 3 4 5" xfId="19401" xr:uid="{00000000-0005-0000-0000-0000D7760000}"/>
    <cellStyle name="Saída 2 2 3 3 4 6" xfId="26852" xr:uid="{00000000-0005-0000-0000-0000D8760000}"/>
    <cellStyle name="Saída 2 2 3 3 4 7" xfId="32261" xr:uid="{00000000-0005-0000-0000-0000D9760000}"/>
    <cellStyle name="Saída 2 2 3 3 4 8" xfId="35936" xr:uid="{00000000-0005-0000-0000-0000DA760000}"/>
    <cellStyle name="Saída 2 2 3 3 5" xfId="4764" xr:uid="{00000000-0005-0000-0000-0000DB760000}"/>
    <cellStyle name="Saída 2 2 3 3 5 2" xfId="13918" xr:uid="{00000000-0005-0000-0000-0000DC760000}"/>
    <cellStyle name="Saída 2 2 3 3 5 3" xfId="20916" xr:uid="{00000000-0005-0000-0000-0000DD760000}"/>
    <cellStyle name="Saída 2 2 3 3 5 4" xfId="27455" xr:uid="{00000000-0005-0000-0000-0000DE760000}"/>
    <cellStyle name="Saída 2 2 3 3 5 5" xfId="17395" xr:uid="{00000000-0005-0000-0000-0000DF760000}"/>
    <cellStyle name="Saída 2 2 3 3 5 6" xfId="24986" xr:uid="{00000000-0005-0000-0000-0000E0760000}"/>
    <cellStyle name="Saída 2 2 3 3 5 7" xfId="32144" xr:uid="{00000000-0005-0000-0000-0000E1760000}"/>
    <cellStyle name="Saída 2 2 3 3 5 8" xfId="35819" xr:uid="{00000000-0005-0000-0000-0000E2760000}"/>
    <cellStyle name="Saída 2 2 3 3 6" xfId="5010" xr:uid="{00000000-0005-0000-0000-0000E3760000}"/>
    <cellStyle name="Saída 2 2 3 3 6 2" xfId="14164" xr:uid="{00000000-0005-0000-0000-0000E4760000}"/>
    <cellStyle name="Saída 2 2 3 3 6 3" xfId="21162" xr:uid="{00000000-0005-0000-0000-0000E5760000}"/>
    <cellStyle name="Saída 2 2 3 3 6 4" xfId="24272" xr:uid="{00000000-0005-0000-0000-0000E6760000}"/>
    <cellStyle name="Saída 2 2 3 3 6 5" xfId="26785" xr:uid="{00000000-0005-0000-0000-0000E7760000}"/>
    <cellStyle name="Saída 2 2 3 3 6 6" xfId="32056" xr:uid="{00000000-0005-0000-0000-0000E8760000}"/>
    <cellStyle name="Saída 2 2 3 3 6 7" xfId="35734" xr:uid="{00000000-0005-0000-0000-0000E9760000}"/>
    <cellStyle name="Saída 2 2 3 3 6 8" xfId="38645" xr:uid="{00000000-0005-0000-0000-0000EA760000}"/>
    <cellStyle name="Saída 2 2 3 3 7" xfId="11544" xr:uid="{00000000-0005-0000-0000-0000EB760000}"/>
    <cellStyle name="Saída 2 2 3 3 8" xfId="18547" xr:uid="{00000000-0005-0000-0000-0000EC760000}"/>
    <cellStyle name="Saída 2 2 3 3 9" xfId="18098" xr:uid="{00000000-0005-0000-0000-0000ED760000}"/>
    <cellStyle name="Saída 2 2 3 4" xfId="2414" xr:uid="{00000000-0005-0000-0000-0000EE760000}"/>
    <cellStyle name="Saída 2 2 3 4 10" xfId="15510" xr:uid="{00000000-0005-0000-0000-0000EF760000}"/>
    <cellStyle name="Saída 2 2 3 4 11" xfId="30124" xr:uid="{00000000-0005-0000-0000-0000F0760000}"/>
    <cellStyle name="Saída 2 2 3 4 12" xfId="34100" xr:uid="{00000000-0005-0000-0000-0000F1760000}"/>
    <cellStyle name="Saída 2 2 3 4 13" xfId="37662" xr:uid="{00000000-0005-0000-0000-0000F2760000}"/>
    <cellStyle name="Saída 2 2 3 4 2" xfId="2814" xr:uid="{00000000-0005-0000-0000-0000F3760000}"/>
    <cellStyle name="Saída 2 2 3 4 2 2" xfId="11968" xr:uid="{00000000-0005-0000-0000-0000F4760000}"/>
    <cellStyle name="Saída 2 2 3 4 2 3" xfId="18971" xr:uid="{00000000-0005-0000-0000-0000F5760000}"/>
    <cellStyle name="Saída 2 2 3 4 2 4" xfId="24216" xr:uid="{00000000-0005-0000-0000-0000F6760000}"/>
    <cellStyle name="Saída 2 2 3 4 2 5" xfId="17675" xr:uid="{00000000-0005-0000-0000-0000F7760000}"/>
    <cellStyle name="Saída 2 2 3 4 2 6" xfId="29927" xr:uid="{00000000-0005-0000-0000-0000F8760000}"/>
    <cellStyle name="Saída 2 2 3 4 2 7" xfId="19739" xr:uid="{00000000-0005-0000-0000-0000F9760000}"/>
    <cellStyle name="Saída 2 2 3 4 2 8" xfId="33715" xr:uid="{00000000-0005-0000-0000-0000FA760000}"/>
    <cellStyle name="Saída 2 2 3 4 3" xfId="4096" xr:uid="{00000000-0005-0000-0000-0000FB760000}"/>
    <cellStyle name="Saída 2 2 3 4 3 2" xfId="13250" xr:uid="{00000000-0005-0000-0000-0000FC760000}"/>
    <cellStyle name="Saída 2 2 3 4 3 3" xfId="20248" xr:uid="{00000000-0005-0000-0000-0000FD760000}"/>
    <cellStyle name="Saída 2 2 3 4 3 4" xfId="27780" xr:uid="{00000000-0005-0000-0000-0000FE760000}"/>
    <cellStyle name="Saída 2 2 3 4 3 5" xfId="28830" xr:uid="{00000000-0005-0000-0000-0000FF760000}"/>
    <cellStyle name="Saída 2 2 3 4 3 6" xfId="24485" xr:uid="{00000000-0005-0000-0000-000000770000}"/>
    <cellStyle name="Saída 2 2 3 4 3 7" xfId="24567" xr:uid="{00000000-0005-0000-0000-000001770000}"/>
    <cellStyle name="Saída 2 2 3 4 3 8" xfId="25688" xr:uid="{00000000-0005-0000-0000-000002770000}"/>
    <cellStyle name="Saída 2 2 3 4 4" xfId="4534" xr:uid="{00000000-0005-0000-0000-000003770000}"/>
    <cellStyle name="Saída 2 2 3 4 4 2" xfId="13688" xr:uid="{00000000-0005-0000-0000-000004770000}"/>
    <cellStyle name="Saída 2 2 3 4 4 3" xfId="20686" xr:uid="{00000000-0005-0000-0000-000005770000}"/>
    <cellStyle name="Saída 2 2 3 4 4 4" xfId="27537" xr:uid="{00000000-0005-0000-0000-000006770000}"/>
    <cellStyle name="Saída 2 2 3 4 4 5" xfId="24092" xr:uid="{00000000-0005-0000-0000-000007770000}"/>
    <cellStyle name="Saída 2 2 3 4 4 6" xfId="26845" xr:uid="{00000000-0005-0000-0000-000008770000}"/>
    <cellStyle name="Saída 2 2 3 4 4 7" xfId="28808" xr:uid="{00000000-0005-0000-0000-000009770000}"/>
    <cellStyle name="Saída 2 2 3 4 4 8" xfId="29575" xr:uid="{00000000-0005-0000-0000-00000A770000}"/>
    <cellStyle name="Saída 2 2 3 4 5" xfId="4788" xr:uid="{00000000-0005-0000-0000-00000B770000}"/>
    <cellStyle name="Saída 2 2 3 4 5 2" xfId="13942" xr:uid="{00000000-0005-0000-0000-00000C770000}"/>
    <cellStyle name="Saída 2 2 3 4 5 3" xfId="20940" xr:uid="{00000000-0005-0000-0000-00000D770000}"/>
    <cellStyle name="Saída 2 2 3 4 5 4" xfId="9294" xr:uid="{00000000-0005-0000-0000-00000E770000}"/>
    <cellStyle name="Saída 2 2 3 4 5 5" xfId="25276" xr:uid="{00000000-0005-0000-0000-00000F770000}"/>
    <cellStyle name="Saída 2 2 3 4 5 6" xfId="10057" xr:uid="{00000000-0005-0000-0000-000010770000}"/>
    <cellStyle name="Saída 2 2 3 4 5 7" xfId="32133" xr:uid="{00000000-0005-0000-0000-000011770000}"/>
    <cellStyle name="Saída 2 2 3 4 5 8" xfId="35808" xr:uid="{00000000-0005-0000-0000-000012770000}"/>
    <cellStyle name="Saída 2 2 3 4 6" xfId="5034" xr:uid="{00000000-0005-0000-0000-000013770000}"/>
    <cellStyle name="Saída 2 2 3 4 6 2" xfId="14188" xr:uid="{00000000-0005-0000-0000-000014770000}"/>
    <cellStyle name="Saída 2 2 3 4 6 3" xfId="21186" xr:uid="{00000000-0005-0000-0000-000015770000}"/>
    <cellStyle name="Saída 2 2 3 4 6 4" xfId="24827" xr:uid="{00000000-0005-0000-0000-000016770000}"/>
    <cellStyle name="Saída 2 2 3 4 6 5" xfId="24337" xr:uid="{00000000-0005-0000-0000-000017770000}"/>
    <cellStyle name="Saída 2 2 3 4 6 6" xfId="32080" xr:uid="{00000000-0005-0000-0000-000018770000}"/>
    <cellStyle name="Saída 2 2 3 4 6 7" xfId="35758" xr:uid="{00000000-0005-0000-0000-000019770000}"/>
    <cellStyle name="Saída 2 2 3 4 6 8" xfId="38669" xr:uid="{00000000-0005-0000-0000-00001A770000}"/>
    <cellStyle name="Saída 2 2 3 4 7" xfId="11568" xr:uid="{00000000-0005-0000-0000-00001B770000}"/>
    <cellStyle name="Saída 2 2 3 4 8" xfId="18571" xr:uid="{00000000-0005-0000-0000-00001C770000}"/>
    <cellStyle name="Saída 2 2 3 4 9" xfId="23168" xr:uid="{00000000-0005-0000-0000-00001D770000}"/>
    <cellStyle name="Saída 2 2 3 5" xfId="2616" xr:uid="{00000000-0005-0000-0000-00001E770000}"/>
    <cellStyle name="Saída 2 2 3 5 10" xfId="30025" xr:uid="{00000000-0005-0000-0000-00001F770000}"/>
    <cellStyle name="Saída 2 2 3 5 11" xfId="34000" xr:uid="{00000000-0005-0000-0000-000020770000}"/>
    <cellStyle name="Saída 2 2 3 5 12" xfId="37562" xr:uid="{00000000-0005-0000-0000-000021770000}"/>
    <cellStyle name="Saída 2 2 3 5 2" xfId="3897" xr:uid="{00000000-0005-0000-0000-000022770000}"/>
    <cellStyle name="Saída 2 2 3 5 2 2" xfId="13051" xr:uid="{00000000-0005-0000-0000-000023770000}"/>
    <cellStyle name="Saída 2 2 3 5 2 3" xfId="20049" xr:uid="{00000000-0005-0000-0000-000024770000}"/>
    <cellStyle name="Saída 2 2 3 5 2 4" xfId="22610" xr:uid="{00000000-0005-0000-0000-000025770000}"/>
    <cellStyle name="Saída 2 2 3 5 2 5" xfId="24207" xr:uid="{00000000-0005-0000-0000-000026770000}"/>
    <cellStyle name="Saída 2 2 3 5 2 6" xfId="24427" xr:uid="{00000000-0005-0000-0000-000027770000}"/>
    <cellStyle name="Saída 2 2 3 5 2 7" xfId="33473" xr:uid="{00000000-0005-0000-0000-000028770000}"/>
    <cellStyle name="Saída 2 2 3 5 2 8" xfId="37145" xr:uid="{00000000-0005-0000-0000-000029770000}"/>
    <cellStyle name="Saída 2 2 3 5 3" xfId="4344" xr:uid="{00000000-0005-0000-0000-00002A770000}"/>
    <cellStyle name="Saída 2 2 3 5 3 2" xfId="13498" xr:uid="{00000000-0005-0000-0000-00002B770000}"/>
    <cellStyle name="Saída 2 2 3 5 3 3" xfId="20496" xr:uid="{00000000-0005-0000-0000-00002C770000}"/>
    <cellStyle name="Saída 2 2 3 5 3 4" xfId="29510" xr:uid="{00000000-0005-0000-0000-00002D770000}"/>
    <cellStyle name="Saída 2 2 3 5 3 5" xfId="9332" xr:uid="{00000000-0005-0000-0000-00002E770000}"/>
    <cellStyle name="Saída 2 2 3 5 3 6" xfId="27258" xr:uid="{00000000-0005-0000-0000-00002F770000}"/>
    <cellStyle name="Saída 2 2 3 5 3 7" xfId="33324" xr:uid="{00000000-0005-0000-0000-000030770000}"/>
    <cellStyle name="Saída 2 2 3 5 3 8" xfId="36999" xr:uid="{00000000-0005-0000-0000-000031770000}"/>
    <cellStyle name="Saída 2 2 3 5 4" xfId="4600" xr:uid="{00000000-0005-0000-0000-000032770000}"/>
    <cellStyle name="Saída 2 2 3 5 4 2" xfId="13754" xr:uid="{00000000-0005-0000-0000-000033770000}"/>
    <cellStyle name="Saída 2 2 3 5 4 3" xfId="20752" xr:uid="{00000000-0005-0000-0000-000034770000}"/>
    <cellStyle name="Saída 2 2 3 5 4 4" xfId="24247" xr:uid="{00000000-0005-0000-0000-000035770000}"/>
    <cellStyle name="Saída 2 2 3 5 4 5" xfId="29437" xr:uid="{00000000-0005-0000-0000-000036770000}"/>
    <cellStyle name="Saída 2 2 3 5 4 6" xfId="18018" xr:uid="{00000000-0005-0000-0000-000037770000}"/>
    <cellStyle name="Saída 2 2 3 5 4 7" xfId="32219" xr:uid="{00000000-0005-0000-0000-000038770000}"/>
    <cellStyle name="Saída 2 2 3 5 4 8" xfId="35894" xr:uid="{00000000-0005-0000-0000-000039770000}"/>
    <cellStyle name="Saída 2 2 3 5 5" xfId="4848" xr:uid="{00000000-0005-0000-0000-00003A770000}"/>
    <cellStyle name="Saída 2 2 3 5 5 2" xfId="14002" xr:uid="{00000000-0005-0000-0000-00003B770000}"/>
    <cellStyle name="Saída 2 2 3 5 5 3" xfId="21000" xr:uid="{00000000-0005-0000-0000-00003C770000}"/>
    <cellStyle name="Saída 2 2 3 5 5 4" xfId="27414" xr:uid="{00000000-0005-0000-0000-00003D770000}"/>
    <cellStyle name="Saída 2 2 3 5 5 5" xfId="28613" xr:uid="{00000000-0005-0000-0000-00003E770000}"/>
    <cellStyle name="Saída 2 2 3 5 5 6" xfId="19639" xr:uid="{00000000-0005-0000-0000-00003F770000}"/>
    <cellStyle name="Saída 2 2 3 5 5 7" xfId="17146" xr:uid="{00000000-0005-0000-0000-000040770000}"/>
    <cellStyle name="Saída 2 2 3 5 5 8" xfId="35064" xr:uid="{00000000-0005-0000-0000-000041770000}"/>
    <cellStyle name="Saída 2 2 3 5 6" xfId="11770" xr:uid="{00000000-0005-0000-0000-000042770000}"/>
    <cellStyle name="Saída 2 2 3 5 7" xfId="18773" xr:uid="{00000000-0005-0000-0000-000043770000}"/>
    <cellStyle name="Saída 2 2 3 5 8" xfId="10136" xr:uid="{00000000-0005-0000-0000-000044770000}"/>
    <cellStyle name="Saída 2 2 3 5 9" xfId="26276" xr:uid="{00000000-0005-0000-0000-000045770000}"/>
    <cellStyle name="Saída 2 2 3 6" xfId="2203" xr:uid="{00000000-0005-0000-0000-000046770000}"/>
    <cellStyle name="Saída 2 2 3 6 2" xfId="11357" xr:uid="{00000000-0005-0000-0000-000047770000}"/>
    <cellStyle name="Saída 2 2 3 6 3" xfId="18360" xr:uid="{00000000-0005-0000-0000-000048770000}"/>
    <cellStyle name="Saída 2 2 3 6 4" xfId="17928" xr:uid="{00000000-0005-0000-0000-000049770000}"/>
    <cellStyle name="Saída 2 2 3 6 5" xfId="26089" xr:uid="{00000000-0005-0000-0000-00004A770000}"/>
    <cellStyle name="Saída 2 2 3 6 6" xfId="30226" xr:uid="{00000000-0005-0000-0000-00004B770000}"/>
    <cellStyle name="Saída 2 2 3 6 7" xfId="34199" xr:uid="{00000000-0005-0000-0000-00004C770000}"/>
    <cellStyle name="Saída 2 2 3 6 8" xfId="37757" xr:uid="{00000000-0005-0000-0000-00004D770000}"/>
    <cellStyle name="Saída 2 2 3 7" xfId="10327" xr:uid="{00000000-0005-0000-0000-00004E770000}"/>
    <cellStyle name="Saída 2 2 3 8" xfId="9322" xr:uid="{00000000-0005-0000-0000-00004F770000}"/>
    <cellStyle name="Saída 2 2 3 9" xfId="9527" xr:uid="{00000000-0005-0000-0000-000050770000}"/>
    <cellStyle name="Saída 2 2 4" xfId="1174" xr:uid="{00000000-0005-0000-0000-000051770000}"/>
    <cellStyle name="Saída 2 2 4 10" xfId="4149" xr:uid="{00000000-0005-0000-0000-000052770000}"/>
    <cellStyle name="Saída 2 2 4 10 2" xfId="13303" xr:uid="{00000000-0005-0000-0000-000053770000}"/>
    <cellStyle name="Saída 2 2 4 10 3" xfId="20301" xr:uid="{00000000-0005-0000-0000-000054770000}"/>
    <cellStyle name="Saída 2 2 4 10 4" xfId="22564" xr:uid="{00000000-0005-0000-0000-000055770000}"/>
    <cellStyle name="Saída 2 2 4 10 5" xfId="21270" xr:uid="{00000000-0005-0000-0000-000056770000}"/>
    <cellStyle name="Saída 2 2 4 10 6" xfId="28722" xr:uid="{00000000-0005-0000-0000-000057770000}"/>
    <cellStyle name="Saída 2 2 4 10 7" xfId="33395" xr:uid="{00000000-0005-0000-0000-000058770000}"/>
    <cellStyle name="Saída 2 2 4 10 8" xfId="37070" xr:uid="{00000000-0005-0000-0000-000059770000}"/>
    <cellStyle name="Saída 2 2 4 11" xfId="2227" xr:uid="{00000000-0005-0000-0000-00005A770000}"/>
    <cellStyle name="Saída 2 2 4 11 2" xfId="11381" xr:uid="{00000000-0005-0000-0000-00005B770000}"/>
    <cellStyle name="Saída 2 2 4 11 3" xfId="18384" xr:uid="{00000000-0005-0000-0000-00005C770000}"/>
    <cellStyle name="Saída 2 2 4 11 4" xfId="22680" xr:uid="{00000000-0005-0000-0000-00005D770000}"/>
    <cellStyle name="Saída 2 2 4 11 5" xfId="17156" xr:uid="{00000000-0005-0000-0000-00005E770000}"/>
    <cellStyle name="Saída 2 2 4 11 6" xfId="30216" xr:uid="{00000000-0005-0000-0000-00005F770000}"/>
    <cellStyle name="Saída 2 2 4 11 7" xfId="34190" xr:uid="{00000000-0005-0000-0000-000060770000}"/>
    <cellStyle name="Saída 2 2 4 11 8" xfId="37752" xr:uid="{00000000-0005-0000-0000-000061770000}"/>
    <cellStyle name="Saída 2 2 4 12" xfId="10328" xr:uid="{00000000-0005-0000-0000-000062770000}"/>
    <cellStyle name="Saída 2 2 4 13" xfId="9321" xr:uid="{00000000-0005-0000-0000-000063770000}"/>
    <cellStyle name="Saída 2 2 4 14" xfId="25860" xr:uid="{00000000-0005-0000-0000-000064770000}"/>
    <cellStyle name="Saída 2 2 4 15" xfId="25548" xr:uid="{00000000-0005-0000-0000-000065770000}"/>
    <cellStyle name="Saída 2 2 4 16" xfId="35070" xr:uid="{00000000-0005-0000-0000-000066770000}"/>
    <cellStyle name="Saída 2 2 4 17" xfId="38408" xr:uid="{00000000-0005-0000-0000-000067770000}"/>
    <cellStyle name="Saída 2 2 4 2" xfId="2350" xr:uid="{00000000-0005-0000-0000-000068770000}"/>
    <cellStyle name="Saída 2 2 4 2 10" xfId="17921" xr:uid="{00000000-0005-0000-0000-000069770000}"/>
    <cellStyle name="Saída 2 2 4 2 11" xfId="30156" xr:uid="{00000000-0005-0000-0000-00006A770000}"/>
    <cellStyle name="Saída 2 2 4 2 12" xfId="34132" xr:uid="{00000000-0005-0000-0000-00006B770000}"/>
    <cellStyle name="Saída 2 2 4 2 13" xfId="37694" xr:uid="{00000000-0005-0000-0000-00006C770000}"/>
    <cellStyle name="Saída 2 2 4 2 2" xfId="2750" xr:uid="{00000000-0005-0000-0000-00006D770000}"/>
    <cellStyle name="Saída 2 2 4 2 2 2" xfId="11904" xr:uid="{00000000-0005-0000-0000-00006E770000}"/>
    <cellStyle name="Saída 2 2 4 2 2 3" xfId="18907" xr:uid="{00000000-0005-0000-0000-00006F770000}"/>
    <cellStyle name="Saída 2 2 4 2 2 4" xfId="17189" xr:uid="{00000000-0005-0000-0000-000070770000}"/>
    <cellStyle name="Saída 2 2 4 2 2 5" xfId="26334" xr:uid="{00000000-0005-0000-0000-000071770000}"/>
    <cellStyle name="Saída 2 2 4 2 2 6" xfId="29955" xr:uid="{00000000-0005-0000-0000-000072770000}"/>
    <cellStyle name="Saída 2 2 4 2 2 7" xfId="25707" xr:uid="{00000000-0005-0000-0000-000073770000}"/>
    <cellStyle name="Saída 2 2 4 2 2 8" xfId="9372" xr:uid="{00000000-0005-0000-0000-000074770000}"/>
    <cellStyle name="Saída 2 2 4 2 3" xfId="4032" xr:uid="{00000000-0005-0000-0000-000075770000}"/>
    <cellStyle name="Saída 2 2 4 2 3 2" xfId="13186" xr:uid="{00000000-0005-0000-0000-000076770000}"/>
    <cellStyle name="Saída 2 2 4 2 3 3" xfId="20184" xr:uid="{00000000-0005-0000-0000-000077770000}"/>
    <cellStyle name="Saída 2 2 4 2 3 4" xfId="27815" xr:uid="{00000000-0005-0000-0000-000078770000}"/>
    <cellStyle name="Saída 2 2 4 2 3 5" xfId="28217" xr:uid="{00000000-0005-0000-0000-000079770000}"/>
    <cellStyle name="Saída 2 2 4 2 3 6" xfId="25526" xr:uid="{00000000-0005-0000-0000-00007A770000}"/>
    <cellStyle name="Saída 2 2 4 2 3 7" xfId="31685" xr:uid="{00000000-0005-0000-0000-00007B770000}"/>
    <cellStyle name="Saída 2 2 4 2 3 8" xfId="35365" xr:uid="{00000000-0005-0000-0000-00007C770000}"/>
    <cellStyle name="Saída 2 2 4 2 4" xfId="4470" xr:uid="{00000000-0005-0000-0000-00007D770000}"/>
    <cellStyle name="Saída 2 2 4 2 4 2" xfId="13624" xr:uid="{00000000-0005-0000-0000-00007E770000}"/>
    <cellStyle name="Saída 2 2 4 2 4 3" xfId="20622" xr:uid="{00000000-0005-0000-0000-00007F770000}"/>
    <cellStyle name="Saída 2 2 4 2 4 4" xfId="27597" xr:uid="{00000000-0005-0000-0000-000080770000}"/>
    <cellStyle name="Saída 2 2 4 2 4 5" xfId="28853" xr:uid="{00000000-0005-0000-0000-000081770000}"/>
    <cellStyle name="Saída 2 2 4 2 4 6" xfId="15472" xr:uid="{00000000-0005-0000-0000-000082770000}"/>
    <cellStyle name="Saída 2 2 4 2 4 7" xfId="31768" xr:uid="{00000000-0005-0000-0000-000083770000}"/>
    <cellStyle name="Saída 2 2 4 2 4 8" xfId="35448" xr:uid="{00000000-0005-0000-0000-000084770000}"/>
    <cellStyle name="Saída 2 2 4 2 5" xfId="4724" xr:uid="{00000000-0005-0000-0000-000085770000}"/>
    <cellStyle name="Saída 2 2 4 2 5 2" xfId="13878" xr:uid="{00000000-0005-0000-0000-000086770000}"/>
    <cellStyle name="Saída 2 2 4 2 5 3" xfId="20876" xr:uid="{00000000-0005-0000-0000-000087770000}"/>
    <cellStyle name="Saída 2 2 4 2 5 4" xfId="17530" xr:uid="{00000000-0005-0000-0000-000088770000}"/>
    <cellStyle name="Saída 2 2 4 2 5 5" xfId="26738" xr:uid="{00000000-0005-0000-0000-000089770000}"/>
    <cellStyle name="Saída 2 2 4 2 5 6" xfId="25986" xr:uid="{00000000-0005-0000-0000-00008A770000}"/>
    <cellStyle name="Saída 2 2 4 2 5 7" xfId="25490" xr:uid="{00000000-0005-0000-0000-00008B770000}"/>
    <cellStyle name="Saída 2 2 4 2 5 8" xfId="25764" xr:uid="{00000000-0005-0000-0000-00008C770000}"/>
    <cellStyle name="Saída 2 2 4 2 6" xfId="4970" xr:uid="{00000000-0005-0000-0000-00008D770000}"/>
    <cellStyle name="Saída 2 2 4 2 6 2" xfId="14124" xr:uid="{00000000-0005-0000-0000-00008E770000}"/>
    <cellStyle name="Saída 2 2 4 2 6 3" xfId="21122" xr:uid="{00000000-0005-0000-0000-00008F770000}"/>
    <cellStyle name="Saída 2 2 4 2 6 4" xfId="27354" xr:uid="{00000000-0005-0000-0000-000090770000}"/>
    <cellStyle name="Saída 2 2 4 2 6 5" xfId="17072" xr:uid="{00000000-0005-0000-0000-000091770000}"/>
    <cellStyle name="Saída 2 2 4 2 6 6" xfId="32016" xr:uid="{00000000-0005-0000-0000-000092770000}"/>
    <cellStyle name="Saída 2 2 4 2 6 7" xfId="35694" xr:uid="{00000000-0005-0000-0000-000093770000}"/>
    <cellStyle name="Saída 2 2 4 2 6 8" xfId="38605" xr:uid="{00000000-0005-0000-0000-000094770000}"/>
    <cellStyle name="Saída 2 2 4 2 7" xfId="11504" xr:uid="{00000000-0005-0000-0000-000095770000}"/>
    <cellStyle name="Saída 2 2 4 2 8" xfId="18507" xr:uid="{00000000-0005-0000-0000-000096770000}"/>
    <cellStyle name="Saída 2 2 4 2 9" xfId="9529" xr:uid="{00000000-0005-0000-0000-000097770000}"/>
    <cellStyle name="Saída 2 2 4 3" xfId="2378" xr:uid="{00000000-0005-0000-0000-000098770000}"/>
    <cellStyle name="Saída 2 2 4 3 10" xfId="26160" xr:uid="{00000000-0005-0000-0000-000099770000}"/>
    <cellStyle name="Saída 2 2 4 3 11" xfId="30139" xr:uid="{00000000-0005-0000-0000-00009A770000}"/>
    <cellStyle name="Saída 2 2 4 3 12" xfId="34115" xr:uid="{00000000-0005-0000-0000-00009B770000}"/>
    <cellStyle name="Saída 2 2 4 3 13" xfId="37677" xr:uid="{00000000-0005-0000-0000-00009C770000}"/>
    <cellStyle name="Saída 2 2 4 3 2" xfId="2778" xr:uid="{00000000-0005-0000-0000-00009D770000}"/>
    <cellStyle name="Saída 2 2 4 3 2 2" xfId="11932" xr:uid="{00000000-0005-0000-0000-00009E770000}"/>
    <cellStyle name="Saída 2 2 4 3 2 3" xfId="18935" xr:uid="{00000000-0005-0000-0000-00009F770000}"/>
    <cellStyle name="Saída 2 2 4 3 2 4" xfId="24383" xr:uid="{00000000-0005-0000-0000-0000A0770000}"/>
    <cellStyle name="Saída 2 2 4 3 2 5" xfId="25355" xr:uid="{00000000-0005-0000-0000-0000A1770000}"/>
    <cellStyle name="Saída 2 2 4 3 2 6" xfId="17658" xr:uid="{00000000-0005-0000-0000-0000A2770000}"/>
    <cellStyle name="Saída 2 2 4 3 2 7" xfId="25233" xr:uid="{00000000-0005-0000-0000-0000A3770000}"/>
    <cellStyle name="Saída 2 2 4 3 2 8" xfId="31309" xr:uid="{00000000-0005-0000-0000-0000A4770000}"/>
    <cellStyle name="Saída 2 2 4 3 3" xfId="4060" xr:uid="{00000000-0005-0000-0000-0000A5770000}"/>
    <cellStyle name="Saída 2 2 4 3 3 2" xfId="13214" xr:uid="{00000000-0005-0000-0000-0000A6770000}"/>
    <cellStyle name="Saída 2 2 4 3 3 3" xfId="20212" xr:uid="{00000000-0005-0000-0000-0000A7770000}"/>
    <cellStyle name="Saída 2 2 4 3 3 4" xfId="27801" xr:uid="{00000000-0005-0000-0000-0000A8770000}"/>
    <cellStyle name="Saída 2 2 4 3 3 5" xfId="21272" xr:uid="{00000000-0005-0000-0000-0000A9770000}"/>
    <cellStyle name="Saída 2 2 4 3 3 6" xfId="24496" xr:uid="{00000000-0005-0000-0000-0000AA770000}"/>
    <cellStyle name="Saída 2 2 4 3 3 7" xfId="33431" xr:uid="{00000000-0005-0000-0000-0000AB770000}"/>
    <cellStyle name="Saída 2 2 4 3 3 8" xfId="37106" xr:uid="{00000000-0005-0000-0000-0000AC770000}"/>
    <cellStyle name="Saída 2 2 4 3 4" xfId="4498" xr:uid="{00000000-0005-0000-0000-0000AD770000}"/>
    <cellStyle name="Saída 2 2 4 3 4 2" xfId="13652" xr:uid="{00000000-0005-0000-0000-0000AE770000}"/>
    <cellStyle name="Saída 2 2 4 3 4 3" xfId="20650" xr:uid="{00000000-0005-0000-0000-0000AF770000}"/>
    <cellStyle name="Saída 2 2 4 3 4 4" xfId="27586" xr:uid="{00000000-0005-0000-0000-0000B0770000}"/>
    <cellStyle name="Saída 2 2 4 3 4 5" xfId="17888" xr:uid="{00000000-0005-0000-0000-0000B1770000}"/>
    <cellStyle name="Saída 2 2 4 3 4 6" xfId="10275" xr:uid="{00000000-0005-0000-0000-0000B2770000}"/>
    <cellStyle name="Saída 2 2 4 3 4 7" xfId="17814" xr:uid="{00000000-0005-0000-0000-0000B3770000}"/>
    <cellStyle name="Saída 2 2 4 3 4 8" xfId="31025" xr:uid="{00000000-0005-0000-0000-0000B4770000}"/>
    <cellStyle name="Saída 2 2 4 3 5" xfId="4752" xr:uid="{00000000-0005-0000-0000-0000B5770000}"/>
    <cellStyle name="Saída 2 2 4 3 5 2" xfId="13906" xr:uid="{00000000-0005-0000-0000-0000B6770000}"/>
    <cellStyle name="Saída 2 2 4 3 5 3" xfId="20904" xr:uid="{00000000-0005-0000-0000-0000B7770000}"/>
    <cellStyle name="Saída 2 2 4 3 5 4" xfId="27462" xr:uid="{00000000-0005-0000-0000-0000B8770000}"/>
    <cellStyle name="Saída 2 2 4 3 5 5" xfId="26744" xr:uid="{00000000-0005-0000-0000-0000B9770000}"/>
    <cellStyle name="Saída 2 2 4 3 5 6" xfId="25511" xr:uid="{00000000-0005-0000-0000-0000BA770000}"/>
    <cellStyle name="Saída 2 2 4 3 5 7" xfId="32146" xr:uid="{00000000-0005-0000-0000-0000BB770000}"/>
    <cellStyle name="Saída 2 2 4 3 5 8" xfId="35821" xr:uid="{00000000-0005-0000-0000-0000BC770000}"/>
    <cellStyle name="Saída 2 2 4 3 6" xfId="4998" xr:uid="{00000000-0005-0000-0000-0000BD770000}"/>
    <cellStyle name="Saída 2 2 4 3 6 2" xfId="14152" xr:uid="{00000000-0005-0000-0000-0000BE770000}"/>
    <cellStyle name="Saída 2 2 4 3 6 3" xfId="21150" xr:uid="{00000000-0005-0000-0000-0000BF770000}"/>
    <cellStyle name="Saída 2 2 4 3 6 4" xfId="27340" xr:uid="{00000000-0005-0000-0000-0000C0770000}"/>
    <cellStyle name="Saída 2 2 4 3 6 5" xfId="24176" xr:uid="{00000000-0005-0000-0000-0000C1770000}"/>
    <cellStyle name="Saída 2 2 4 3 6 6" xfId="32044" xr:uid="{00000000-0005-0000-0000-0000C2770000}"/>
    <cellStyle name="Saída 2 2 4 3 6 7" xfId="35722" xr:uid="{00000000-0005-0000-0000-0000C3770000}"/>
    <cellStyle name="Saída 2 2 4 3 6 8" xfId="38633" xr:uid="{00000000-0005-0000-0000-0000C4770000}"/>
    <cellStyle name="Saída 2 2 4 3 7" xfId="11532" xr:uid="{00000000-0005-0000-0000-0000C5770000}"/>
    <cellStyle name="Saída 2 2 4 3 8" xfId="18535" xr:uid="{00000000-0005-0000-0000-0000C6770000}"/>
    <cellStyle name="Saída 2 2 4 3 9" xfId="25441" xr:uid="{00000000-0005-0000-0000-0000C7770000}"/>
    <cellStyle name="Saída 2 2 4 4" xfId="2402" xr:uid="{00000000-0005-0000-0000-0000C8770000}"/>
    <cellStyle name="Saída 2 2 4 4 10" xfId="26175" xr:uid="{00000000-0005-0000-0000-0000C9770000}"/>
    <cellStyle name="Saída 2 2 4 4 11" xfId="22636" xr:uid="{00000000-0005-0000-0000-0000CA770000}"/>
    <cellStyle name="Saída 2 2 4 4 12" xfId="30872" xr:uid="{00000000-0005-0000-0000-0000CB770000}"/>
    <cellStyle name="Saída 2 2 4 4 13" xfId="31435" xr:uid="{00000000-0005-0000-0000-0000CC770000}"/>
    <cellStyle name="Saída 2 2 4 4 2" xfId="2802" xr:uid="{00000000-0005-0000-0000-0000CD770000}"/>
    <cellStyle name="Saída 2 2 4 4 2 2" xfId="11956" xr:uid="{00000000-0005-0000-0000-0000CE770000}"/>
    <cellStyle name="Saída 2 2 4 4 2 3" xfId="18959" xr:uid="{00000000-0005-0000-0000-0000CF770000}"/>
    <cellStyle name="Saída 2 2 4 4 2 4" xfId="9198" xr:uid="{00000000-0005-0000-0000-0000D0770000}"/>
    <cellStyle name="Saída 2 2 4 4 2 5" xfId="23007" xr:uid="{00000000-0005-0000-0000-0000D1770000}"/>
    <cellStyle name="Saída 2 2 4 4 2 6" xfId="26506" xr:uid="{00000000-0005-0000-0000-0000D2770000}"/>
    <cellStyle name="Saída 2 2 4 4 2 7" xfId="29648" xr:uid="{00000000-0005-0000-0000-0000D3770000}"/>
    <cellStyle name="Saída 2 2 4 4 2 8" xfId="33634" xr:uid="{00000000-0005-0000-0000-0000D4770000}"/>
    <cellStyle name="Saída 2 2 4 4 3" xfId="4084" xr:uid="{00000000-0005-0000-0000-0000D5770000}"/>
    <cellStyle name="Saída 2 2 4 4 3 2" xfId="13238" xr:uid="{00000000-0005-0000-0000-0000D6770000}"/>
    <cellStyle name="Saída 2 2 4 4 3 3" xfId="20236" xr:uid="{00000000-0005-0000-0000-0000D7770000}"/>
    <cellStyle name="Saída 2 2 4 4 3 4" xfId="27789" xr:uid="{00000000-0005-0000-0000-0000D8770000}"/>
    <cellStyle name="Saída 2 2 4 4 3 5" xfId="24512" xr:uid="{00000000-0005-0000-0000-0000D9770000}"/>
    <cellStyle name="Saída 2 2 4 4 3 6" xfId="25601" xr:uid="{00000000-0005-0000-0000-0000DA770000}"/>
    <cellStyle name="Saída 2 2 4 4 3 7" xfId="33426" xr:uid="{00000000-0005-0000-0000-0000DB770000}"/>
    <cellStyle name="Saída 2 2 4 4 3 8" xfId="37101" xr:uid="{00000000-0005-0000-0000-0000DC770000}"/>
    <cellStyle name="Saída 2 2 4 4 4" xfId="4522" xr:uid="{00000000-0005-0000-0000-0000DD770000}"/>
    <cellStyle name="Saída 2 2 4 4 4 2" xfId="13676" xr:uid="{00000000-0005-0000-0000-0000DE770000}"/>
    <cellStyle name="Saída 2 2 4 4 4 3" xfId="20674" xr:uid="{00000000-0005-0000-0000-0000DF770000}"/>
    <cellStyle name="Saída 2 2 4 4 4 4" xfId="27575" xr:uid="{00000000-0005-0000-0000-0000E0770000}"/>
    <cellStyle name="Saída 2 2 4 4 4 5" xfId="28167" xr:uid="{00000000-0005-0000-0000-0000E1770000}"/>
    <cellStyle name="Saída 2 2 4 4 4 6" xfId="24362" xr:uid="{00000000-0005-0000-0000-0000E2770000}"/>
    <cellStyle name="Saída 2 2 4 4 4 7" xfId="32255" xr:uid="{00000000-0005-0000-0000-0000E3770000}"/>
    <cellStyle name="Saída 2 2 4 4 4 8" xfId="35930" xr:uid="{00000000-0005-0000-0000-0000E4770000}"/>
    <cellStyle name="Saída 2 2 4 4 5" xfId="4776" xr:uid="{00000000-0005-0000-0000-0000E5770000}"/>
    <cellStyle name="Saída 2 2 4 4 5 2" xfId="13930" xr:uid="{00000000-0005-0000-0000-0000E6770000}"/>
    <cellStyle name="Saída 2 2 4 4 5 3" xfId="20928" xr:uid="{00000000-0005-0000-0000-0000E7770000}"/>
    <cellStyle name="Saída 2 2 4 4 5 4" xfId="27450" xr:uid="{00000000-0005-0000-0000-0000E8770000}"/>
    <cellStyle name="Saída 2 2 4 4 5 5" xfId="10010" xr:uid="{00000000-0005-0000-0000-0000E9770000}"/>
    <cellStyle name="Saída 2 2 4 4 5 6" xfId="17579" xr:uid="{00000000-0005-0000-0000-0000EA770000}"/>
    <cellStyle name="Saída 2 2 4 4 5 7" xfId="32139" xr:uid="{00000000-0005-0000-0000-0000EB770000}"/>
    <cellStyle name="Saída 2 2 4 4 5 8" xfId="35814" xr:uid="{00000000-0005-0000-0000-0000EC770000}"/>
    <cellStyle name="Saída 2 2 4 4 6" xfId="5022" xr:uid="{00000000-0005-0000-0000-0000ED770000}"/>
    <cellStyle name="Saída 2 2 4 4 6 2" xfId="14176" xr:uid="{00000000-0005-0000-0000-0000EE770000}"/>
    <cellStyle name="Saída 2 2 4 4 6 3" xfId="21174" xr:uid="{00000000-0005-0000-0000-0000EF770000}"/>
    <cellStyle name="Saída 2 2 4 4 6 4" xfId="9338" xr:uid="{00000000-0005-0000-0000-0000F0770000}"/>
    <cellStyle name="Saída 2 2 4 4 6 5" xfId="9948" xr:uid="{00000000-0005-0000-0000-0000F1770000}"/>
    <cellStyle name="Saída 2 2 4 4 6 6" xfId="32068" xr:uid="{00000000-0005-0000-0000-0000F2770000}"/>
    <cellStyle name="Saída 2 2 4 4 6 7" xfId="35746" xr:uid="{00000000-0005-0000-0000-0000F3770000}"/>
    <cellStyle name="Saída 2 2 4 4 6 8" xfId="38657" xr:uid="{00000000-0005-0000-0000-0000F4770000}"/>
    <cellStyle name="Saída 2 2 4 4 7" xfId="11556" xr:uid="{00000000-0005-0000-0000-0000F5770000}"/>
    <cellStyle name="Saída 2 2 4 4 8" xfId="18559" xr:uid="{00000000-0005-0000-0000-0000F6770000}"/>
    <cellStyle name="Saída 2 2 4 4 9" xfId="17611" xr:uid="{00000000-0005-0000-0000-0000F7770000}"/>
    <cellStyle name="Saída 2 2 4 5" xfId="2426" xr:uid="{00000000-0005-0000-0000-0000F8770000}"/>
    <cellStyle name="Saída 2 2 4 5 10" xfId="9545" xr:uid="{00000000-0005-0000-0000-0000F9770000}"/>
    <cellStyle name="Saída 2 2 4 5 11" xfId="30115" xr:uid="{00000000-0005-0000-0000-0000FA770000}"/>
    <cellStyle name="Saída 2 2 4 5 12" xfId="9548" xr:uid="{00000000-0005-0000-0000-0000FB770000}"/>
    <cellStyle name="Saída 2 2 4 5 13" xfId="18006" xr:uid="{00000000-0005-0000-0000-0000FC770000}"/>
    <cellStyle name="Saída 2 2 4 5 2" xfId="2826" xr:uid="{00000000-0005-0000-0000-0000FD770000}"/>
    <cellStyle name="Saída 2 2 4 5 2 2" xfId="11980" xr:uid="{00000000-0005-0000-0000-0000FE770000}"/>
    <cellStyle name="Saída 2 2 4 5 2 3" xfId="18983" xr:uid="{00000000-0005-0000-0000-0000FF770000}"/>
    <cellStyle name="Saída 2 2 4 5 2 4" xfId="18275" xr:uid="{00000000-0005-0000-0000-000000780000}"/>
    <cellStyle name="Saída 2 2 4 5 2 5" xfId="28757" xr:uid="{00000000-0005-0000-0000-000001780000}"/>
    <cellStyle name="Saída 2 2 4 5 2 6" xfId="29920" xr:uid="{00000000-0005-0000-0000-000002780000}"/>
    <cellStyle name="Saída 2 2 4 5 2 7" xfId="33897" xr:uid="{00000000-0005-0000-0000-000003780000}"/>
    <cellStyle name="Saída 2 2 4 5 2 8" xfId="37459" xr:uid="{00000000-0005-0000-0000-000004780000}"/>
    <cellStyle name="Saída 2 2 4 5 3" xfId="4108" xr:uid="{00000000-0005-0000-0000-000005780000}"/>
    <cellStyle name="Saída 2 2 4 5 3 2" xfId="13262" xr:uid="{00000000-0005-0000-0000-000006780000}"/>
    <cellStyle name="Saída 2 2 4 5 3 3" xfId="20260" xr:uid="{00000000-0005-0000-0000-000007780000}"/>
    <cellStyle name="Saída 2 2 4 5 3 4" xfId="17192" xr:uid="{00000000-0005-0000-0000-000008780000}"/>
    <cellStyle name="Saída 2 2 4 5 3 5" xfId="28562" xr:uid="{00000000-0005-0000-0000-000009780000}"/>
    <cellStyle name="Saída 2 2 4 5 3 6" xfId="28130" xr:uid="{00000000-0005-0000-0000-00000A780000}"/>
    <cellStyle name="Saída 2 2 4 5 3 7" xfId="25619" xr:uid="{00000000-0005-0000-0000-00000B780000}"/>
    <cellStyle name="Saída 2 2 4 5 3 8" xfId="28795" xr:uid="{00000000-0005-0000-0000-00000C780000}"/>
    <cellStyle name="Saída 2 2 4 5 4" xfId="4546" xr:uid="{00000000-0005-0000-0000-00000D780000}"/>
    <cellStyle name="Saída 2 2 4 5 4 2" xfId="13700" xr:uid="{00000000-0005-0000-0000-00000E780000}"/>
    <cellStyle name="Saída 2 2 4 5 4 3" xfId="20698" xr:uid="{00000000-0005-0000-0000-00000F780000}"/>
    <cellStyle name="Saída 2 2 4 5 4 4" xfId="15492" xr:uid="{00000000-0005-0000-0000-000010780000}"/>
    <cellStyle name="Saída 2 2 4 5 4 5" xfId="17753" xr:uid="{00000000-0005-0000-0000-000011780000}"/>
    <cellStyle name="Saída 2 2 4 5 4 6" xfId="28788" xr:uid="{00000000-0005-0000-0000-000012780000}"/>
    <cellStyle name="Saída 2 2 4 5 4 7" xfId="31157" xr:uid="{00000000-0005-0000-0000-000013780000}"/>
    <cellStyle name="Saída 2 2 4 5 4 8" xfId="35048" xr:uid="{00000000-0005-0000-0000-000014780000}"/>
    <cellStyle name="Saída 2 2 4 5 5" xfId="4800" xr:uid="{00000000-0005-0000-0000-000015780000}"/>
    <cellStyle name="Saída 2 2 4 5 5 2" xfId="13954" xr:uid="{00000000-0005-0000-0000-000016780000}"/>
    <cellStyle name="Saída 2 2 4 5 5 3" xfId="20952" xr:uid="{00000000-0005-0000-0000-000017780000}"/>
    <cellStyle name="Saída 2 2 4 5 5 4" xfId="24246" xr:uid="{00000000-0005-0000-0000-000018780000}"/>
    <cellStyle name="Saída 2 2 4 5 5 5" xfId="28611" xr:uid="{00000000-0005-0000-0000-000019780000}"/>
    <cellStyle name="Saída 2 2 4 5 5 6" xfId="29152" xr:uid="{00000000-0005-0000-0000-00001A780000}"/>
    <cellStyle name="Saída 2 2 4 5 5 7" xfId="32127" xr:uid="{00000000-0005-0000-0000-00001B780000}"/>
    <cellStyle name="Saída 2 2 4 5 5 8" xfId="35802" xr:uid="{00000000-0005-0000-0000-00001C780000}"/>
    <cellStyle name="Saída 2 2 4 5 6" xfId="5046" xr:uid="{00000000-0005-0000-0000-00001D780000}"/>
    <cellStyle name="Saída 2 2 4 5 6 2" xfId="14200" xr:uid="{00000000-0005-0000-0000-00001E780000}"/>
    <cellStyle name="Saída 2 2 4 5 6 3" xfId="21198" xr:uid="{00000000-0005-0000-0000-00001F780000}"/>
    <cellStyle name="Saída 2 2 4 5 6 4" xfId="27316" xr:uid="{00000000-0005-0000-0000-000020780000}"/>
    <cellStyle name="Saída 2 2 4 5 6 5" xfId="25006" xr:uid="{00000000-0005-0000-0000-000021780000}"/>
    <cellStyle name="Saída 2 2 4 5 6 6" xfId="32092" xr:uid="{00000000-0005-0000-0000-000022780000}"/>
    <cellStyle name="Saída 2 2 4 5 6 7" xfId="35770" xr:uid="{00000000-0005-0000-0000-000023780000}"/>
    <cellStyle name="Saída 2 2 4 5 6 8" xfId="38681" xr:uid="{00000000-0005-0000-0000-000024780000}"/>
    <cellStyle name="Saída 2 2 4 5 7" xfId="11580" xr:uid="{00000000-0005-0000-0000-000025780000}"/>
    <cellStyle name="Saída 2 2 4 5 8" xfId="18583" xr:uid="{00000000-0005-0000-0000-000026780000}"/>
    <cellStyle name="Saída 2 2 4 5 9" xfId="17654" xr:uid="{00000000-0005-0000-0000-000027780000}"/>
    <cellStyle name="Saída 2 2 4 6" xfId="2628" xr:uid="{00000000-0005-0000-0000-000028780000}"/>
    <cellStyle name="Saída 2 2 4 6 2" xfId="11782" xr:uid="{00000000-0005-0000-0000-000029780000}"/>
    <cellStyle name="Saída 2 2 4 6 3" xfId="18785" xr:uid="{00000000-0005-0000-0000-00002A780000}"/>
    <cellStyle name="Saída 2 2 4 6 4" xfId="17761" xr:uid="{00000000-0005-0000-0000-00002B780000}"/>
    <cellStyle name="Saída 2 2 4 6 5" xfId="26281" xr:uid="{00000000-0005-0000-0000-00002C780000}"/>
    <cellStyle name="Saída 2 2 4 6 6" xfId="21208" xr:uid="{00000000-0005-0000-0000-00002D780000}"/>
    <cellStyle name="Saída 2 2 4 6 7" xfId="33995" xr:uid="{00000000-0005-0000-0000-00002E780000}"/>
    <cellStyle name="Saída 2 2 4 6 8" xfId="37557" xr:uid="{00000000-0005-0000-0000-00002F780000}"/>
    <cellStyle name="Saída 2 2 4 7" xfId="3196" xr:uid="{00000000-0005-0000-0000-000030780000}"/>
    <cellStyle name="Saída 2 2 4 7 2" xfId="12350" xr:uid="{00000000-0005-0000-0000-000031780000}"/>
    <cellStyle name="Saída 2 2 4 7 3" xfId="19353" xr:uid="{00000000-0005-0000-0000-000032780000}"/>
    <cellStyle name="Saída 2 2 4 7 4" xfId="21247" xr:uid="{00000000-0005-0000-0000-000033780000}"/>
    <cellStyle name="Saída 2 2 4 7 5" xfId="23326" xr:uid="{00000000-0005-0000-0000-000034780000}"/>
    <cellStyle name="Saída 2 2 4 7 6" xfId="22717" xr:uid="{00000000-0005-0000-0000-000035780000}"/>
    <cellStyle name="Saída 2 2 4 7 7" xfId="18374" xr:uid="{00000000-0005-0000-0000-000036780000}"/>
    <cellStyle name="Saída 2 2 4 7 8" xfId="33653" xr:uid="{00000000-0005-0000-0000-000037780000}"/>
    <cellStyle name="Saída 2 2 4 8" xfId="2969" xr:uid="{00000000-0005-0000-0000-000038780000}"/>
    <cellStyle name="Saída 2 2 4 8 2" xfId="12123" xr:uid="{00000000-0005-0000-0000-000039780000}"/>
    <cellStyle name="Saída 2 2 4 8 3" xfId="19126" xr:uid="{00000000-0005-0000-0000-00003A780000}"/>
    <cellStyle name="Saída 2 2 4 8 4" xfId="29517" xr:uid="{00000000-0005-0000-0000-00003B780000}"/>
    <cellStyle name="Saída 2 2 4 8 5" xfId="26390" xr:uid="{00000000-0005-0000-0000-00003C780000}"/>
    <cellStyle name="Saída 2 2 4 8 6" xfId="29850" xr:uid="{00000000-0005-0000-0000-00003D780000}"/>
    <cellStyle name="Saída 2 2 4 8 7" xfId="33827" xr:uid="{00000000-0005-0000-0000-00003E780000}"/>
    <cellStyle name="Saída 2 2 4 8 8" xfId="37389" xr:uid="{00000000-0005-0000-0000-00003F780000}"/>
    <cellStyle name="Saída 2 2 4 9" xfId="3859" xr:uid="{00000000-0005-0000-0000-000040780000}"/>
    <cellStyle name="Saída 2 2 4 9 2" xfId="13013" xr:uid="{00000000-0005-0000-0000-000041780000}"/>
    <cellStyle name="Saída 2 2 4 9 3" xfId="20012" xr:uid="{00000000-0005-0000-0000-000042780000}"/>
    <cellStyle name="Saída 2 2 4 9 4" xfId="15431" xr:uid="{00000000-0005-0000-0000-000043780000}"/>
    <cellStyle name="Saída 2 2 4 9 5" xfId="29195" xr:uid="{00000000-0005-0000-0000-000044780000}"/>
    <cellStyle name="Saída 2 2 4 9 6" xfId="27279" xr:uid="{00000000-0005-0000-0000-000045780000}"/>
    <cellStyle name="Saída 2 2 4 9 7" xfId="31657" xr:uid="{00000000-0005-0000-0000-000046780000}"/>
    <cellStyle name="Saída 2 2 4 9 8" xfId="35337" xr:uid="{00000000-0005-0000-0000-000047780000}"/>
    <cellStyle name="Saída 2 2 5" xfId="2284" xr:uid="{00000000-0005-0000-0000-000048780000}"/>
    <cellStyle name="Saída 2 2 5 10" xfId="23038" xr:uid="{00000000-0005-0000-0000-000049780000}"/>
    <cellStyle name="Saída 2 2 5 11" xfId="30188" xr:uid="{00000000-0005-0000-0000-00004A780000}"/>
    <cellStyle name="Saída 2 2 5 12" xfId="31468" xr:uid="{00000000-0005-0000-0000-00004B780000}"/>
    <cellStyle name="Saída 2 2 5 13" xfId="35178" xr:uid="{00000000-0005-0000-0000-00004C780000}"/>
    <cellStyle name="Saída 2 2 5 2" xfId="2684" xr:uid="{00000000-0005-0000-0000-00004D780000}"/>
    <cellStyle name="Saída 2 2 5 2 2" xfId="11838" xr:uid="{00000000-0005-0000-0000-00004E780000}"/>
    <cellStyle name="Saída 2 2 5 2 3" xfId="18841" xr:uid="{00000000-0005-0000-0000-00004F780000}"/>
    <cellStyle name="Saída 2 2 5 2 4" xfId="24616" xr:uid="{00000000-0005-0000-0000-000050780000}"/>
    <cellStyle name="Saída 2 2 5 2 5" xfId="26302" xr:uid="{00000000-0005-0000-0000-000051780000}"/>
    <cellStyle name="Saída 2 2 5 2 6" xfId="29991" xr:uid="{00000000-0005-0000-0000-000052780000}"/>
    <cellStyle name="Saída 2 2 5 2 7" xfId="33967" xr:uid="{00000000-0005-0000-0000-000053780000}"/>
    <cellStyle name="Saída 2 2 5 2 8" xfId="37529" xr:uid="{00000000-0005-0000-0000-000054780000}"/>
    <cellStyle name="Saída 2 2 5 3" xfId="3966" xr:uid="{00000000-0005-0000-0000-000055780000}"/>
    <cellStyle name="Saída 2 2 5 3 2" xfId="13120" xr:uid="{00000000-0005-0000-0000-000056780000}"/>
    <cellStyle name="Saída 2 2 5 3 3" xfId="20118" xr:uid="{00000000-0005-0000-0000-000057780000}"/>
    <cellStyle name="Saída 2 2 5 3 4" xfId="27847" xr:uid="{00000000-0005-0000-0000-000058780000}"/>
    <cellStyle name="Saída 2 2 5 3 5" xfId="27887" xr:uid="{00000000-0005-0000-0000-000059780000}"/>
    <cellStyle name="Saída 2 2 5 3 6" xfId="19702" xr:uid="{00000000-0005-0000-0000-00005A780000}"/>
    <cellStyle name="Saída 2 2 5 3 7" xfId="24127" xr:uid="{00000000-0005-0000-0000-00005B780000}"/>
    <cellStyle name="Saída 2 2 5 3 8" xfId="35081" xr:uid="{00000000-0005-0000-0000-00005C780000}"/>
    <cellStyle name="Saída 2 2 5 4" xfId="4404" xr:uid="{00000000-0005-0000-0000-00005D780000}"/>
    <cellStyle name="Saída 2 2 5 4 2" xfId="13558" xr:uid="{00000000-0005-0000-0000-00005E780000}"/>
    <cellStyle name="Saída 2 2 5 4 3" xfId="20556" xr:uid="{00000000-0005-0000-0000-00005F780000}"/>
    <cellStyle name="Saída 2 2 5 4 4" xfId="27633" xr:uid="{00000000-0005-0000-0000-000060780000}"/>
    <cellStyle name="Saída 2 2 5 4 5" xfId="28586" xr:uid="{00000000-0005-0000-0000-000061780000}"/>
    <cellStyle name="Saída 2 2 5 4 6" xfId="17703" xr:uid="{00000000-0005-0000-0000-000062780000}"/>
    <cellStyle name="Saída 2 2 5 4 7" xfId="19752" xr:uid="{00000000-0005-0000-0000-000063780000}"/>
    <cellStyle name="Saída 2 2 5 4 8" xfId="32101" xr:uid="{00000000-0005-0000-0000-000064780000}"/>
    <cellStyle name="Saída 2 2 5 5" xfId="4658" xr:uid="{00000000-0005-0000-0000-000065780000}"/>
    <cellStyle name="Saída 2 2 5 5 2" xfId="13812" xr:uid="{00000000-0005-0000-0000-000066780000}"/>
    <cellStyle name="Saída 2 2 5 5 3" xfId="20810" xr:uid="{00000000-0005-0000-0000-000067780000}"/>
    <cellStyle name="Saída 2 2 5 5 4" xfId="20054" xr:uid="{00000000-0005-0000-0000-000068780000}"/>
    <cellStyle name="Saída 2 2 5 5 5" xfId="29249" xr:uid="{00000000-0005-0000-0000-000069780000}"/>
    <cellStyle name="Saída 2 2 5 5 6" xfId="19512" xr:uid="{00000000-0005-0000-0000-00006A780000}"/>
    <cellStyle name="Saída 2 2 5 5 7" xfId="32190" xr:uid="{00000000-0005-0000-0000-00006B780000}"/>
    <cellStyle name="Saída 2 2 5 5 8" xfId="35865" xr:uid="{00000000-0005-0000-0000-00006C780000}"/>
    <cellStyle name="Saída 2 2 5 6" xfId="4904" xr:uid="{00000000-0005-0000-0000-00006D780000}"/>
    <cellStyle name="Saída 2 2 5 6 2" xfId="14058" xr:uid="{00000000-0005-0000-0000-00006E780000}"/>
    <cellStyle name="Saída 2 2 5 6 3" xfId="21056" xr:uid="{00000000-0005-0000-0000-00006F780000}"/>
    <cellStyle name="Saída 2 2 5 6 4" xfId="24038" xr:uid="{00000000-0005-0000-0000-000070780000}"/>
    <cellStyle name="Saída 2 2 5 6 5" xfId="29456" xr:uid="{00000000-0005-0000-0000-000071780000}"/>
    <cellStyle name="Saída 2 2 5 6 6" xfId="31950" xr:uid="{00000000-0005-0000-0000-000072780000}"/>
    <cellStyle name="Saída 2 2 5 6 7" xfId="35628" xr:uid="{00000000-0005-0000-0000-000073780000}"/>
    <cellStyle name="Saída 2 2 5 6 8" xfId="38539" xr:uid="{00000000-0005-0000-0000-000074780000}"/>
    <cellStyle name="Saída 2 2 5 7" xfId="11438" xr:uid="{00000000-0005-0000-0000-000075780000}"/>
    <cellStyle name="Saída 2 2 5 8" xfId="18441" xr:uid="{00000000-0005-0000-0000-000076780000}"/>
    <cellStyle name="Saída 2 2 5 9" xfId="17806" xr:uid="{00000000-0005-0000-0000-000077780000}"/>
    <cellStyle name="Saída 2 2 6" xfId="1676" xr:uid="{00000000-0005-0000-0000-000078780000}"/>
    <cellStyle name="Saída 2 2 6 10" xfId="25981" xr:uid="{00000000-0005-0000-0000-000079780000}"/>
    <cellStyle name="Saída 2 2 6 11" xfId="30990" xr:uid="{00000000-0005-0000-0000-00007A780000}"/>
    <cellStyle name="Saída 2 2 6 12" xfId="34914" xr:uid="{00000000-0005-0000-0000-00007B780000}"/>
    <cellStyle name="Saída 2 2 6 13" xfId="38377" xr:uid="{00000000-0005-0000-0000-00007C780000}"/>
    <cellStyle name="Saída 2 2 6 2" xfId="2503" xr:uid="{00000000-0005-0000-0000-00007D780000}"/>
    <cellStyle name="Saída 2 2 6 2 2" xfId="11657" xr:uid="{00000000-0005-0000-0000-00007E780000}"/>
    <cellStyle name="Saída 2 2 6 2 3" xfId="18660" xr:uid="{00000000-0005-0000-0000-00007F780000}"/>
    <cellStyle name="Saída 2 2 6 2 4" xfId="22917" xr:uid="{00000000-0005-0000-0000-000080780000}"/>
    <cellStyle name="Saída 2 2 6 2 5" xfId="26221" xr:uid="{00000000-0005-0000-0000-000081780000}"/>
    <cellStyle name="Saída 2 2 6 2 6" xfId="30079" xr:uid="{00000000-0005-0000-0000-000082780000}"/>
    <cellStyle name="Saída 2 2 6 2 7" xfId="31082" xr:uid="{00000000-0005-0000-0000-000083780000}"/>
    <cellStyle name="Saída 2 2 6 2 8" xfId="31324" xr:uid="{00000000-0005-0000-0000-000084780000}"/>
    <cellStyle name="Saída 2 2 6 3" xfId="3653" xr:uid="{00000000-0005-0000-0000-000085780000}"/>
    <cellStyle name="Saída 2 2 6 3 2" xfId="12807" xr:uid="{00000000-0005-0000-0000-000086780000}"/>
    <cellStyle name="Saída 2 2 6 3 3" xfId="19806" xr:uid="{00000000-0005-0000-0000-000087780000}"/>
    <cellStyle name="Saída 2 2 6 3 4" xfId="25454" xr:uid="{00000000-0005-0000-0000-000088780000}"/>
    <cellStyle name="Saída 2 2 6 3 5" xfId="15502" xr:uid="{00000000-0005-0000-0000-000089780000}"/>
    <cellStyle name="Saída 2 2 6 3 6" xfId="19364" xr:uid="{00000000-0005-0000-0000-00008A780000}"/>
    <cellStyle name="Saída 2 2 6 3 7" xfId="31139" xr:uid="{00000000-0005-0000-0000-00008B780000}"/>
    <cellStyle name="Saída 2 2 6 3 8" xfId="35012" xr:uid="{00000000-0005-0000-0000-00008C780000}"/>
    <cellStyle name="Saída 2 2 6 4" xfId="4162" xr:uid="{00000000-0005-0000-0000-00008D780000}"/>
    <cellStyle name="Saída 2 2 6 4 2" xfId="13316" xr:uid="{00000000-0005-0000-0000-00008E780000}"/>
    <cellStyle name="Saída 2 2 6 4 3" xfId="20314" xr:uid="{00000000-0005-0000-0000-00008F780000}"/>
    <cellStyle name="Saída 2 2 6 4 4" xfId="27751" xr:uid="{00000000-0005-0000-0000-000090780000}"/>
    <cellStyle name="Saída 2 2 6 4 5" xfId="26667" xr:uid="{00000000-0005-0000-0000-000091780000}"/>
    <cellStyle name="Saída 2 2 6 4 6" xfId="24189" xr:uid="{00000000-0005-0000-0000-000092780000}"/>
    <cellStyle name="Saída 2 2 6 4 7" xfId="33389" xr:uid="{00000000-0005-0000-0000-000093780000}"/>
    <cellStyle name="Saída 2 2 6 4 8" xfId="37064" xr:uid="{00000000-0005-0000-0000-000094780000}"/>
    <cellStyle name="Saída 2 2 6 5" xfId="3074" xr:uid="{00000000-0005-0000-0000-000095780000}"/>
    <cellStyle name="Saída 2 2 6 5 2" xfId="12228" xr:uid="{00000000-0005-0000-0000-000096780000}"/>
    <cellStyle name="Saída 2 2 6 5 3" xfId="19231" xr:uid="{00000000-0005-0000-0000-000097780000}"/>
    <cellStyle name="Saída 2 2 6 5 4" xfId="29515" xr:uid="{00000000-0005-0000-0000-000098780000}"/>
    <cellStyle name="Saída 2 2 6 5 5" xfId="17998" xr:uid="{00000000-0005-0000-0000-000099780000}"/>
    <cellStyle name="Saída 2 2 6 5 6" xfId="26026" xr:uid="{00000000-0005-0000-0000-00009A780000}"/>
    <cellStyle name="Saída 2 2 6 5 7" xfId="33778" xr:uid="{00000000-0005-0000-0000-00009B780000}"/>
    <cellStyle name="Saída 2 2 6 5 8" xfId="37340" xr:uid="{00000000-0005-0000-0000-00009C780000}"/>
    <cellStyle name="Saída 2 2 6 6" xfId="3148" xr:uid="{00000000-0005-0000-0000-00009D780000}"/>
    <cellStyle name="Saída 2 2 6 6 2" xfId="12302" xr:uid="{00000000-0005-0000-0000-00009E780000}"/>
    <cellStyle name="Saída 2 2 6 6 3" xfId="19305" xr:uid="{00000000-0005-0000-0000-00009F780000}"/>
    <cellStyle name="Saída 2 2 6 6 4" xfId="24008" xr:uid="{00000000-0005-0000-0000-0000A0780000}"/>
    <cellStyle name="Saída 2 2 6 6 5" xfId="25479" xr:uid="{00000000-0005-0000-0000-0000A1780000}"/>
    <cellStyle name="Saída 2 2 6 6 6" xfId="29766" xr:uid="{00000000-0005-0000-0000-0000A2780000}"/>
    <cellStyle name="Saída 2 2 6 6 7" xfId="33743" xr:uid="{00000000-0005-0000-0000-0000A3780000}"/>
    <cellStyle name="Saída 2 2 6 6 8" xfId="37305" xr:uid="{00000000-0005-0000-0000-0000A4780000}"/>
    <cellStyle name="Saída 2 2 6 7" xfId="10830" xr:uid="{00000000-0005-0000-0000-0000A5780000}"/>
    <cellStyle name="Saída 2 2 6 8" xfId="18242" xr:uid="{00000000-0005-0000-0000-0000A6780000}"/>
    <cellStyle name="Saída 2 2 6 9" xfId="28664" xr:uid="{00000000-0005-0000-0000-0000A7780000}"/>
    <cellStyle name="Saída 2 2 7" xfId="2257" xr:uid="{00000000-0005-0000-0000-0000A8780000}"/>
    <cellStyle name="Saída 2 2 7 10" xfId="9924" xr:uid="{00000000-0005-0000-0000-0000A9780000}"/>
    <cellStyle name="Saída 2 2 7 11" xfId="30202" xr:uid="{00000000-0005-0000-0000-0000AA780000}"/>
    <cellStyle name="Saída 2 2 7 12" xfId="34177" xr:uid="{00000000-0005-0000-0000-0000AB780000}"/>
    <cellStyle name="Saída 2 2 7 13" xfId="37739" xr:uid="{00000000-0005-0000-0000-0000AC780000}"/>
    <cellStyle name="Saída 2 2 7 2" xfId="2657" xr:uid="{00000000-0005-0000-0000-0000AD780000}"/>
    <cellStyle name="Saída 2 2 7 2 2" xfId="11811" xr:uid="{00000000-0005-0000-0000-0000AE780000}"/>
    <cellStyle name="Saída 2 2 7 2 3" xfId="18814" xr:uid="{00000000-0005-0000-0000-0000AF780000}"/>
    <cellStyle name="Saída 2 2 7 2 4" xfId="24610" xr:uid="{00000000-0005-0000-0000-0000B0780000}"/>
    <cellStyle name="Saída 2 2 7 2 5" xfId="26289" xr:uid="{00000000-0005-0000-0000-0000B1780000}"/>
    <cellStyle name="Saída 2 2 7 2 6" xfId="25922" xr:uid="{00000000-0005-0000-0000-0000B2780000}"/>
    <cellStyle name="Saída 2 2 7 2 7" xfId="33981" xr:uid="{00000000-0005-0000-0000-0000B3780000}"/>
    <cellStyle name="Saída 2 2 7 2 8" xfId="37543" xr:uid="{00000000-0005-0000-0000-0000B4780000}"/>
    <cellStyle name="Saída 2 2 7 3" xfId="3939" xr:uid="{00000000-0005-0000-0000-0000B5780000}"/>
    <cellStyle name="Saída 2 2 7 3 2" xfId="13093" xr:uid="{00000000-0005-0000-0000-0000B6780000}"/>
    <cellStyle name="Saída 2 2 7 3 3" xfId="20091" xr:uid="{00000000-0005-0000-0000-0000B7780000}"/>
    <cellStyle name="Saída 2 2 7 3 4" xfId="23051" xr:uid="{00000000-0005-0000-0000-0000B8780000}"/>
    <cellStyle name="Saída 2 2 7 3 5" xfId="17142" xr:uid="{00000000-0005-0000-0000-0000B9780000}"/>
    <cellStyle name="Saída 2 2 7 3 6" xfId="24118" xr:uid="{00000000-0005-0000-0000-0000BA780000}"/>
    <cellStyle name="Saída 2 2 7 3 7" xfId="25821" xr:uid="{00000000-0005-0000-0000-0000BB780000}"/>
    <cellStyle name="Saída 2 2 7 3 8" xfId="28019" xr:uid="{00000000-0005-0000-0000-0000BC780000}"/>
    <cellStyle name="Saída 2 2 7 4" xfId="4377" xr:uid="{00000000-0005-0000-0000-0000BD780000}"/>
    <cellStyle name="Saída 2 2 7 4 2" xfId="13531" xr:uid="{00000000-0005-0000-0000-0000BE780000}"/>
    <cellStyle name="Saída 2 2 7 4 3" xfId="20529" xr:uid="{00000000-0005-0000-0000-0000BF780000}"/>
    <cellStyle name="Saída 2 2 7 4 4" xfId="24743" xr:uid="{00000000-0005-0000-0000-0000C0780000}"/>
    <cellStyle name="Saída 2 2 7 4 5" xfId="15506" xr:uid="{00000000-0005-0000-0000-0000C1780000}"/>
    <cellStyle name="Saída 2 2 7 4 6" xfId="25588" xr:uid="{00000000-0005-0000-0000-0000C2780000}"/>
    <cellStyle name="Saída 2 2 7 4 7" xfId="31861" xr:uid="{00000000-0005-0000-0000-0000C3780000}"/>
    <cellStyle name="Saída 2 2 7 4 8" xfId="35515" xr:uid="{00000000-0005-0000-0000-0000C4780000}"/>
    <cellStyle name="Saída 2 2 7 5" xfId="4631" xr:uid="{00000000-0005-0000-0000-0000C5780000}"/>
    <cellStyle name="Saída 2 2 7 5 2" xfId="13785" xr:uid="{00000000-0005-0000-0000-0000C6780000}"/>
    <cellStyle name="Saída 2 2 7 5 3" xfId="20783" xr:uid="{00000000-0005-0000-0000-0000C7780000}"/>
    <cellStyle name="Saída 2 2 7 5 4" xfId="27521" xr:uid="{00000000-0005-0000-0000-0000C8780000}"/>
    <cellStyle name="Saída 2 2 7 5 5" xfId="17454" xr:uid="{00000000-0005-0000-0000-0000C9780000}"/>
    <cellStyle name="Saída 2 2 7 5 6" xfId="17652" xr:uid="{00000000-0005-0000-0000-0000CA780000}"/>
    <cellStyle name="Saída 2 2 7 5 7" xfId="32202" xr:uid="{00000000-0005-0000-0000-0000CB780000}"/>
    <cellStyle name="Saída 2 2 7 5 8" xfId="35877" xr:uid="{00000000-0005-0000-0000-0000CC780000}"/>
    <cellStyle name="Saída 2 2 7 6" xfId="4877" xr:uid="{00000000-0005-0000-0000-0000CD780000}"/>
    <cellStyle name="Saída 2 2 7 6 2" xfId="14031" xr:uid="{00000000-0005-0000-0000-0000CE780000}"/>
    <cellStyle name="Saída 2 2 7 6 3" xfId="21029" xr:uid="{00000000-0005-0000-0000-0000CF780000}"/>
    <cellStyle name="Saída 2 2 7 6 4" xfId="27400" xr:uid="{00000000-0005-0000-0000-0000D0780000}"/>
    <cellStyle name="Saída 2 2 7 6 5" xfId="26772" xr:uid="{00000000-0005-0000-0000-0000D1780000}"/>
    <cellStyle name="Saída 2 2 7 6 6" xfId="19562" xr:uid="{00000000-0005-0000-0000-0000D2780000}"/>
    <cellStyle name="Saída 2 2 7 6 7" xfId="35601" xr:uid="{00000000-0005-0000-0000-0000D3780000}"/>
    <cellStyle name="Saída 2 2 7 6 8" xfId="38512" xr:uid="{00000000-0005-0000-0000-0000D4780000}"/>
    <cellStyle name="Saída 2 2 7 7" xfId="11411" xr:uid="{00000000-0005-0000-0000-0000D5780000}"/>
    <cellStyle name="Saída 2 2 7 8" xfId="18414" xr:uid="{00000000-0005-0000-0000-0000D6780000}"/>
    <cellStyle name="Saída 2 2 7 9" xfId="25248" xr:uid="{00000000-0005-0000-0000-0000D7780000}"/>
    <cellStyle name="Saída 2 2 8" xfId="2125" xr:uid="{00000000-0005-0000-0000-0000D8780000}"/>
    <cellStyle name="Saída 2 2 8 10" xfId="29110" xr:uid="{00000000-0005-0000-0000-0000D9780000}"/>
    <cellStyle name="Saída 2 2 8 11" xfId="30364" xr:uid="{00000000-0005-0000-0000-0000DA780000}"/>
    <cellStyle name="Saída 2 2 8 12" xfId="34280" xr:uid="{00000000-0005-0000-0000-0000DB780000}"/>
    <cellStyle name="Saída 2 2 8 13" xfId="37832" xr:uid="{00000000-0005-0000-0000-0000DC780000}"/>
    <cellStyle name="Saída 2 2 8 2" xfId="2609" xr:uid="{00000000-0005-0000-0000-0000DD780000}"/>
    <cellStyle name="Saída 2 2 8 2 2" xfId="11763" xr:uid="{00000000-0005-0000-0000-0000DE780000}"/>
    <cellStyle name="Saída 2 2 8 2 3" xfId="18766" xr:uid="{00000000-0005-0000-0000-0000DF780000}"/>
    <cellStyle name="Saída 2 2 8 2 4" xfId="23264" xr:uid="{00000000-0005-0000-0000-0000E0780000}"/>
    <cellStyle name="Saída 2 2 8 2 5" xfId="22958" xr:uid="{00000000-0005-0000-0000-0000E1780000}"/>
    <cellStyle name="Saída 2 2 8 2 6" xfId="18118" xr:uid="{00000000-0005-0000-0000-0000E2780000}"/>
    <cellStyle name="Saída 2 2 8 2 7" xfId="28981" xr:uid="{00000000-0005-0000-0000-0000E3780000}"/>
    <cellStyle name="Saída 2 2 8 2 8" xfId="34819" xr:uid="{00000000-0005-0000-0000-0000E4780000}"/>
    <cellStyle name="Saída 2 2 8 3" xfId="3856" xr:uid="{00000000-0005-0000-0000-0000E5780000}"/>
    <cellStyle name="Saída 2 2 8 3 2" xfId="13010" xr:uid="{00000000-0005-0000-0000-0000E6780000}"/>
    <cellStyle name="Saída 2 2 8 3 3" xfId="20009" xr:uid="{00000000-0005-0000-0000-0000E7780000}"/>
    <cellStyle name="Saída 2 2 8 3 4" xfId="27902" xr:uid="{00000000-0005-0000-0000-0000E8780000}"/>
    <cellStyle name="Saída 2 2 8 3 5" xfId="26599" xr:uid="{00000000-0005-0000-0000-0000E9780000}"/>
    <cellStyle name="Saída 2 2 8 3 6" xfId="28209" xr:uid="{00000000-0005-0000-0000-0000EA780000}"/>
    <cellStyle name="Saída 2 2 8 3 7" xfId="33490" xr:uid="{00000000-0005-0000-0000-0000EB780000}"/>
    <cellStyle name="Saída 2 2 8 3 8" xfId="37158" xr:uid="{00000000-0005-0000-0000-0000EC780000}"/>
    <cellStyle name="Saída 2 2 8 4" xfId="4324" xr:uid="{00000000-0005-0000-0000-0000ED780000}"/>
    <cellStyle name="Saída 2 2 8 4 2" xfId="13478" xr:uid="{00000000-0005-0000-0000-0000EE780000}"/>
    <cellStyle name="Saída 2 2 8 4 3" xfId="20476" xr:uid="{00000000-0005-0000-0000-0000EF780000}"/>
    <cellStyle name="Saída 2 2 8 4 4" xfId="10086" xr:uid="{00000000-0005-0000-0000-0000F0780000}"/>
    <cellStyle name="Saída 2 2 8 4 5" xfId="19740" xr:uid="{00000000-0005-0000-0000-0000F1780000}"/>
    <cellStyle name="Saída 2 2 8 4 6" xfId="27260" xr:uid="{00000000-0005-0000-0000-0000F2780000}"/>
    <cellStyle name="Saída 2 2 8 4 7" xfId="33330" xr:uid="{00000000-0005-0000-0000-0000F3780000}"/>
    <cellStyle name="Saída 2 2 8 4 8" xfId="37005" xr:uid="{00000000-0005-0000-0000-0000F4780000}"/>
    <cellStyle name="Saída 2 2 8 5" xfId="4591" xr:uid="{00000000-0005-0000-0000-0000F5780000}"/>
    <cellStyle name="Saída 2 2 8 5 2" xfId="13745" xr:uid="{00000000-0005-0000-0000-0000F6780000}"/>
    <cellStyle name="Saída 2 2 8 5 3" xfId="20743" xr:uid="{00000000-0005-0000-0000-0000F7780000}"/>
    <cellStyle name="Saída 2 2 8 5 4" xfId="27542" xr:uid="{00000000-0005-0000-0000-0000F8780000}"/>
    <cellStyle name="Saída 2 2 8 5 5" xfId="23178" xr:uid="{00000000-0005-0000-0000-0000F9780000}"/>
    <cellStyle name="Saída 2 2 8 5 6" xfId="25331" xr:uid="{00000000-0005-0000-0000-0000FA780000}"/>
    <cellStyle name="Saída 2 2 8 5 7" xfId="29717" xr:uid="{00000000-0005-0000-0000-0000FB780000}"/>
    <cellStyle name="Saída 2 2 8 5 8" xfId="33695" xr:uid="{00000000-0005-0000-0000-0000FC780000}"/>
    <cellStyle name="Saída 2 2 8 6" xfId="4841" xr:uid="{00000000-0005-0000-0000-0000FD780000}"/>
    <cellStyle name="Saída 2 2 8 6 2" xfId="13995" xr:uid="{00000000-0005-0000-0000-0000FE780000}"/>
    <cellStyle name="Saída 2 2 8 6 3" xfId="20993" xr:uid="{00000000-0005-0000-0000-0000FF780000}"/>
    <cellStyle name="Saída 2 2 8 6 4" xfId="24035" xr:uid="{00000000-0005-0000-0000-000000790000}"/>
    <cellStyle name="Saída 2 2 8 6 5" xfId="29274" xr:uid="{00000000-0005-0000-0000-000001790000}"/>
    <cellStyle name="Saída 2 2 8 6 6" xfId="17025" xr:uid="{00000000-0005-0000-0000-000002790000}"/>
    <cellStyle name="Saída 2 2 8 6 7" xfId="17199" xr:uid="{00000000-0005-0000-0000-000003790000}"/>
    <cellStyle name="Saída 2 2 8 6 8" xfId="31120" xr:uid="{00000000-0005-0000-0000-000004790000}"/>
    <cellStyle name="Saída 2 2 8 7" xfId="11279" xr:uid="{00000000-0005-0000-0000-000005790000}"/>
    <cellStyle name="Saída 2 2 8 8" xfId="9389" xr:uid="{00000000-0005-0000-0000-000006790000}"/>
    <cellStyle name="Saída 2 2 8 9" xfId="24602" xr:uid="{00000000-0005-0000-0000-000007790000}"/>
    <cellStyle name="Saída 2 2 9" xfId="1607" xr:uid="{00000000-0005-0000-0000-000008790000}"/>
    <cellStyle name="Saída 2 2 9 2" xfId="10761" xr:uid="{00000000-0005-0000-0000-000009790000}"/>
    <cellStyle name="Saída 2 2 9 3" xfId="17012" xr:uid="{00000000-0005-0000-0000-00000A790000}"/>
    <cellStyle name="Saída 2 2 9 4" xfId="18310" xr:uid="{00000000-0005-0000-0000-00000B790000}"/>
    <cellStyle name="Saída 2 2 9 5" xfId="15443" xr:uid="{00000000-0005-0000-0000-00000C790000}"/>
    <cellStyle name="Saída 2 2 9 6" xfId="25747" xr:uid="{00000000-0005-0000-0000-00000D790000}"/>
    <cellStyle name="Saída 2 2 9 7" xfId="31359" xr:uid="{00000000-0005-0000-0000-00000E790000}"/>
    <cellStyle name="Saída 2 2 9 8" xfId="35118" xr:uid="{00000000-0005-0000-0000-00000F790000}"/>
    <cellStyle name="Saída 2 3" xfId="1131" xr:uid="{00000000-0005-0000-0000-000010790000}"/>
    <cellStyle name="Saída 2 3 10" xfId="4278" xr:uid="{00000000-0005-0000-0000-000011790000}"/>
    <cellStyle name="Saída 2 3 10 2" xfId="13432" xr:uid="{00000000-0005-0000-0000-000012790000}"/>
    <cellStyle name="Saída 2 3 10 3" xfId="20430" xr:uid="{00000000-0005-0000-0000-000013790000}"/>
    <cellStyle name="Saída 2 3 10 4" xfId="27693" xr:uid="{00000000-0005-0000-0000-000014790000}"/>
    <cellStyle name="Saída 2 3 10 5" xfId="17477" xr:uid="{00000000-0005-0000-0000-000015790000}"/>
    <cellStyle name="Saída 2 3 10 6" xfId="25524" xr:uid="{00000000-0005-0000-0000-000016790000}"/>
    <cellStyle name="Saída 2 3 10 7" xfId="17878" xr:uid="{00000000-0005-0000-0000-000017790000}"/>
    <cellStyle name="Saída 2 3 10 8" xfId="25751" xr:uid="{00000000-0005-0000-0000-000018790000}"/>
    <cellStyle name="Saída 2 3 11" xfId="4553" xr:uid="{00000000-0005-0000-0000-000019790000}"/>
    <cellStyle name="Saída 2 3 11 2" xfId="13707" xr:uid="{00000000-0005-0000-0000-00001A790000}"/>
    <cellStyle name="Saída 2 3 11 3" xfId="20705" xr:uid="{00000000-0005-0000-0000-00001B790000}"/>
    <cellStyle name="Saída 2 3 11 4" xfId="27560" xr:uid="{00000000-0005-0000-0000-00001C790000}"/>
    <cellStyle name="Saída 2 3 11 5" xfId="21370" xr:uid="{00000000-0005-0000-0000-00001D790000}"/>
    <cellStyle name="Saída 2 3 11 6" xfId="29003" xr:uid="{00000000-0005-0000-0000-00001E790000}"/>
    <cellStyle name="Saída 2 3 11 7" xfId="32241" xr:uid="{00000000-0005-0000-0000-00001F790000}"/>
    <cellStyle name="Saída 2 3 11 8" xfId="35916" xr:uid="{00000000-0005-0000-0000-000020790000}"/>
    <cellStyle name="Saída 2 3 12" xfId="1527" xr:uid="{00000000-0005-0000-0000-000021790000}"/>
    <cellStyle name="Saída 2 3 12 2" xfId="10681" xr:uid="{00000000-0005-0000-0000-000022790000}"/>
    <cellStyle name="Saída 2 3 12 3" xfId="9936" xr:uid="{00000000-0005-0000-0000-000023790000}"/>
    <cellStyle name="Saída 2 3 12 4" xfId="28736" xr:uid="{00000000-0005-0000-0000-000024790000}"/>
    <cellStyle name="Saída 2 3 12 5" xfId="25949" xr:uid="{00000000-0005-0000-0000-000025790000}"/>
    <cellStyle name="Saída 2 3 12 6" xfId="31045" xr:uid="{00000000-0005-0000-0000-000026790000}"/>
    <cellStyle name="Saída 2 3 12 7" xfId="34940" xr:uid="{00000000-0005-0000-0000-000027790000}"/>
    <cellStyle name="Saída 2 3 12 8" xfId="38402" xr:uid="{00000000-0005-0000-0000-000028790000}"/>
    <cellStyle name="Saída 2 3 13" xfId="10285" xr:uid="{00000000-0005-0000-0000-000029790000}"/>
    <cellStyle name="Saída 2 3 14" xfId="17281" xr:uid="{00000000-0005-0000-0000-00002A790000}"/>
    <cellStyle name="Saída 2 3 15" xfId="22906" xr:uid="{00000000-0005-0000-0000-00002B790000}"/>
    <cellStyle name="Saída 2 3 16" xfId="31219" xr:uid="{00000000-0005-0000-0000-00002C790000}"/>
    <cellStyle name="Saída 2 3 17" xfId="35087" xr:uid="{00000000-0005-0000-0000-00002D790000}"/>
    <cellStyle name="Saída 2 3 18" xfId="38416" xr:uid="{00000000-0005-0000-0000-00002E790000}"/>
    <cellStyle name="Saída 2 3 2" xfId="2286" xr:uid="{00000000-0005-0000-0000-00002F790000}"/>
    <cellStyle name="Saída 2 3 2 10" xfId="26114" xr:uid="{00000000-0005-0000-0000-000030790000}"/>
    <cellStyle name="Saída 2 3 2 11" xfId="30187" xr:uid="{00000000-0005-0000-0000-000031790000}"/>
    <cellStyle name="Saída 2 3 2 12" xfId="34162" xr:uid="{00000000-0005-0000-0000-000032790000}"/>
    <cellStyle name="Saída 2 3 2 13" xfId="37724" xr:uid="{00000000-0005-0000-0000-000033790000}"/>
    <cellStyle name="Saída 2 3 2 2" xfId="2686" xr:uid="{00000000-0005-0000-0000-000034790000}"/>
    <cellStyle name="Saída 2 3 2 2 2" xfId="11840" xr:uid="{00000000-0005-0000-0000-000035790000}"/>
    <cellStyle name="Saída 2 3 2 2 3" xfId="18843" xr:uid="{00000000-0005-0000-0000-000036790000}"/>
    <cellStyle name="Saída 2 3 2 2 4" xfId="28431" xr:uid="{00000000-0005-0000-0000-000037790000}"/>
    <cellStyle name="Saída 2 3 2 2 5" xfId="29120" xr:uid="{00000000-0005-0000-0000-000038790000}"/>
    <cellStyle name="Saída 2 3 2 2 6" xfId="29987" xr:uid="{00000000-0005-0000-0000-000039790000}"/>
    <cellStyle name="Saída 2 3 2 2 7" xfId="33966" xr:uid="{00000000-0005-0000-0000-00003A790000}"/>
    <cellStyle name="Saída 2 3 2 2 8" xfId="37528" xr:uid="{00000000-0005-0000-0000-00003B790000}"/>
    <cellStyle name="Saída 2 3 2 3" xfId="3968" xr:uid="{00000000-0005-0000-0000-00003C790000}"/>
    <cellStyle name="Saída 2 3 2 3 2" xfId="13122" xr:uid="{00000000-0005-0000-0000-00003D790000}"/>
    <cellStyle name="Saída 2 3 2 3 3" xfId="20120" xr:uid="{00000000-0005-0000-0000-00003E790000}"/>
    <cellStyle name="Saída 2 3 2 3 4" xfId="27846" xr:uid="{00000000-0005-0000-0000-00003F790000}"/>
    <cellStyle name="Saída 2 3 2 3 5" xfId="26626" xr:uid="{00000000-0005-0000-0000-000040790000}"/>
    <cellStyle name="Saída 2 3 2 3 6" xfId="26003" xr:uid="{00000000-0005-0000-0000-000041790000}"/>
    <cellStyle name="Saída 2 3 2 3 7" xfId="31666" xr:uid="{00000000-0005-0000-0000-000042790000}"/>
    <cellStyle name="Saída 2 3 2 3 8" xfId="35346" xr:uid="{00000000-0005-0000-0000-000043790000}"/>
    <cellStyle name="Saída 2 3 2 4" xfId="4406" xr:uid="{00000000-0005-0000-0000-000044790000}"/>
    <cellStyle name="Saída 2 3 2 4 2" xfId="13560" xr:uid="{00000000-0005-0000-0000-000045790000}"/>
    <cellStyle name="Saída 2 3 2 4 3" xfId="20558" xr:uid="{00000000-0005-0000-0000-000046790000}"/>
    <cellStyle name="Saída 2 3 2 4 4" xfId="27632" xr:uid="{00000000-0005-0000-0000-000047790000}"/>
    <cellStyle name="Saída 2 3 2 4 5" xfId="17289" xr:uid="{00000000-0005-0000-0000-000048790000}"/>
    <cellStyle name="Saída 2 3 2 4 6" xfId="18177" xr:uid="{00000000-0005-0000-0000-000049790000}"/>
    <cellStyle name="Saída 2 3 2 4 7" xfId="31847" xr:uid="{00000000-0005-0000-0000-00004A790000}"/>
    <cellStyle name="Saída 2 3 2 4 8" xfId="35501" xr:uid="{00000000-0005-0000-0000-00004B790000}"/>
    <cellStyle name="Saída 2 3 2 5" xfId="4660" xr:uid="{00000000-0005-0000-0000-00004C790000}"/>
    <cellStyle name="Saída 2 3 2 5 2" xfId="13814" xr:uid="{00000000-0005-0000-0000-00004D790000}"/>
    <cellStyle name="Saída 2 3 2 5 3" xfId="20812" xr:uid="{00000000-0005-0000-0000-00004E790000}"/>
    <cellStyle name="Saída 2 3 2 5 4" xfId="24776" xr:uid="{00000000-0005-0000-0000-00004F790000}"/>
    <cellStyle name="Saída 2 3 2 5 5" xfId="18081" xr:uid="{00000000-0005-0000-0000-000050790000}"/>
    <cellStyle name="Saída 2 3 2 5 6" xfId="24110" xr:uid="{00000000-0005-0000-0000-000051790000}"/>
    <cellStyle name="Saída 2 3 2 5 7" xfId="29390" xr:uid="{00000000-0005-0000-0000-000052790000}"/>
    <cellStyle name="Saída 2 3 2 5 8" xfId="31912" xr:uid="{00000000-0005-0000-0000-000053790000}"/>
    <cellStyle name="Saída 2 3 2 6" xfId="4906" xr:uid="{00000000-0005-0000-0000-000054790000}"/>
    <cellStyle name="Saída 2 3 2 6 2" xfId="14060" xr:uid="{00000000-0005-0000-0000-000055790000}"/>
    <cellStyle name="Saída 2 3 2 6 3" xfId="21058" xr:uid="{00000000-0005-0000-0000-000056790000}"/>
    <cellStyle name="Saída 2 3 2 6 4" xfId="27378" xr:uid="{00000000-0005-0000-0000-000057790000}"/>
    <cellStyle name="Saída 2 3 2 6 5" xfId="17362" xr:uid="{00000000-0005-0000-0000-000058790000}"/>
    <cellStyle name="Saída 2 3 2 6 6" xfId="31952" xr:uid="{00000000-0005-0000-0000-000059790000}"/>
    <cellStyle name="Saída 2 3 2 6 7" xfId="35630" xr:uid="{00000000-0005-0000-0000-00005A790000}"/>
    <cellStyle name="Saída 2 3 2 6 8" xfId="38541" xr:uid="{00000000-0005-0000-0000-00005B790000}"/>
    <cellStyle name="Saída 2 3 2 7" xfId="11440" xr:uid="{00000000-0005-0000-0000-00005C790000}"/>
    <cellStyle name="Saída 2 3 2 8" xfId="18443" xr:uid="{00000000-0005-0000-0000-00005D790000}"/>
    <cellStyle name="Saída 2 3 2 9" xfId="23334" xr:uid="{00000000-0005-0000-0000-00005E790000}"/>
    <cellStyle name="Saída 2 3 3" xfId="2119" xr:uid="{00000000-0005-0000-0000-00005F790000}"/>
    <cellStyle name="Saída 2 3 3 10" xfId="26060" xr:uid="{00000000-0005-0000-0000-000060790000}"/>
    <cellStyle name="Saída 2 3 3 11" xfId="30367" xr:uid="{00000000-0005-0000-0000-000061790000}"/>
    <cellStyle name="Saída 2 3 3 12" xfId="31455" xr:uid="{00000000-0005-0000-0000-000062790000}"/>
    <cellStyle name="Saída 2 3 3 13" xfId="35166" xr:uid="{00000000-0005-0000-0000-000063790000}"/>
    <cellStyle name="Saída 2 3 3 2" xfId="2603" xr:uid="{00000000-0005-0000-0000-000064790000}"/>
    <cellStyle name="Saída 2 3 3 2 2" xfId="11757" xr:uid="{00000000-0005-0000-0000-000065790000}"/>
    <cellStyle name="Saída 2 3 3 2 3" xfId="18760" xr:uid="{00000000-0005-0000-0000-000066790000}"/>
    <cellStyle name="Saída 2 3 3 2 4" xfId="23261" xr:uid="{00000000-0005-0000-0000-000067790000}"/>
    <cellStyle name="Saída 2 3 3 2 5" xfId="19611" xr:uid="{00000000-0005-0000-0000-000068790000}"/>
    <cellStyle name="Saída 2 3 3 2 6" xfId="30028" xr:uid="{00000000-0005-0000-0000-000069790000}"/>
    <cellStyle name="Saída 2 3 3 2 7" xfId="34005" xr:uid="{00000000-0005-0000-0000-00006A790000}"/>
    <cellStyle name="Saída 2 3 3 2 8" xfId="37567" xr:uid="{00000000-0005-0000-0000-00006B790000}"/>
    <cellStyle name="Saída 2 3 3 3" xfId="3850" xr:uid="{00000000-0005-0000-0000-00006C790000}"/>
    <cellStyle name="Saída 2 3 3 3 2" xfId="13004" xr:uid="{00000000-0005-0000-0000-00006D790000}"/>
    <cellStyle name="Saída 2 3 3 3 3" xfId="20003" xr:uid="{00000000-0005-0000-0000-00006E790000}"/>
    <cellStyle name="Saída 2 3 3 3 4" xfId="27905" xr:uid="{00000000-0005-0000-0000-00006F790000}"/>
    <cellStyle name="Saída 2 3 3 3 5" xfId="28549" xr:uid="{00000000-0005-0000-0000-000070790000}"/>
    <cellStyle name="Saída 2 3 3 3 6" xfId="26008" xr:uid="{00000000-0005-0000-0000-000071790000}"/>
    <cellStyle name="Saída 2 3 3 3 7" xfId="21300" xr:uid="{00000000-0005-0000-0000-000072790000}"/>
    <cellStyle name="Saída 2 3 3 3 8" xfId="31815" xr:uid="{00000000-0005-0000-0000-000073790000}"/>
    <cellStyle name="Saída 2 3 3 4" xfId="4318" xr:uid="{00000000-0005-0000-0000-000074790000}"/>
    <cellStyle name="Saída 2 3 3 4 2" xfId="13472" xr:uid="{00000000-0005-0000-0000-000075790000}"/>
    <cellStyle name="Saída 2 3 3 4 3" xfId="20470" xr:uid="{00000000-0005-0000-0000-000076790000}"/>
    <cellStyle name="Saída 2 3 3 4 4" xfId="27673" xr:uid="{00000000-0005-0000-0000-000077790000}"/>
    <cellStyle name="Saída 2 3 3 4 5" xfId="24175" xr:uid="{00000000-0005-0000-0000-000078790000}"/>
    <cellStyle name="Saída 2 3 3 4 6" xfId="28102" xr:uid="{00000000-0005-0000-0000-000079790000}"/>
    <cellStyle name="Saída 2 3 3 4 7" xfId="31166" xr:uid="{00000000-0005-0000-0000-00007A790000}"/>
    <cellStyle name="Saída 2 3 3 4 8" xfId="35042" xr:uid="{00000000-0005-0000-0000-00007B790000}"/>
    <cellStyle name="Saída 2 3 3 5" xfId="4585" xr:uid="{00000000-0005-0000-0000-00007C790000}"/>
    <cellStyle name="Saída 2 3 3 5 2" xfId="13739" xr:uid="{00000000-0005-0000-0000-00007D790000}"/>
    <cellStyle name="Saída 2 3 3 5 3" xfId="20737" xr:uid="{00000000-0005-0000-0000-00007E790000}"/>
    <cellStyle name="Saída 2 3 3 5 4" xfId="22765" xr:uid="{00000000-0005-0000-0000-00007F790000}"/>
    <cellStyle name="Saída 2 3 3 5 5" xfId="19384" xr:uid="{00000000-0005-0000-0000-000080790000}"/>
    <cellStyle name="Saída 2 3 3 5 6" xfId="26834" xr:uid="{00000000-0005-0000-0000-000081790000}"/>
    <cellStyle name="Saída 2 3 3 5 7" xfId="17389" xr:uid="{00000000-0005-0000-0000-000082790000}"/>
    <cellStyle name="Saída 2 3 3 5 8" xfId="31050" xr:uid="{00000000-0005-0000-0000-000083790000}"/>
    <cellStyle name="Saída 2 3 3 6" xfId="4835" xr:uid="{00000000-0005-0000-0000-000084790000}"/>
    <cellStyle name="Saída 2 3 3 6 2" xfId="13989" xr:uid="{00000000-0005-0000-0000-000085790000}"/>
    <cellStyle name="Saída 2 3 3 6 3" xfId="20987" xr:uid="{00000000-0005-0000-0000-000086790000}"/>
    <cellStyle name="Saída 2 3 3 6 4" xfId="27417" xr:uid="{00000000-0005-0000-0000-000087790000}"/>
    <cellStyle name="Saída 2 3 3 6 5" xfId="26761" xr:uid="{00000000-0005-0000-0000-000088790000}"/>
    <cellStyle name="Saída 2 3 3 6 6" xfId="23325" xr:uid="{00000000-0005-0000-0000-000089790000}"/>
    <cellStyle name="Saída 2 3 3 6 7" xfId="30977" xr:uid="{00000000-0005-0000-0000-00008A790000}"/>
    <cellStyle name="Saída 2 3 3 6 8" xfId="31381" xr:uid="{00000000-0005-0000-0000-00008B790000}"/>
    <cellStyle name="Saída 2 3 3 7" xfId="11273" xr:uid="{00000000-0005-0000-0000-00008C790000}"/>
    <cellStyle name="Saída 2 3 3 8" xfId="9403" xr:uid="{00000000-0005-0000-0000-00008D790000}"/>
    <cellStyle name="Saída 2 3 3 9" xfId="24599" xr:uid="{00000000-0005-0000-0000-00008E790000}"/>
    <cellStyle name="Saída 2 3 4" xfId="2258" xr:uid="{00000000-0005-0000-0000-00008F790000}"/>
    <cellStyle name="Saída 2 3 4 10" xfId="25206" xr:uid="{00000000-0005-0000-0000-000090790000}"/>
    <cellStyle name="Saída 2 3 4 11" xfId="21215" xr:uid="{00000000-0005-0000-0000-000091790000}"/>
    <cellStyle name="Saída 2 3 4 12" xfId="17773" xr:uid="{00000000-0005-0000-0000-000092790000}"/>
    <cellStyle name="Saída 2 3 4 13" xfId="33447" xr:uid="{00000000-0005-0000-0000-000093790000}"/>
    <cellStyle name="Saída 2 3 4 2" xfId="2658" xr:uid="{00000000-0005-0000-0000-000094790000}"/>
    <cellStyle name="Saída 2 3 4 2 2" xfId="11812" xr:uid="{00000000-0005-0000-0000-000095790000}"/>
    <cellStyle name="Saída 2 3 4 2 3" xfId="18815" xr:uid="{00000000-0005-0000-0000-000096790000}"/>
    <cellStyle name="Saída 2 3 4 2 4" xfId="25152" xr:uid="{00000000-0005-0000-0000-000097790000}"/>
    <cellStyle name="Saída 2 3 4 2 5" xfId="26292" xr:uid="{00000000-0005-0000-0000-000098790000}"/>
    <cellStyle name="Saída 2 3 4 2 6" xfId="30004" xr:uid="{00000000-0005-0000-0000-000099790000}"/>
    <cellStyle name="Saída 2 3 4 2 7" xfId="31090" xr:uid="{00000000-0005-0000-0000-00009A790000}"/>
    <cellStyle name="Saída 2 3 4 2 8" xfId="34978" xr:uid="{00000000-0005-0000-0000-00009B790000}"/>
    <cellStyle name="Saída 2 3 4 3" xfId="3940" xr:uid="{00000000-0005-0000-0000-00009C790000}"/>
    <cellStyle name="Saída 2 3 4 3 2" xfId="13094" xr:uid="{00000000-0005-0000-0000-00009D790000}"/>
    <cellStyle name="Saída 2 3 4 3 3" xfId="20092" xr:uid="{00000000-0005-0000-0000-00009E790000}"/>
    <cellStyle name="Saída 2 3 4 3 4" xfId="27860" xr:uid="{00000000-0005-0000-0000-00009F790000}"/>
    <cellStyle name="Saída 2 3 4 3 5" xfId="26622" xr:uid="{00000000-0005-0000-0000-0000A0790000}"/>
    <cellStyle name="Saída 2 3 4 3 6" xfId="28640" xr:uid="{00000000-0005-0000-0000-0000A1790000}"/>
    <cellStyle name="Saída 2 3 4 3 7" xfId="33449" xr:uid="{00000000-0005-0000-0000-0000A2790000}"/>
    <cellStyle name="Saída 2 3 4 3 8" xfId="37123" xr:uid="{00000000-0005-0000-0000-0000A3790000}"/>
    <cellStyle name="Saída 2 3 4 4" xfId="4378" xr:uid="{00000000-0005-0000-0000-0000A4790000}"/>
    <cellStyle name="Saída 2 3 4 4 2" xfId="13532" xr:uid="{00000000-0005-0000-0000-0000A5790000}"/>
    <cellStyle name="Saída 2 3 4 4 3" xfId="20530" xr:uid="{00000000-0005-0000-0000-0000A6790000}"/>
    <cellStyle name="Saída 2 3 4 4 4" xfId="27644" xr:uid="{00000000-0005-0000-0000-0000A7790000}"/>
    <cellStyle name="Saída 2 3 4 4 5" xfId="29228" xr:uid="{00000000-0005-0000-0000-0000A8790000}"/>
    <cellStyle name="Saída 2 3 4 4 6" xfId="25595" xr:uid="{00000000-0005-0000-0000-0000A9790000}"/>
    <cellStyle name="Saída 2 3 4 4 7" xfId="35532" xr:uid="{00000000-0005-0000-0000-0000AA790000}"/>
    <cellStyle name="Saída 2 3 4 4 8" xfId="38458" xr:uid="{00000000-0005-0000-0000-0000AB790000}"/>
    <cellStyle name="Saída 2 3 4 5" xfId="4632" xr:uid="{00000000-0005-0000-0000-0000AC790000}"/>
    <cellStyle name="Saída 2 3 4 5 2" xfId="13786" xr:uid="{00000000-0005-0000-0000-0000AD790000}"/>
    <cellStyle name="Saída 2 3 4 5 3" xfId="20784" xr:uid="{00000000-0005-0000-0000-0000AE790000}"/>
    <cellStyle name="Saída 2 3 4 5 4" xfId="10151" xr:uid="{00000000-0005-0000-0000-0000AF790000}"/>
    <cellStyle name="Saída 2 3 4 5 5" xfId="24445" xr:uid="{00000000-0005-0000-0000-0000B0790000}"/>
    <cellStyle name="Saída 2 3 4 5 6" xfId="17058" xr:uid="{00000000-0005-0000-0000-0000B1790000}"/>
    <cellStyle name="Saída 2 3 4 5 7" xfId="32205" xr:uid="{00000000-0005-0000-0000-0000B2790000}"/>
    <cellStyle name="Saída 2 3 4 5 8" xfId="35880" xr:uid="{00000000-0005-0000-0000-0000B3790000}"/>
    <cellStyle name="Saída 2 3 4 6" xfId="4878" xr:uid="{00000000-0005-0000-0000-0000B4790000}"/>
    <cellStyle name="Saída 2 3 4 6 2" xfId="14032" xr:uid="{00000000-0005-0000-0000-0000B5790000}"/>
    <cellStyle name="Saída 2 3 4 6 3" xfId="21030" xr:uid="{00000000-0005-0000-0000-0000B6790000}"/>
    <cellStyle name="Saída 2 3 4 6 4" xfId="19531" xr:uid="{00000000-0005-0000-0000-0000B7790000}"/>
    <cellStyle name="Saída 2 3 4 6 5" xfId="22676" xr:uid="{00000000-0005-0000-0000-0000B8790000}"/>
    <cellStyle name="Saída 2 3 4 6 6" xfId="25555" xr:uid="{00000000-0005-0000-0000-0000B9790000}"/>
    <cellStyle name="Saída 2 3 4 6 7" xfId="35602" xr:uid="{00000000-0005-0000-0000-0000BA790000}"/>
    <cellStyle name="Saída 2 3 4 6 8" xfId="38513" xr:uid="{00000000-0005-0000-0000-0000BB790000}"/>
    <cellStyle name="Saída 2 3 4 7" xfId="11412" xr:uid="{00000000-0005-0000-0000-0000BC790000}"/>
    <cellStyle name="Saída 2 3 4 8" xfId="18415" xr:uid="{00000000-0005-0000-0000-0000BD790000}"/>
    <cellStyle name="Saída 2 3 4 9" xfId="22639" xr:uid="{00000000-0005-0000-0000-0000BE790000}"/>
    <cellStyle name="Saída 2 3 5" xfId="2090" xr:uid="{00000000-0005-0000-0000-0000BF790000}"/>
    <cellStyle name="Saída 2 3 5 10" xfId="28056" xr:uid="{00000000-0005-0000-0000-0000C0790000}"/>
    <cellStyle name="Saída 2 3 5 11" xfId="30840" xr:uid="{00000000-0005-0000-0000-0000C1790000}"/>
    <cellStyle name="Saída 2 3 5 12" xfId="9162" xr:uid="{00000000-0005-0000-0000-0000C2790000}"/>
    <cellStyle name="Saída 2 3 5 13" xfId="30858" xr:uid="{00000000-0005-0000-0000-0000C3790000}"/>
    <cellStyle name="Saída 2 3 5 2" xfId="2590" xr:uid="{00000000-0005-0000-0000-0000C4790000}"/>
    <cellStyle name="Saída 2 3 5 2 2" xfId="11744" xr:uid="{00000000-0005-0000-0000-0000C5790000}"/>
    <cellStyle name="Saída 2 3 5 2 3" xfId="18747" xr:uid="{00000000-0005-0000-0000-0000C6790000}"/>
    <cellStyle name="Saída 2 3 5 2 4" xfId="17211" xr:uid="{00000000-0005-0000-0000-0000C7790000}"/>
    <cellStyle name="Saída 2 3 5 2 5" xfId="26258" xr:uid="{00000000-0005-0000-0000-0000C8790000}"/>
    <cellStyle name="Saída 2 3 5 2 6" xfId="30038" xr:uid="{00000000-0005-0000-0000-0000C9790000}"/>
    <cellStyle name="Saída 2 3 5 2 7" xfId="31086" xr:uid="{00000000-0005-0000-0000-0000CA790000}"/>
    <cellStyle name="Saída 2 3 5 2 8" xfId="34971" xr:uid="{00000000-0005-0000-0000-0000CB790000}"/>
    <cellStyle name="Saída 2 3 5 3" xfId="3837" xr:uid="{00000000-0005-0000-0000-0000CC790000}"/>
    <cellStyle name="Saída 2 3 5 3 2" xfId="12991" xr:uid="{00000000-0005-0000-0000-0000CD790000}"/>
    <cellStyle name="Saída 2 3 5 3 3" xfId="19990" xr:uid="{00000000-0005-0000-0000-0000CE790000}"/>
    <cellStyle name="Saída 2 3 5 3 4" xfId="27906" xr:uid="{00000000-0005-0000-0000-0000CF790000}"/>
    <cellStyle name="Saída 2 3 5 3 5" xfId="29193" xr:uid="{00000000-0005-0000-0000-0000D0790000}"/>
    <cellStyle name="Saída 2 3 5 3 6" xfId="26481" xr:uid="{00000000-0005-0000-0000-0000D1790000}"/>
    <cellStyle name="Saída 2 3 5 3 7" xfId="33499" xr:uid="{00000000-0005-0000-0000-0000D2790000}"/>
    <cellStyle name="Saída 2 3 5 3 8" xfId="37167" xr:uid="{00000000-0005-0000-0000-0000D3790000}"/>
    <cellStyle name="Saída 2 3 5 4" xfId="4301" xr:uid="{00000000-0005-0000-0000-0000D4790000}"/>
    <cellStyle name="Saída 2 3 5 4 2" xfId="13455" xr:uid="{00000000-0005-0000-0000-0000D5790000}"/>
    <cellStyle name="Saída 2 3 5 4 3" xfId="20453" xr:uid="{00000000-0005-0000-0000-0000D6790000}"/>
    <cellStyle name="Saída 2 3 5 4 4" xfId="27676" xr:uid="{00000000-0005-0000-0000-0000D7790000}"/>
    <cellStyle name="Saída 2 3 5 4 5" xfId="28156" xr:uid="{00000000-0005-0000-0000-0000D8790000}"/>
    <cellStyle name="Saída 2 3 5 4 6" xfId="25521" xr:uid="{00000000-0005-0000-0000-0000D9790000}"/>
    <cellStyle name="Saída 2 3 5 4 7" xfId="26540" xr:uid="{00000000-0005-0000-0000-0000DA790000}"/>
    <cellStyle name="Saída 2 3 5 4 8" xfId="35040" xr:uid="{00000000-0005-0000-0000-0000DB790000}"/>
    <cellStyle name="Saída 2 3 5 5" xfId="4572" xr:uid="{00000000-0005-0000-0000-0000DC790000}"/>
    <cellStyle name="Saída 2 3 5 5 2" xfId="13726" xr:uid="{00000000-0005-0000-0000-0000DD790000}"/>
    <cellStyle name="Saída 2 3 5 5 3" xfId="20724" xr:uid="{00000000-0005-0000-0000-0000DE790000}"/>
    <cellStyle name="Saída 2 3 5 5 4" xfId="25258" xr:uid="{00000000-0005-0000-0000-0000DF790000}"/>
    <cellStyle name="Saída 2 3 5 5 5" xfId="19704" xr:uid="{00000000-0005-0000-0000-0000E0790000}"/>
    <cellStyle name="Saída 2 3 5 5 6" xfId="17403" xr:uid="{00000000-0005-0000-0000-0000E1790000}"/>
    <cellStyle name="Saída 2 3 5 5 7" xfId="32232" xr:uid="{00000000-0005-0000-0000-0000E2790000}"/>
    <cellStyle name="Saída 2 3 5 5 8" xfId="35907" xr:uid="{00000000-0005-0000-0000-0000E3790000}"/>
    <cellStyle name="Saída 2 3 5 6" xfId="4822" xr:uid="{00000000-0005-0000-0000-0000E4790000}"/>
    <cellStyle name="Saída 2 3 5 6 2" xfId="13976" xr:uid="{00000000-0005-0000-0000-0000E5790000}"/>
    <cellStyle name="Saída 2 3 5 6 3" xfId="20974" xr:uid="{00000000-0005-0000-0000-0000E6790000}"/>
    <cellStyle name="Saída 2 3 5 6 4" xfId="24798" xr:uid="{00000000-0005-0000-0000-0000E7790000}"/>
    <cellStyle name="Saída 2 3 5 6 5" xfId="28607" xr:uid="{00000000-0005-0000-0000-0000E8790000}"/>
    <cellStyle name="Saída 2 3 5 6 6" xfId="22527" xr:uid="{00000000-0005-0000-0000-0000E9790000}"/>
    <cellStyle name="Saída 2 3 5 6 7" xfId="32117" xr:uid="{00000000-0005-0000-0000-0000EA790000}"/>
    <cellStyle name="Saída 2 3 5 6 8" xfId="35792" xr:uid="{00000000-0005-0000-0000-0000EB790000}"/>
    <cellStyle name="Saída 2 3 5 7" xfId="11244" xr:uid="{00000000-0005-0000-0000-0000EC790000}"/>
    <cellStyle name="Saída 2 3 5 8" xfId="9447" xr:uid="{00000000-0005-0000-0000-0000ED790000}"/>
    <cellStyle name="Saída 2 3 5 9" xfId="24586" xr:uid="{00000000-0005-0000-0000-0000EE790000}"/>
    <cellStyle name="Saída 2 3 6" xfId="1652" xr:uid="{00000000-0005-0000-0000-0000EF790000}"/>
    <cellStyle name="Saída 2 3 6 10" xfId="25739" xr:uid="{00000000-0005-0000-0000-0000F0790000}"/>
    <cellStyle name="Saída 2 3 6 11" xfId="31370" xr:uid="{00000000-0005-0000-0000-0000F1790000}"/>
    <cellStyle name="Saída 2 3 6 12" xfId="35130" xr:uid="{00000000-0005-0000-0000-0000F2790000}"/>
    <cellStyle name="Saída 2 3 6 2" xfId="3567" xr:uid="{00000000-0005-0000-0000-0000F3790000}"/>
    <cellStyle name="Saída 2 3 6 2 2" xfId="12721" xr:uid="{00000000-0005-0000-0000-0000F4790000}"/>
    <cellStyle name="Saída 2 3 6 2 3" xfId="19722" xr:uid="{00000000-0005-0000-0000-0000F5790000}"/>
    <cellStyle name="Saída 2 3 6 2 4" xfId="10050" xr:uid="{00000000-0005-0000-0000-0000F6790000}"/>
    <cellStyle name="Saída 2 3 6 2 5" xfId="17832" xr:uid="{00000000-0005-0000-0000-0000F7790000}"/>
    <cellStyle name="Saída 2 3 6 2 6" xfId="29594" xr:uid="{00000000-0005-0000-0000-0000F8790000}"/>
    <cellStyle name="Saída 2 3 6 2 7" xfId="17474" xr:uid="{00000000-0005-0000-0000-0000F9790000}"/>
    <cellStyle name="Saída 2 3 6 2 8" xfId="35011" xr:uid="{00000000-0005-0000-0000-0000FA790000}"/>
    <cellStyle name="Saída 2 3 6 3" xfId="4127" xr:uid="{00000000-0005-0000-0000-0000FB790000}"/>
    <cellStyle name="Saída 2 3 6 3 2" xfId="13281" xr:uid="{00000000-0005-0000-0000-0000FC790000}"/>
    <cellStyle name="Saída 2 3 6 3 3" xfId="20279" xr:uid="{00000000-0005-0000-0000-0000FD790000}"/>
    <cellStyle name="Saída 2 3 6 3 4" xfId="22751" xr:uid="{00000000-0005-0000-0000-0000FE790000}"/>
    <cellStyle name="Saída 2 3 6 3 5" xfId="22521" xr:uid="{00000000-0005-0000-0000-0000FF790000}"/>
    <cellStyle name="Saída 2 3 6 3 6" xfId="29004" xr:uid="{00000000-0005-0000-0000-0000007A0000}"/>
    <cellStyle name="Saída 2 3 6 3 7" xfId="25795" xr:uid="{00000000-0005-0000-0000-0000017A0000}"/>
    <cellStyle name="Saída 2 3 6 3 8" xfId="35030" xr:uid="{00000000-0005-0000-0000-0000027A0000}"/>
    <cellStyle name="Saída 2 3 6 4" xfId="4215" xr:uid="{00000000-0005-0000-0000-0000037A0000}"/>
    <cellStyle name="Saída 2 3 6 4 2" xfId="13369" xr:uid="{00000000-0005-0000-0000-0000047A0000}"/>
    <cellStyle name="Saída 2 3 6 4 3" xfId="20367" xr:uid="{00000000-0005-0000-0000-0000057A0000}"/>
    <cellStyle name="Saída 2 3 6 4 4" xfId="19572" xr:uid="{00000000-0005-0000-0000-0000067A0000}"/>
    <cellStyle name="Saída 2 3 6 4 5" xfId="17043" xr:uid="{00000000-0005-0000-0000-0000077A0000}"/>
    <cellStyle name="Saída 2 3 6 4 6" xfId="25597" xr:uid="{00000000-0005-0000-0000-0000087A0000}"/>
    <cellStyle name="Saída 2 3 6 4 7" xfId="33363" xr:uid="{00000000-0005-0000-0000-0000097A0000}"/>
    <cellStyle name="Saída 2 3 6 4 8" xfId="37038" xr:uid="{00000000-0005-0000-0000-00000A7A0000}"/>
    <cellStyle name="Saída 2 3 6 5" xfId="3125" xr:uid="{00000000-0005-0000-0000-00000B7A0000}"/>
    <cellStyle name="Saída 2 3 6 5 2" xfId="12279" xr:uid="{00000000-0005-0000-0000-00000C7A0000}"/>
    <cellStyle name="Saída 2 3 6 5 3" xfId="19282" xr:uid="{00000000-0005-0000-0000-00000D7A0000}"/>
    <cellStyle name="Saída 2 3 6 5 4" xfId="24009" xr:uid="{00000000-0005-0000-0000-00000E7A0000}"/>
    <cellStyle name="Saída 2 3 6 5 5" xfId="26432" xr:uid="{00000000-0005-0000-0000-00000F7A0000}"/>
    <cellStyle name="Saída 2 3 6 5 6" xfId="29775" xr:uid="{00000000-0005-0000-0000-0000107A0000}"/>
    <cellStyle name="Saída 2 3 6 5 7" xfId="31118" xr:uid="{00000000-0005-0000-0000-0000117A0000}"/>
    <cellStyle name="Saída 2 3 6 5 8" xfId="35004" xr:uid="{00000000-0005-0000-0000-0000127A0000}"/>
    <cellStyle name="Saída 2 3 6 6" xfId="10806" xr:uid="{00000000-0005-0000-0000-0000137A0000}"/>
    <cellStyle name="Saída 2 3 6 7" xfId="9274" xr:uid="{00000000-0005-0000-0000-0000147A0000}"/>
    <cellStyle name="Saída 2 3 6 8" xfId="28676" xr:uid="{00000000-0005-0000-0000-0000157A0000}"/>
    <cellStyle name="Saída 2 3 6 9" xfId="22997" xr:uid="{00000000-0005-0000-0000-0000167A0000}"/>
    <cellStyle name="Saída 2 3 7" xfId="2480" xr:uid="{00000000-0005-0000-0000-0000177A0000}"/>
    <cellStyle name="Saída 2 3 7 2" xfId="11634" xr:uid="{00000000-0005-0000-0000-0000187A0000}"/>
    <cellStyle name="Saída 2 3 7 3" xfId="18637" xr:uid="{00000000-0005-0000-0000-0000197A0000}"/>
    <cellStyle name="Saída 2 3 7 4" xfId="21237" xr:uid="{00000000-0005-0000-0000-00001A7A0000}"/>
    <cellStyle name="Saída 2 3 7 5" xfId="26209" xr:uid="{00000000-0005-0000-0000-00001B7A0000}"/>
    <cellStyle name="Saída 2 3 7 6" xfId="17667" xr:uid="{00000000-0005-0000-0000-00001C7A0000}"/>
    <cellStyle name="Saída 2 3 7 7" xfId="24462" xr:uid="{00000000-0005-0000-0000-00001D7A0000}"/>
    <cellStyle name="Saída 2 3 7 8" xfId="34810" xr:uid="{00000000-0005-0000-0000-00001E7A0000}"/>
    <cellStyle name="Saída 2 3 8" xfId="3083" xr:uid="{00000000-0005-0000-0000-00001F7A0000}"/>
    <cellStyle name="Saída 2 3 8 2" xfId="12237" xr:uid="{00000000-0005-0000-0000-0000207A0000}"/>
    <cellStyle name="Saída 2 3 8 3" xfId="19240" xr:uid="{00000000-0005-0000-0000-0000217A0000}"/>
    <cellStyle name="Saída 2 3 8 4" xfId="24706" xr:uid="{00000000-0005-0000-0000-0000227A0000}"/>
    <cellStyle name="Saída 2 3 8 5" xfId="19593" xr:uid="{00000000-0005-0000-0000-0000237A0000}"/>
    <cellStyle name="Saída 2 3 8 6" xfId="24367" xr:uid="{00000000-0005-0000-0000-0000247A0000}"/>
    <cellStyle name="Saída 2 3 8 7" xfId="29663" xr:uid="{00000000-0005-0000-0000-0000257A0000}"/>
    <cellStyle name="Saída 2 3 8 8" xfId="33650" xr:uid="{00000000-0005-0000-0000-0000267A0000}"/>
    <cellStyle name="Saída 2 3 9" xfId="3773" xr:uid="{00000000-0005-0000-0000-0000277A0000}"/>
    <cellStyle name="Saída 2 3 9 2" xfId="12927" xr:uid="{00000000-0005-0000-0000-0000287A0000}"/>
    <cellStyle name="Saída 2 3 9 3" xfId="19926" xr:uid="{00000000-0005-0000-0000-0000297A0000}"/>
    <cellStyle name="Saída 2 3 9 4" xfId="19410" xr:uid="{00000000-0005-0000-0000-00002A7A0000}"/>
    <cellStyle name="Saída 2 3 9 5" xfId="23158" xr:uid="{00000000-0005-0000-0000-00002B7A0000}"/>
    <cellStyle name="Saída 2 3 9 6" xfId="18101" xr:uid="{00000000-0005-0000-0000-00002C7A0000}"/>
    <cellStyle name="Saída 2 3 9 7" xfId="31643" xr:uid="{00000000-0005-0000-0000-00002D7A0000}"/>
    <cellStyle name="Saída 2 3 9 8" xfId="35317" xr:uid="{00000000-0005-0000-0000-00002E7A0000}"/>
    <cellStyle name="Saída 2 4" xfId="1175" xr:uid="{00000000-0005-0000-0000-00002F7A0000}"/>
    <cellStyle name="Saída 2 4 10" xfId="2862" xr:uid="{00000000-0005-0000-0000-0000307A0000}"/>
    <cellStyle name="Saída 2 4 10 2" xfId="12016" xr:uid="{00000000-0005-0000-0000-0000317A0000}"/>
    <cellStyle name="Saída 2 4 10 3" xfId="19019" xr:uid="{00000000-0005-0000-0000-0000327A0000}"/>
    <cellStyle name="Saída 2 4 10 4" xfId="24218" xr:uid="{00000000-0005-0000-0000-0000337A0000}"/>
    <cellStyle name="Saída 2 4 10 5" xfId="26364" xr:uid="{00000000-0005-0000-0000-0000347A0000}"/>
    <cellStyle name="Saída 2 4 10 6" xfId="25214" xr:uid="{00000000-0005-0000-0000-0000357A0000}"/>
    <cellStyle name="Saída 2 4 10 7" xfId="24156" xr:uid="{00000000-0005-0000-0000-0000367A0000}"/>
    <cellStyle name="Saída 2 4 10 8" xfId="31422" xr:uid="{00000000-0005-0000-0000-0000377A0000}"/>
    <cellStyle name="Saída 2 4 11" xfId="2224" xr:uid="{00000000-0005-0000-0000-0000387A0000}"/>
    <cellStyle name="Saída 2 4 11 2" xfId="11378" xr:uid="{00000000-0005-0000-0000-0000397A0000}"/>
    <cellStyle name="Saída 2 4 11 3" xfId="18381" xr:uid="{00000000-0005-0000-0000-00003A7A0000}"/>
    <cellStyle name="Saída 2 4 11 4" xfId="22650" xr:uid="{00000000-0005-0000-0000-00003B7A0000}"/>
    <cellStyle name="Saída 2 4 11 5" xfId="25277" xr:uid="{00000000-0005-0000-0000-00003C7A0000}"/>
    <cellStyle name="Saída 2 4 11 6" xfId="30199" xr:uid="{00000000-0005-0000-0000-00003D7A0000}"/>
    <cellStyle name="Saída 2 4 11 7" xfId="25771" xr:uid="{00000000-0005-0000-0000-00003E7A0000}"/>
    <cellStyle name="Saída 2 4 11 8" xfId="34952" xr:uid="{00000000-0005-0000-0000-00003F7A0000}"/>
    <cellStyle name="Saída 2 4 12" xfId="10329" xr:uid="{00000000-0005-0000-0000-0000407A0000}"/>
    <cellStyle name="Saída 2 4 13" xfId="9320" xr:uid="{00000000-0005-0000-0000-0000417A0000}"/>
    <cellStyle name="Saída 2 4 14" xfId="23269" xr:uid="{00000000-0005-0000-0000-0000427A0000}"/>
    <cellStyle name="Saída 2 4 15" xfId="31202" xr:uid="{00000000-0005-0000-0000-0000437A0000}"/>
    <cellStyle name="Saída 2 4 16" xfId="35071" xr:uid="{00000000-0005-0000-0000-0000447A0000}"/>
    <cellStyle name="Saída 2 4 17" xfId="38409" xr:uid="{00000000-0005-0000-0000-0000457A0000}"/>
    <cellStyle name="Saída 2 4 2" xfId="2347" xr:uid="{00000000-0005-0000-0000-0000467A0000}"/>
    <cellStyle name="Saída 2 4 2 10" xfId="17776" xr:uid="{00000000-0005-0000-0000-0000477A0000}"/>
    <cellStyle name="Saída 2 4 2 11" xfId="30154" xr:uid="{00000000-0005-0000-0000-0000487A0000}"/>
    <cellStyle name="Saída 2 4 2 12" xfId="34130" xr:uid="{00000000-0005-0000-0000-0000497A0000}"/>
    <cellStyle name="Saída 2 4 2 13" xfId="37692" xr:uid="{00000000-0005-0000-0000-00004A7A0000}"/>
    <cellStyle name="Saída 2 4 2 2" xfId="2747" xr:uid="{00000000-0005-0000-0000-00004B7A0000}"/>
    <cellStyle name="Saída 2 4 2 2 2" xfId="11901" xr:uid="{00000000-0005-0000-0000-00004C7A0000}"/>
    <cellStyle name="Saída 2 4 2 2 3" xfId="18904" xr:uid="{00000000-0005-0000-0000-00004D7A0000}"/>
    <cellStyle name="Saída 2 4 2 2 4" xfId="28409" xr:uid="{00000000-0005-0000-0000-00004E7A0000}"/>
    <cellStyle name="Saída 2 4 2 2 5" xfId="26327" xr:uid="{00000000-0005-0000-0000-00004F7A0000}"/>
    <cellStyle name="Saída 2 4 2 2 6" xfId="26507" xr:uid="{00000000-0005-0000-0000-0000507A0000}"/>
    <cellStyle name="Saída 2 4 2 2 7" xfId="33936" xr:uid="{00000000-0005-0000-0000-0000517A0000}"/>
    <cellStyle name="Saída 2 4 2 2 8" xfId="37498" xr:uid="{00000000-0005-0000-0000-0000527A0000}"/>
    <cellStyle name="Saída 2 4 2 3" xfId="4029" xr:uid="{00000000-0005-0000-0000-0000537A0000}"/>
    <cellStyle name="Saída 2 4 2 3 2" xfId="13183" xr:uid="{00000000-0005-0000-0000-0000547A0000}"/>
    <cellStyle name="Saída 2 4 2 3 3" xfId="20181" xr:uid="{00000000-0005-0000-0000-0000557A0000}"/>
    <cellStyle name="Saída 2 4 2 3 4" xfId="27816" xr:uid="{00000000-0005-0000-0000-0000567A0000}"/>
    <cellStyle name="Saída 2 4 2 3 5" xfId="17698" xr:uid="{00000000-0005-0000-0000-0000577A0000}"/>
    <cellStyle name="Saída 2 4 2 3 6" xfId="28030" xr:uid="{00000000-0005-0000-0000-0000587A0000}"/>
    <cellStyle name="Saída 2 4 2 3 7" xfId="31684" xr:uid="{00000000-0005-0000-0000-0000597A0000}"/>
    <cellStyle name="Saída 2 4 2 3 8" xfId="35364" xr:uid="{00000000-0005-0000-0000-00005A7A0000}"/>
    <cellStyle name="Saída 2 4 2 4" xfId="4467" xr:uid="{00000000-0005-0000-0000-00005B7A0000}"/>
    <cellStyle name="Saída 2 4 2 4 2" xfId="13621" xr:uid="{00000000-0005-0000-0000-00005C7A0000}"/>
    <cellStyle name="Saída 2 4 2 4 3" xfId="20619" xr:uid="{00000000-0005-0000-0000-00005D7A0000}"/>
    <cellStyle name="Saída 2 4 2 4 4" xfId="27602" xr:uid="{00000000-0005-0000-0000-00005E7A0000}"/>
    <cellStyle name="Saída 2 4 2 4 5" xfId="29236" xr:uid="{00000000-0005-0000-0000-00005F7A0000}"/>
    <cellStyle name="Saída 2 4 2 4 6" xfId="25571" xr:uid="{00000000-0005-0000-0000-0000607A0000}"/>
    <cellStyle name="Saída 2 4 2 4 7" xfId="22617" xr:uid="{00000000-0005-0000-0000-0000617A0000}"/>
    <cellStyle name="Saída 2 4 2 4 8" xfId="33690" xr:uid="{00000000-0005-0000-0000-0000627A0000}"/>
    <cellStyle name="Saída 2 4 2 5" xfId="4721" xr:uid="{00000000-0005-0000-0000-0000637A0000}"/>
    <cellStyle name="Saída 2 4 2 5 2" xfId="13875" xr:uid="{00000000-0005-0000-0000-0000647A0000}"/>
    <cellStyle name="Saída 2 4 2 5 3" xfId="20873" xr:uid="{00000000-0005-0000-0000-0000657A0000}"/>
    <cellStyle name="Saída 2 4 2 5 4" xfId="27477" xr:uid="{00000000-0005-0000-0000-0000667A0000}"/>
    <cellStyle name="Saída 2 4 2 5 5" xfId="26746" xr:uid="{00000000-0005-0000-0000-0000677A0000}"/>
    <cellStyle name="Saída 2 4 2 5 6" xfId="26805" xr:uid="{00000000-0005-0000-0000-0000687A0000}"/>
    <cellStyle name="Saída 2 4 2 5 7" xfId="32164" xr:uid="{00000000-0005-0000-0000-0000697A0000}"/>
    <cellStyle name="Saída 2 4 2 5 8" xfId="35839" xr:uid="{00000000-0005-0000-0000-00006A7A0000}"/>
    <cellStyle name="Saída 2 4 2 6" xfId="4967" xr:uid="{00000000-0005-0000-0000-00006B7A0000}"/>
    <cellStyle name="Saída 2 4 2 6 2" xfId="14121" xr:uid="{00000000-0005-0000-0000-00006C7A0000}"/>
    <cellStyle name="Saída 2 4 2 6 3" xfId="21119" xr:uid="{00000000-0005-0000-0000-00006D7A0000}"/>
    <cellStyle name="Saída 2 4 2 6 4" xfId="19694" xr:uid="{00000000-0005-0000-0000-00006E7A0000}"/>
    <cellStyle name="Saída 2 4 2 6 5" xfId="28176" xr:uid="{00000000-0005-0000-0000-00006F7A0000}"/>
    <cellStyle name="Saída 2 4 2 6 6" xfId="32013" xr:uid="{00000000-0005-0000-0000-0000707A0000}"/>
    <cellStyle name="Saída 2 4 2 6 7" xfId="35691" xr:uid="{00000000-0005-0000-0000-0000717A0000}"/>
    <cellStyle name="Saída 2 4 2 6 8" xfId="38602" xr:uid="{00000000-0005-0000-0000-0000727A0000}"/>
    <cellStyle name="Saída 2 4 2 7" xfId="11501" xr:uid="{00000000-0005-0000-0000-0000737A0000}"/>
    <cellStyle name="Saída 2 4 2 8" xfId="18504" xr:uid="{00000000-0005-0000-0000-0000747A0000}"/>
    <cellStyle name="Saída 2 4 2 9" xfId="21354" xr:uid="{00000000-0005-0000-0000-0000757A0000}"/>
    <cellStyle name="Saída 2 4 3" xfId="2375" xr:uid="{00000000-0005-0000-0000-0000767A0000}"/>
    <cellStyle name="Saída 2 4 3 10" xfId="22938" xr:uid="{00000000-0005-0000-0000-0000777A0000}"/>
    <cellStyle name="Saída 2 4 3 11" xfId="23176" xr:uid="{00000000-0005-0000-0000-0000787A0000}"/>
    <cellStyle name="Saída 2 4 3 12" xfId="28107" xr:uid="{00000000-0005-0000-0000-0000797A0000}"/>
    <cellStyle name="Saída 2 4 3 13" xfId="26083" xr:uid="{00000000-0005-0000-0000-00007A7A0000}"/>
    <cellStyle name="Saída 2 4 3 2" xfId="2775" xr:uid="{00000000-0005-0000-0000-00007B7A0000}"/>
    <cellStyle name="Saída 2 4 3 2 2" xfId="11929" xr:uid="{00000000-0005-0000-0000-00007C7A0000}"/>
    <cellStyle name="Saída 2 4 3 2 3" xfId="18932" xr:uid="{00000000-0005-0000-0000-00007D7A0000}"/>
    <cellStyle name="Saída 2 4 3 2 4" xfId="9517" xr:uid="{00000000-0005-0000-0000-00007E7A0000}"/>
    <cellStyle name="Saída 2 4 3 2 5" xfId="23002" xr:uid="{00000000-0005-0000-0000-00007F7A0000}"/>
    <cellStyle name="Saída 2 4 3 2 6" xfId="29946" xr:uid="{00000000-0005-0000-0000-0000807A0000}"/>
    <cellStyle name="Saída 2 4 3 2 7" xfId="31528" xr:uid="{00000000-0005-0000-0000-0000817A0000}"/>
    <cellStyle name="Saída 2 4 3 2 8" xfId="35244" xr:uid="{00000000-0005-0000-0000-0000827A0000}"/>
    <cellStyle name="Saída 2 4 3 3" xfId="4057" xr:uid="{00000000-0005-0000-0000-0000837A0000}"/>
    <cellStyle name="Saída 2 4 3 3 2" xfId="13211" xr:uid="{00000000-0005-0000-0000-0000847A0000}"/>
    <cellStyle name="Saída 2 4 3 3 3" xfId="20209" xr:uid="{00000000-0005-0000-0000-0000857A0000}"/>
    <cellStyle name="Saída 2 4 3 3 4" xfId="17230" xr:uid="{00000000-0005-0000-0000-0000867A0000}"/>
    <cellStyle name="Saída 2 4 3 3 5" xfId="28834" xr:uid="{00000000-0005-0000-0000-0000877A0000}"/>
    <cellStyle name="Saída 2 4 3 3 6" xfId="27283" xr:uid="{00000000-0005-0000-0000-0000887A0000}"/>
    <cellStyle name="Saída 2 4 3 3 7" xfId="29691" xr:uid="{00000000-0005-0000-0000-0000897A0000}"/>
    <cellStyle name="Saída 2 4 3 3 8" xfId="33666" xr:uid="{00000000-0005-0000-0000-00008A7A0000}"/>
    <cellStyle name="Saída 2 4 3 4" xfId="4495" xr:uid="{00000000-0005-0000-0000-00008B7A0000}"/>
    <cellStyle name="Saída 2 4 3 4 2" xfId="13649" xr:uid="{00000000-0005-0000-0000-00008C7A0000}"/>
    <cellStyle name="Saída 2 4 3 4 3" xfId="20647" xr:uid="{00000000-0005-0000-0000-00008D7A0000}"/>
    <cellStyle name="Saída 2 4 3 4 4" xfId="27585" xr:uid="{00000000-0005-0000-0000-00008E7A0000}"/>
    <cellStyle name="Saída 2 4 3 4 5" xfId="28161" xr:uid="{00000000-0005-0000-0000-00008F7A0000}"/>
    <cellStyle name="Saída 2 4 3 4 6" xfId="25565" xr:uid="{00000000-0005-0000-0000-0000907A0000}"/>
    <cellStyle name="Saída 2 4 3 4 7" xfId="32267" xr:uid="{00000000-0005-0000-0000-0000917A0000}"/>
    <cellStyle name="Saída 2 4 3 4 8" xfId="35942" xr:uid="{00000000-0005-0000-0000-0000927A0000}"/>
    <cellStyle name="Saída 2 4 3 5" xfId="4749" xr:uid="{00000000-0005-0000-0000-0000937A0000}"/>
    <cellStyle name="Saída 2 4 3 5 2" xfId="13903" xr:uid="{00000000-0005-0000-0000-0000947A0000}"/>
    <cellStyle name="Saída 2 4 3 5 3" xfId="20901" xr:uid="{00000000-0005-0000-0000-0000957A0000}"/>
    <cellStyle name="Saída 2 4 3 5 4" xfId="27460" xr:uid="{00000000-0005-0000-0000-0000967A0000}"/>
    <cellStyle name="Saída 2 4 3 5 5" xfId="26745" xr:uid="{00000000-0005-0000-0000-0000977A0000}"/>
    <cellStyle name="Saída 2 4 3 5 6" xfId="18226" xr:uid="{00000000-0005-0000-0000-0000987A0000}"/>
    <cellStyle name="Saída 2 4 3 5 7" xfId="32151" xr:uid="{00000000-0005-0000-0000-0000997A0000}"/>
    <cellStyle name="Saída 2 4 3 5 8" xfId="35826" xr:uid="{00000000-0005-0000-0000-00009A7A0000}"/>
    <cellStyle name="Saída 2 4 3 6" xfId="4995" xr:uid="{00000000-0005-0000-0000-00009B7A0000}"/>
    <cellStyle name="Saída 2 4 3 6 2" xfId="14149" xr:uid="{00000000-0005-0000-0000-00009C7A0000}"/>
    <cellStyle name="Saída 2 4 3 6 3" xfId="21147" xr:uid="{00000000-0005-0000-0000-00009D7A0000}"/>
    <cellStyle name="Saída 2 4 3 6 4" xfId="17416" xr:uid="{00000000-0005-0000-0000-00009E7A0000}"/>
    <cellStyle name="Saída 2 4 3 6 5" xfId="25499" xr:uid="{00000000-0005-0000-0000-00009F7A0000}"/>
    <cellStyle name="Saída 2 4 3 6 6" xfId="32041" xr:uid="{00000000-0005-0000-0000-0000A07A0000}"/>
    <cellStyle name="Saída 2 4 3 6 7" xfId="35719" xr:uid="{00000000-0005-0000-0000-0000A17A0000}"/>
    <cellStyle name="Saída 2 4 3 6 8" xfId="38630" xr:uid="{00000000-0005-0000-0000-0000A27A0000}"/>
    <cellStyle name="Saída 2 4 3 7" xfId="11529" xr:uid="{00000000-0005-0000-0000-0000A37A0000}"/>
    <cellStyle name="Saída 2 4 3 8" xfId="18532" xr:uid="{00000000-0005-0000-0000-0000A47A0000}"/>
    <cellStyle name="Saída 2 4 3 9" xfId="22518" xr:uid="{00000000-0005-0000-0000-0000A57A0000}"/>
    <cellStyle name="Saída 2 4 4" xfId="2399" xr:uid="{00000000-0005-0000-0000-0000A67A0000}"/>
    <cellStyle name="Saída 2 4 4 10" xfId="22501" xr:uid="{00000000-0005-0000-0000-0000A77A0000}"/>
    <cellStyle name="Saída 2 4 4 11" xfId="24181" xr:uid="{00000000-0005-0000-0000-0000A87A0000}"/>
    <cellStyle name="Saída 2 4 4 12" xfId="34107" xr:uid="{00000000-0005-0000-0000-0000A97A0000}"/>
    <cellStyle name="Saída 2 4 4 13" xfId="37669" xr:uid="{00000000-0005-0000-0000-0000AA7A0000}"/>
    <cellStyle name="Saída 2 4 4 2" xfId="2799" xr:uid="{00000000-0005-0000-0000-0000AB7A0000}"/>
    <cellStyle name="Saída 2 4 4 2 2" xfId="11953" xr:uid="{00000000-0005-0000-0000-0000AC7A0000}"/>
    <cellStyle name="Saída 2 4 4 2 3" xfId="18956" xr:uid="{00000000-0005-0000-0000-0000AD7A0000}"/>
    <cellStyle name="Saída 2 4 4 2 4" xfId="28384" xr:uid="{00000000-0005-0000-0000-0000AE7A0000}"/>
    <cellStyle name="Saída 2 4 4 2 5" xfId="26349" xr:uid="{00000000-0005-0000-0000-0000AF7A0000}"/>
    <cellStyle name="Saída 2 4 4 2 6" xfId="29934" xr:uid="{00000000-0005-0000-0000-0000B07A0000}"/>
    <cellStyle name="Saída 2 4 4 2 7" xfId="33911" xr:uid="{00000000-0005-0000-0000-0000B17A0000}"/>
    <cellStyle name="Saída 2 4 4 2 8" xfId="37473" xr:uid="{00000000-0005-0000-0000-0000B27A0000}"/>
    <cellStyle name="Saída 2 4 4 3" xfId="4081" xr:uid="{00000000-0005-0000-0000-0000B37A0000}"/>
    <cellStyle name="Saída 2 4 4 3 2" xfId="13235" xr:uid="{00000000-0005-0000-0000-0000B47A0000}"/>
    <cellStyle name="Saída 2 4 4 3 3" xfId="20233" xr:uid="{00000000-0005-0000-0000-0000B57A0000}"/>
    <cellStyle name="Saída 2 4 4 3 4" xfId="19409" xr:uid="{00000000-0005-0000-0000-0000B67A0000}"/>
    <cellStyle name="Saída 2 4 4 3 5" xfId="26647" xr:uid="{00000000-0005-0000-0000-0000B77A0000}"/>
    <cellStyle name="Saída 2 4 4 3 6" xfId="22853" xr:uid="{00000000-0005-0000-0000-0000B87A0000}"/>
    <cellStyle name="Saída 2 4 4 3 7" xfId="22748" xr:uid="{00000000-0005-0000-0000-0000B97A0000}"/>
    <cellStyle name="Saída 2 4 4 3 8" xfId="25293" xr:uid="{00000000-0005-0000-0000-0000BA7A0000}"/>
    <cellStyle name="Saída 2 4 4 4" xfId="4519" xr:uid="{00000000-0005-0000-0000-0000BB7A0000}"/>
    <cellStyle name="Saída 2 4 4 4 2" xfId="13673" xr:uid="{00000000-0005-0000-0000-0000BC7A0000}"/>
    <cellStyle name="Saída 2 4 4 4 3" xfId="20671" xr:uid="{00000000-0005-0000-0000-0000BD7A0000}"/>
    <cellStyle name="Saída 2 4 4 4 4" xfId="10154" xr:uid="{00000000-0005-0000-0000-0000BE7A0000}"/>
    <cellStyle name="Saída 2 4 4 4 5" xfId="26709" xr:uid="{00000000-0005-0000-0000-0000BF7A0000}"/>
    <cellStyle name="Saída 2 4 4 4 6" xfId="25392" xr:uid="{00000000-0005-0000-0000-0000C07A0000}"/>
    <cellStyle name="Saída 2 4 4 4 7" xfId="31174" xr:uid="{00000000-0005-0000-0000-0000C17A0000}"/>
    <cellStyle name="Saída 2 4 4 4 8" xfId="35047" xr:uid="{00000000-0005-0000-0000-0000C27A0000}"/>
    <cellStyle name="Saída 2 4 4 5" xfId="4773" xr:uid="{00000000-0005-0000-0000-0000C37A0000}"/>
    <cellStyle name="Saída 2 4 4 5 2" xfId="13927" xr:uid="{00000000-0005-0000-0000-0000C47A0000}"/>
    <cellStyle name="Saída 2 4 4 5 3" xfId="20925" xr:uid="{00000000-0005-0000-0000-0000C57A0000}"/>
    <cellStyle name="Saída 2 4 4 5 4" xfId="24031" xr:uid="{00000000-0005-0000-0000-0000C67A0000}"/>
    <cellStyle name="Saída 2 4 4 5 5" xfId="26749" xr:uid="{00000000-0005-0000-0000-0000C77A0000}"/>
    <cellStyle name="Saída 2 4 4 5 6" xfId="26457" xr:uid="{00000000-0005-0000-0000-0000C87A0000}"/>
    <cellStyle name="Saída 2 4 4 5 7" xfId="31186" xr:uid="{00000000-0005-0000-0000-0000C97A0000}"/>
    <cellStyle name="Saída 2 4 4 5 8" xfId="31199" xr:uid="{00000000-0005-0000-0000-0000CA7A0000}"/>
    <cellStyle name="Saída 2 4 4 6" xfId="5019" xr:uid="{00000000-0005-0000-0000-0000CB7A0000}"/>
    <cellStyle name="Saída 2 4 4 6 2" xfId="14173" xr:uid="{00000000-0005-0000-0000-0000CC7A0000}"/>
    <cellStyle name="Saída 2 4 4 6 3" xfId="21171" xr:uid="{00000000-0005-0000-0000-0000CD7A0000}"/>
    <cellStyle name="Saída 2 4 4 6 4" xfId="24822" xr:uid="{00000000-0005-0000-0000-0000CE7A0000}"/>
    <cellStyle name="Saída 2 4 4 6 5" xfId="26787" xr:uid="{00000000-0005-0000-0000-0000CF7A0000}"/>
    <cellStyle name="Saída 2 4 4 6 6" xfId="32065" xr:uid="{00000000-0005-0000-0000-0000D07A0000}"/>
    <cellStyle name="Saída 2 4 4 6 7" xfId="35743" xr:uid="{00000000-0005-0000-0000-0000D17A0000}"/>
    <cellStyle name="Saída 2 4 4 6 8" xfId="38654" xr:uid="{00000000-0005-0000-0000-0000D27A0000}"/>
    <cellStyle name="Saída 2 4 4 7" xfId="11553" xr:uid="{00000000-0005-0000-0000-0000D37A0000}"/>
    <cellStyle name="Saída 2 4 4 8" xfId="18556" xr:uid="{00000000-0005-0000-0000-0000D47A0000}"/>
    <cellStyle name="Saída 2 4 4 9" xfId="10025" xr:uid="{00000000-0005-0000-0000-0000D57A0000}"/>
    <cellStyle name="Saída 2 4 5" xfId="2423" xr:uid="{00000000-0005-0000-0000-0000D67A0000}"/>
    <cellStyle name="Saída 2 4 5 10" xfId="26185" xr:uid="{00000000-0005-0000-0000-0000D77A0000}"/>
    <cellStyle name="Saída 2 4 5 11" xfId="24723" xr:uid="{00000000-0005-0000-0000-0000D87A0000}"/>
    <cellStyle name="Saída 2 4 5 12" xfId="34095" xr:uid="{00000000-0005-0000-0000-0000D97A0000}"/>
    <cellStyle name="Saída 2 4 5 13" xfId="37657" xr:uid="{00000000-0005-0000-0000-0000DA7A0000}"/>
    <cellStyle name="Saída 2 4 5 2" xfId="2823" xr:uid="{00000000-0005-0000-0000-0000DB7A0000}"/>
    <cellStyle name="Saída 2 4 5 2 2" xfId="11977" xr:uid="{00000000-0005-0000-0000-0000DC7A0000}"/>
    <cellStyle name="Saída 2 4 5 2 3" xfId="18980" xr:uid="{00000000-0005-0000-0000-0000DD7A0000}"/>
    <cellStyle name="Saída 2 4 5 2 4" xfId="28372" xr:uid="{00000000-0005-0000-0000-0000DE7A0000}"/>
    <cellStyle name="Saída 2 4 5 2 5" xfId="28487" xr:uid="{00000000-0005-0000-0000-0000DF7A0000}"/>
    <cellStyle name="Saída 2 4 5 2 6" xfId="29921" xr:uid="{00000000-0005-0000-0000-0000E07A0000}"/>
    <cellStyle name="Saída 2 4 5 2 7" xfId="31210" xr:uid="{00000000-0005-0000-0000-0000E17A0000}"/>
    <cellStyle name="Saída 2 4 5 2 8" xfId="35078" xr:uid="{00000000-0005-0000-0000-0000E27A0000}"/>
    <cellStyle name="Saída 2 4 5 3" xfId="4105" xr:uid="{00000000-0005-0000-0000-0000E37A0000}"/>
    <cellStyle name="Saída 2 4 5 3 2" xfId="13259" xr:uid="{00000000-0005-0000-0000-0000E47A0000}"/>
    <cellStyle name="Saída 2 4 5 3 3" xfId="20257" xr:uid="{00000000-0005-0000-0000-0000E57A0000}"/>
    <cellStyle name="Saída 2 4 5 3 4" xfId="27779" xr:uid="{00000000-0005-0000-0000-0000E67A0000}"/>
    <cellStyle name="Saída 2 4 5 3 5" xfId="26653" xr:uid="{00000000-0005-0000-0000-0000E77A0000}"/>
    <cellStyle name="Saída 2 4 5 3 6" xfId="24831" xr:uid="{00000000-0005-0000-0000-0000E87A0000}"/>
    <cellStyle name="Saída 2 4 5 3 7" xfId="33417" xr:uid="{00000000-0005-0000-0000-0000E97A0000}"/>
    <cellStyle name="Saída 2 4 5 3 8" xfId="37092" xr:uid="{00000000-0005-0000-0000-0000EA7A0000}"/>
    <cellStyle name="Saída 2 4 5 4" xfId="4543" xr:uid="{00000000-0005-0000-0000-0000EB7A0000}"/>
    <cellStyle name="Saída 2 4 5 4 2" xfId="13697" xr:uid="{00000000-0005-0000-0000-0000EC7A0000}"/>
    <cellStyle name="Saída 2 4 5 4 3" xfId="20695" xr:uid="{00000000-0005-0000-0000-0000ED7A0000}"/>
    <cellStyle name="Saída 2 4 5 4 4" xfId="27565" xr:uid="{00000000-0005-0000-0000-0000EE7A0000}"/>
    <cellStyle name="Saída 2 4 5 4 5" xfId="18353" xr:uid="{00000000-0005-0000-0000-0000EF7A0000}"/>
    <cellStyle name="Saída 2 4 5 4 6" xfId="24081" xr:uid="{00000000-0005-0000-0000-0000F07A0000}"/>
    <cellStyle name="Saída 2 4 5 4 7" xfId="31775" xr:uid="{00000000-0005-0000-0000-0000F17A0000}"/>
    <cellStyle name="Saída 2 4 5 4 8" xfId="35455" xr:uid="{00000000-0005-0000-0000-0000F27A0000}"/>
    <cellStyle name="Saída 2 4 5 5" xfId="4797" xr:uid="{00000000-0005-0000-0000-0000F37A0000}"/>
    <cellStyle name="Saída 2 4 5 5 2" xfId="13951" xr:uid="{00000000-0005-0000-0000-0000F47A0000}"/>
    <cellStyle name="Saída 2 4 5 5 3" xfId="20949" xr:uid="{00000000-0005-0000-0000-0000F57A0000}"/>
    <cellStyle name="Saída 2 4 5 5 4" xfId="19691" xr:uid="{00000000-0005-0000-0000-0000F67A0000}"/>
    <cellStyle name="Saída 2 4 5 5 5" xfId="26756" xr:uid="{00000000-0005-0000-0000-0000F77A0000}"/>
    <cellStyle name="Saída 2 4 5 5 6" xfId="25182" xr:uid="{00000000-0005-0000-0000-0000F87A0000}"/>
    <cellStyle name="Saída 2 4 5 5 7" xfId="31190" xr:uid="{00000000-0005-0000-0000-0000F97A0000}"/>
    <cellStyle name="Saída 2 4 5 5 8" xfId="23078" xr:uid="{00000000-0005-0000-0000-0000FA7A0000}"/>
    <cellStyle name="Saída 2 4 5 6" xfId="5043" xr:uid="{00000000-0005-0000-0000-0000FB7A0000}"/>
    <cellStyle name="Saída 2 4 5 6 2" xfId="14197" xr:uid="{00000000-0005-0000-0000-0000FC7A0000}"/>
    <cellStyle name="Saída 2 4 5 6 3" xfId="21195" xr:uid="{00000000-0005-0000-0000-0000FD7A0000}"/>
    <cellStyle name="Saída 2 4 5 6 4" xfId="27310" xr:uid="{00000000-0005-0000-0000-0000FE7A0000}"/>
    <cellStyle name="Saída 2 4 5 6 5" xfId="18317" xr:uid="{00000000-0005-0000-0000-0000FF7A0000}"/>
    <cellStyle name="Saída 2 4 5 6 6" xfId="32089" xr:uid="{00000000-0005-0000-0000-0000007B0000}"/>
    <cellStyle name="Saída 2 4 5 6 7" xfId="35767" xr:uid="{00000000-0005-0000-0000-0000017B0000}"/>
    <cellStyle name="Saída 2 4 5 6 8" xfId="38678" xr:uid="{00000000-0005-0000-0000-0000027B0000}"/>
    <cellStyle name="Saída 2 4 5 7" xfId="11577" xr:uid="{00000000-0005-0000-0000-0000037B0000}"/>
    <cellStyle name="Saída 2 4 5 8" xfId="18580" xr:uid="{00000000-0005-0000-0000-0000047B0000}"/>
    <cellStyle name="Saída 2 4 5 9" xfId="9572" xr:uid="{00000000-0005-0000-0000-0000057B0000}"/>
    <cellStyle name="Saída 2 4 6" xfId="2625" xr:uid="{00000000-0005-0000-0000-0000067B0000}"/>
    <cellStyle name="Saída 2 4 6 2" xfId="11779" xr:uid="{00000000-0005-0000-0000-0000077B0000}"/>
    <cellStyle name="Saída 2 4 6 3" xfId="18782" xr:uid="{00000000-0005-0000-0000-0000087B0000}"/>
    <cellStyle name="Saída 2 4 6 4" xfId="22971" xr:uid="{00000000-0005-0000-0000-0000097B0000}"/>
    <cellStyle name="Saída 2 4 6 5" xfId="22934" xr:uid="{00000000-0005-0000-0000-00000A7B0000}"/>
    <cellStyle name="Saída 2 4 6 6" xfId="17247" xr:uid="{00000000-0005-0000-0000-00000B7B0000}"/>
    <cellStyle name="Saída 2 4 6 7" xfId="33993" xr:uid="{00000000-0005-0000-0000-00000C7B0000}"/>
    <cellStyle name="Saída 2 4 6 8" xfId="37555" xr:uid="{00000000-0005-0000-0000-00000D7B0000}"/>
    <cellStyle name="Saída 2 4 7" xfId="3193" xr:uid="{00000000-0005-0000-0000-00000E7B0000}"/>
    <cellStyle name="Saída 2 4 7 2" xfId="12347" xr:uid="{00000000-0005-0000-0000-00000F7B0000}"/>
    <cellStyle name="Saída 2 4 7 3" xfId="19350" xr:uid="{00000000-0005-0000-0000-0000107B0000}"/>
    <cellStyle name="Saída 2 4 7 4" xfId="28230" xr:uid="{00000000-0005-0000-0000-0000117B0000}"/>
    <cellStyle name="Saída 2 4 7 5" xfId="17934" xr:uid="{00000000-0005-0000-0000-0000127B0000}"/>
    <cellStyle name="Saída 2 4 7 6" xfId="29744" xr:uid="{00000000-0005-0000-0000-0000137B0000}"/>
    <cellStyle name="Saída 2 4 7 7" xfId="33721" xr:uid="{00000000-0005-0000-0000-0000147B0000}"/>
    <cellStyle name="Saída 2 4 7 8" xfId="37283" xr:uid="{00000000-0005-0000-0000-0000157B0000}"/>
    <cellStyle name="Saída 2 4 8" xfId="3708" xr:uid="{00000000-0005-0000-0000-0000167B0000}"/>
    <cellStyle name="Saída 2 4 8 2" xfId="12862" xr:uid="{00000000-0005-0000-0000-0000177B0000}"/>
    <cellStyle name="Saída 2 4 8 3" xfId="19861" xr:uid="{00000000-0005-0000-0000-0000187B0000}"/>
    <cellStyle name="Saída 2 4 8 4" xfId="21229" xr:uid="{00000000-0005-0000-0000-0000197B0000}"/>
    <cellStyle name="Saída 2 4 8 5" xfId="26567" xr:uid="{00000000-0005-0000-0000-00001A7B0000}"/>
    <cellStyle name="Saída 2 4 8 6" xfId="29539" xr:uid="{00000000-0005-0000-0000-00001B7B0000}"/>
    <cellStyle name="Saída 2 4 8 7" xfId="33544" xr:uid="{00000000-0005-0000-0000-00001C7B0000}"/>
    <cellStyle name="Saída 2 4 8 8" xfId="37212" xr:uid="{00000000-0005-0000-0000-00001D7B0000}"/>
    <cellStyle name="Saída 2 4 9" xfId="3804" xr:uid="{00000000-0005-0000-0000-00001E7B0000}"/>
    <cellStyle name="Saída 2 4 9 2" xfId="12958" xr:uid="{00000000-0005-0000-0000-00001F7B0000}"/>
    <cellStyle name="Saída 2 4 9 3" xfId="19957" xr:uid="{00000000-0005-0000-0000-0000207B0000}"/>
    <cellStyle name="Saída 2 4 9 4" xfId="23339" xr:uid="{00000000-0005-0000-0000-0000217B0000}"/>
    <cellStyle name="Saída 2 4 9 5" xfId="23108" xr:uid="{00000000-0005-0000-0000-0000227B0000}"/>
    <cellStyle name="Saída 2 4 9 6" xfId="19545" xr:uid="{00000000-0005-0000-0000-0000237B0000}"/>
    <cellStyle name="Saída 2 4 9 7" xfId="31640" xr:uid="{00000000-0005-0000-0000-0000247B0000}"/>
    <cellStyle name="Saída 2 4 9 8" xfId="35326" xr:uid="{00000000-0005-0000-0000-0000257B0000}"/>
    <cellStyle name="Saída 2 5" xfId="1604" xr:uid="{00000000-0005-0000-0000-0000267B0000}"/>
    <cellStyle name="Saída 2 5 2" xfId="10758" xr:uid="{00000000-0005-0000-0000-0000277B0000}"/>
    <cellStyle name="Saída 2 5 3" xfId="17018" xr:uid="{00000000-0005-0000-0000-0000287B0000}"/>
    <cellStyle name="Saída 2 5 4" xfId="28698" xr:uid="{00000000-0005-0000-0000-0000297B0000}"/>
    <cellStyle name="Saída 2 5 5" xfId="23048" xr:uid="{00000000-0005-0000-0000-00002A7B0000}"/>
    <cellStyle name="Saída 2 5 6" xfId="25748" xr:uid="{00000000-0005-0000-0000-00002B7B0000}"/>
    <cellStyle name="Saída 2 5 7" xfId="17315" xr:uid="{00000000-0005-0000-0000-00002C7B0000}"/>
    <cellStyle name="Saída 2 5 8" xfId="33710" xr:uid="{00000000-0005-0000-0000-00002D7B0000}"/>
    <cellStyle name="Saída 2 6" xfId="2437" xr:uid="{00000000-0005-0000-0000-00002E7B0000}"/>
    <cellStyle name="Saída 2 6 2" xfId="11591" xr:uid="{00000000-0005-0000-0000-00002F7B0000}"/>
    <cellStyle name="Saída 2 6 3" xfId="18594" xr:uid="{00000000-0005-0000-0000-0000307B0000}"/>
    <cellStyle name="Saída 2 6 4" xfId="21301" xr:uid="{00000000-0005-0000-0000-0000317B0000}"/>
    <cellStyle name="Saída 2 6 5" xfId="17480" xr:uid="{00000000-0005-0000-0000-0000327B0000}"/>
    <cellStyle name="Saída 2 6 6" xfId="24430" xr:uid="{00000000-0005-0000-0000-0000337B0000}"/>
    <cellStyle name="Saída 2 6 7" xfId="25777" xr:uid="{00000000-0005-0000-0000-0000347B0000}"/>
    <cellStyle name="Saída 2 6 8" xfId="34965" xr:uid="{00000000-0005-0000-0000-0000357B0000}"/>
    <cellStyle name="Saída 2 7" xfId="9308" xr:uid="{00000000-0005-0000-0000-0000367B0000}"/>
    <cellStyle name="Saída 2 8" xfId="18119" xr:uid="{00000000-0005-0000-0000-0000377B0000}"/>
    <cellStyle name="Saída 2 9" xfId="25124" xr:uid="{00000000-0005-0000-0000-0000387B0000}"/>
    <cellStyle name="Saída 3" xfId="860" xr:uid="{00000000-0005-0000-0000-0000397B0000}"/>
    <cellStyle name="Saída 3 10" xfId="2441" xr:uid="{00000000-0005-0000-0000-00003A7B0000}"/>
    <cellStyle name="Saída 3 10 2" xfId="11595" xr:uid="{00000000-0005-0000-0000-00003B7B0000}"/>
    <cellStyle name="Saída 3 10 3" xfId="18598" xr:uid="{00000000-0005-0000-0000-00003C7B0000}"/>
    <cellStyle name="Saída 3 10 4" xfId="9208" xr:uid="{00000000-0005-0000-0000-00003D7B0000}"/>
    <cellStyle name="Saída 3 10 5" xfId="28725" xr:uid="{00000000-0005-0000-0000-00003E7B0000}"/>
    <cellStyle name="Saída 3 10 6" xfId="29097" xr:uid="{00000000-0005-0000-0000-00003F7B0000}"/>
    <cellStyle name="Saída 3 10 7" xfId="30867" xr:uid="{00000000-0005-0000-0000-0000407B0000}"/>
    <cellStyle name="Saída 3 10 8" xfId="34811" xr:uid="{00000000-0005-0000-0000-0000417B0000}"/>
    <cellStyle name="Saída 3 11" xfId="3084" xr:uid="{00000000-0005-0000-0000-0000427B0000}"/>
    <cellStyle name="Saída 3 11 2" xfId="12238" xr:uid="{00000000-0005-0000-0000-0000437B0000}"/>
    <cellStyle name="Saída 3 11 3" xfId="19241" xr:uid="{00000000-0005-0000-0000-0000447B0000}"/>
    <cellStyle name="Saída 3 11 4" xfId="24707" xr:uid="{00000000-0005-0000-0000-0000457B0000}"/>
    <cellStyle name="Saída 3 11 5" xfId="26418" xr:uid="{00000000-0005-0000-0000-0000467B0000}"/>
    <cellStyle name="Saída 3 11 6" xfId="15451" xr:uid="{00000000-0005-0000-0000-0000477B0000}"/>
    <cellStyle name="Saída 3 11 7" xfId="33774" xr:uid="{00000000-0005-0000-0000-0000487B0000}"/>
    <cellStyle name="Saída 3 11 8" xfId="37336" xr:uid="{00000000-0005-0000-0000-0000497B0000}"/>
    <cellStyle name="Saída 3 12" xfId="3019" xr:uid="{00000000-0005-0000-0000-00004A7B0000}"/>
    <cellStyle name="Saída 3 12 2" xfId="12173" xr:uid="{00000000-0005-0000-0000-00004B7B0000}"/>
    <cellStyle name="Saída 3 12 3" xfId="19176" xr:uid="{00000000-0005-0000-0000-00004C7B0000}"/>
    <cellStyle name="Saída 3 12 4" xfId="17706" xr:uid="{00000000-0005-0000-0000-00004D7B0000}"/>
    <cellStyle name="Saída 3 12 5" xfId="29137" xr:uid="{00000000-0005-0000-0000-00004E7B0000}"/>
    <cellStyle name="Saída 3 12 6" xfId="17311" xr:uid="{00000000-0005-0000-0000-00004F7B0000}"/>
    <cellStyle name="Saída 3 12 7" xfId="33801" xr:uid="{00000000-0005-0000-0000-0000507B0000}"/>
    <cellStyle name="Saída 3 12 8" xfId="37363" xr:uid="{00000000-0005-0000-0000-0000517B0000}"/>
    <cellStyle name="Saída 3 13" xfId="3032" xr:uid="{00000000-0005-0000-0000-0000527B0000}"/>
    <cellStyle name="Saída 3 13 2" xfId="12186" xr:uid="{00000000-0005-0000-0000-0000537B0000}"/>
    <cellStyle name="Saída 3 13 3" xfId="19189" xr:uid="{00000000-0005-0000-0000-0000547B0000}"/>
    <cellStyle name="Saída 3 13 4" xfId="28299" xr:uid="{00000000-0005-0000-0000-0000557B0000}"/>
    <cellStyle name="Saída 3 13 5" xfId="28087" xr:uid="{00000000-0005-0000-0000-0000567B0000}"/>
    <cellStyle name="Saída 3 13 6" xfId="29818" xr:uid="{00000000-0005-0000-0000-0000577B0000}"/>
    <cellStyle name="Saída 3 13 7" xfId="33795" xr:uid="{00000000-0005-0000-0000-0000587B0000}"/>
    <cellStyle name="Saída 3 13 8" xfId="37357" xr:uid="{00000000-0005-0000-0000-0000597B0000}"/>
    <cellStyle name="Saída 3 14" xfId="3783" xr:uid="{00000000-0005-0000-0000-00005A7B0000}"/>
    <cellStyle name="Saída 3 14 2" xfId="12937" xr:uid="{00000000-0005-0000-0000-00005B7B0000}"/>
    <cellStyle name="Saída 3 14 3" xfId="19936" xr:uid="{00000000-0005-0000-0000-00005C7B0000}"/>
    <cellStyle name="Saída 3 14 4" xfId="14208" xr:uid="{00000000-0005-0000-0000-00005D7B0000}"/>
    <cellStyle name="Saída 3 14 5" xfId="26585" xr:uid="{00000000-0005-0000-0000-00005E7B0000}"/>
    <cellStyle name="Saída 3 14 6" xfId="23034" xr:uid="{00000000-0005-0000-0000-00005F7B0000}"/>
    <cellStyle name="Saída 3 14 7" xfId="33523" xr:uid="{00000000-0005-0000-0000-0000607B0000}"/>
    <cellStyle name="Saída 3 14 8" xfId="37191" xr:uid="{00000000-0005-0000-0000-0000617B0000}"/>
    <cellStyle name="Saída 3 15" xfId="10015" xr:uid="{00000000-0005-0000-0000-0000627B0000}"/>
    <cellStyle name="Saída 3 16" xfId="10174" xr:uid="{00000000-0005-0000-0000-0000637B0000}"/>
    <cellStyle name="Saída 3 17" xfId="29061" xr:uid="{00000000-0005-0000-0000-0000647B0000}"/>
    <cellStyle name="Saída 3 18" xfId="17610" xr:uid="{00000000-0005-0000-0000-0000657B0000}"/>
    <cellStyle name="Saída 3 19" xfId="31356" xr:uid="{00000000-0005-0000-0000-0000667B0000}"/>
    <cellStyle name="Saída 3 2" xfId="861" xr:uid="{00000000-0005-0000-0000-0000677B0000}"/>
    <cellStyle name="Saída 3 2 10" xfId="3018" xr:uid="{00000000-0005-0000-0000-0000687B0000}"/>
    <cellStyle name="Saída 3 2 10 2" xfId="12172" xr:uid="{00000000-0005-0000-0000-0000697B0000}"/>
    <cellStyle name="Saída 3 2 10 3" xfId="19175" xr:uid="{00000000-0005-0000-0000-00006A7B0000}"/>
    <cellStyle name="Saída 3 2 10 4" xfId="28306" xr:uid="{00000000-0005-0000-0000-00006B7B0000}"/>
    <cellStyle name="Saída 3 2 10 5" xfId="24547" xr:uid="{00000000-0005-0000-0000-00006C7B0000}"/>
    <cellStyle name="Saída 3 2 10 6" xfId="29826" xr:uid="{00000000-0005-0000-0000-00006D7B0000}"/>
    <cellStyle name="Saída 3 2 10 7" xfId="31116" xr:uid="{00000000-0005-0000-0000-00006E7B0000}"/>
    <cellStyle name="Saída 3 2 10 8" xfId="30837" xr:uid="{00000000-0005-0000-0000-00006F7B0000}"/>
    <cellStyle name="Saída 3 2 11" xfId="3033" xr:uid="{00000000-0005-0000-0000-0000707B0000}"/>
    <cellStyle name="Saída 3 2 11 2" xfId="12187" xr:uid="{00000000-0005-0000-0000-0000717B0000}"/>
    <cellStyle name="Saída 3 2 11 3" xfId="19190" xr:uid="{00000000-0005-0000-0000-0000727B0000}"/>
    <cellStyle name="Saída 3 2 11 4" xfId="24000" xr:uid="{00000000-0005-0000-0000-0000737B0000}"/>
    <cellStyle name="Saída 3 2 11 5" xfId="26406" xr:uid="{00000000-0005-0000-0000-0000747B0000}"/>
    <cellStyle name="Saída 3 2 11 6" xfId="22965" xr:uid="{00000000-0005-0000-0000-0000757B0000}"/>
    <cellStyle name="Saída 3 2 11 7" xfId="30238" xr:uid="{00000000-0005-0000-0000-0000767B0000}"/>
    <cellStyle name="Saída 3 2 11 8" xfId="34203" xr:uid="{00000000-0005-0000-0000-0000777B0000}"/>
    <cellStyle name="Saída 3 2 12" xfId="4284" xr:uid="{00000000-0005-0000-0000-0000787B0000}"/>
    <cellStyle name="Saída 3 2 12 2" xfId="13438" xr:uid="{00000000-0005-0000-0000-0000797B0000}"/>
    <cellStyle name="Saída 3 2 12 3" xfId="20436" xr:uid="{00000000-0005-0000-0000-00007A7B0000}"/>
    <cellStyle name="Saída 3 2 12 4" xfId="27690" xr:uid="{00000000-0005-0000-0000-00007B7B0000}"/>
    <cellStyle name="Saída 3 2 12 5" xfId="29222" xr:uid="{00000000-0005-0000-0000-00007C7B0000}"/>
    <cellStyle name="Saída 3 2 12 6" xfId="17222" xr:uid="{00000000-0005-0000-0000-00007D7B0000}"/>
    <cellStyle name="Saída 3 2 12 7" xfId="23013" xr:uid="{00000000-0005-0000-0000-00007E7B0000}"/>
    <cellStyle name="Saída 3 2 12 8" xfId="23224" xr:uid="{00000000-0005-0000-0000-00007F7B0000}"/>
    <cellStyle name="Saída 3 2 13" xfId="10016" xr:uid="{00000000-0005-0000-0000-0000807B0000}"/>
    <cellStyle name="Saída 3 2 14" xfId="17458" xr:uid="{00000000-0005-0000-0000-0000817B0000}"/>
    <cellStyle name="Saída 3 2 15" xfId="22677" xr:uid="{00000000-0005-0000-0000-0000827B0000}"/>
    <cellStyle name="Saída 3 2 16" xfId="25744" xr:uid="{00000000-0005-0000-0000-0000837B0000}"/>
    <cellStyle name="Saída 3 2 17" xfId="31355" xr:uid="{00000000-0005-0000-0000-0000847B0000}"/>
    <cellStyle name="Saída 3 2 18" xfId="35112" xr:uid="{00000000-0005-0000-0000-0000857B0000}"/>
    <cellStyle name="Saída 3 2 19" xfId="38427" xr:uid="{00000000-0005-0000-0000-0000867B0000}"/>
    <cellStyle name="Saída 3 2 2" xfId="862" xr:uid="{00000000-0005-0000-0000-0000877B0000}"/>
    <cellStyle name="Saída 3 2 2 10" xfId="3794" xr:uid="{00000000-0005-0000-0000-0000887B0000}"/>
    <cellStyle name="Saída 3 2 2 10 2" xfId="12948" xr:uid="{00000000-0005-0000-0000-0000897B0000}"/>
    <cellStyle name="Saída 3 2 2 10 3" xfId="19947" xr:uid="{00000000-0005-0000-0000-00008A7B0000}"/>
    <cellStyle name="Saída 3 2 2 10 4" xfId="27933" xr:uid="{00000000-0005-0000-0000-00008B7B0000}"/>
    <cellStyle name="Saída 3 2 2 10 5" xfId="24209" xr:uid="{00000000-0005-0000-0000-00008C7B0000}"/>
    <cellStyle name="Saída 3 2 2 10 6" xfId="28645" xr:uid="{00000000-0005-0000-0000-00008D7B0000}"/>
    <cellStyle name="Saída 3 2 2 10 7" xfId="10178" xr:uid="{00000000-0005-0000-0000-00008E7B0000}"/>
    <cellStyle name="Saída 3 2 2 10 8" xfId="33663" xr:uid="{00000000-0005-0000-0000-00008F7B0000}"/>
    <cellStyle name="Saída 3 2 2 11" xfId="2832" xr:uid="{00000000-0005-0000-0000-0000907B0000}"/>
    <cellStyle name="Saída 3 2 2 11 2" xfId="11986" xr:uid="{00000000-0005-0000-0000-0000917B0000}"/>
    <cellStyle name="Saída 3 2 2 11 3" xfId="18989" xr:uid="{00000000-0005-0000-0000-0000927B0000}"/>
    <cellStyle name="Saída 3 2 2 11 4" xfId="28368" xr:uid="{00000000-0005-0000-0000-0000937B0000}"/>
    <cellStyle name="Saída 3 2 2 11 5" xfId="19620" xr:uid="{00000000-0005-0000-0000-0000947B0000}"/>
    <cellStyle name="Saída 3 2 2 11 6" xfId="28748" xr:uid="{00000000-0005-0000-0000-0000957B0000}"/>
    <cellStyle name="Saída 3 2 2 11 7" xfId="31542" xr:uid="{00000000-0005-0000-0000-0000967B0000}"/>
    <cellStyle name="Saída 3 2 2 11 8" xfId="35252" xr:uid="{00000000-0005-0000-0000-0000977B0000}"/>
    <cellStyle name="Saída 3 2 2 12" xfId="10017" xr:uid="{00000000-0005-0000-0000-0000987B0000}"/>
    <cellStyle name="Saída 3 2 2 13" xfId="17459" xr:uid="{00000000-0005-0000-0000-0000997B0000}"/>
    <cellStyle name="Saída 3 2 2 14" xfId="29060" xr:uid="{00000000-0005-0000-0000-00009A7B0000}"/>
    <cellStyle name="Saída 3 2 2 15" xfId="22986" xr:uid="{00000000-0005-0000-0000-00009B7B0000}"/>
    <cellStyle name="Saída 3 2 2 16" xfId="31354" xr:uid="{00000000-0005-0000-0000-00009C7B0000}"/>
    <cellStyle name="Saída 3 2 2 17" xfId="35114" xr:uid="{00000000-0005-0000-0000-00009D7B0000}"/>
    <cellStyle name="Saída 3 2 2 18" xfId="38429" xr:uid="{00000000-0005-0000-0000-00009E7B0000}"/>
    <cellStyle name="Saída 3 2 2 2" xfId="2289" xr:uid="{00000000-0005-0000-0000-00009F7B0000}"/>
    <cellStyle name="Saída 3 2 2 2 10" xfId="26118" xr:uid="{00000000-0005-0000-0000-0000A07B0000}"/>
    <cellStyle name="Saída 3 2 2 2 11" xfId="22643" xr:uid="{00000000-0005-0000-0000-0000A17B0000}"/>
    <cellStyle name="Saída 3 2 2 2 12" xfId="9285" xr:uid="{00000000-0005-0000-0000-0000A27B0000}"/>
    <cellStyle name="Saída 3 2 2 2 13" xfId="31590" xr:uid="{00000000-0005-0000-0000-0000A37B0000}"/>
    <cellStyle name="Saída 3 2 2 2 2" xfId="2689" xr:uid="{00000000-0005-0000-0000-0000A47B0000}"/>
    <cellStyle name="Saída 3 2 2 2 2 2" xfId="11843" xr:uid="{00000000-0005-0000-0000-0000A57B0000}"/>
    <cellStyle name="Saída 3 2 2 2 2 3" xfId="18846" xr:uid="{00000000-0005-0000-0000-0000A67B0000}"/>
    <cellStyle name="Saída 3 2 2 2 2 4" xfId="22731" xr:uid="{00000000-0005-0000-0000-0000A77B0000}"/>
    <cellStyle name="Saída 3 2 2 2 2 5" xfId="26304" xr:uid="{00000000-0005-0000-0000-0000A87B0000}"/>
    <cellStyle name="Saída 3 2 2 2 2 6" xfId="29989" xr:uid="{00000000-0005-0000-0000-0000A97B0000}"/>
    <cellStyle name="Saída 3 2 2 2 2 7" xfId="33965" xr:uid="{00000000-0005-0000-0000-0000AA7B0000}"/>
    <cellStyle name="Saída 3 2 2 2 2 8" xfId="37527" xr:uid="{00000000-0005-0000-0000-0000AB7B0000}"/>
    <cellStyle name="Saída 3 2 2 2 3" xfId="3971" xr:uid="{00000000-0005-0000-0000-0000AC7B0000}"/>
    <cellStyle name="Saída 3 2 2 2 3 2" xfId="13125" xr:uid="{00000000-0005-0000-0000-0000AD7B0000}"/>
    <cellStyle name="Saída 3 2 2 2 3 3" xfId="20123" xr:uid="{00000000-0005-0000-0000-0000AE7B0000}"/>
    <cellStyle name="Saída 3 2 2 2 3 4" xfId="23159" xr:uid="{00000000-0005-0000-0000-0000AF7B0000}"/>
    <cellStyle name="Saída 3 2 2 2 3 5" xfId="25372" xr:uid="{00000000-0005-0000-0000-0000B07B0000}"/>
    <cellStyle name="Saída 3 2 2 2 3 6" xfId="25613" xr:uid="{00000000-0005-0000-0000-0000B17B0000}"/>
    <cellStyle name="Saída 3 2 2 2 3 7" xfId="26187" xr:uid="{00000000-0005-0000-0000-0000B27B0000}"/>
    <cellStyle name="Saída 3 2 2 2 3 8" xfId="17868" xr:uid="{00000000-0005-0000-0000-0000B37B0000}"/>
    <cellStyle name="Saída 3 2 2 2 4" xfId="4409" xr:uid="{00000000-0005-0000-0000-0000B47B0000}"/>
    <cellStyle name="Saída 3 2 2 2 4 2" xfId="13563" xr:uid="{00000000-0005-0000-0000-0000B57B0000}"/>
    <cellStyle name="Saída 3 2 2 2 4 3" xfId="20561" xr:uid="{00000000-0005-0000-0000-0000B67B0000}"/>
    <cellStyle name="Saída 3 2 2 2 4 4" xfId="17531" xr:uid="{00000000-0005-0000-0000-0000B77B0000}"/>
    <cellStyle name="Saída 3 2 2 2 4 5" xfId="25199" xr:uid="{00000000-0005-0000-0000-0000B87B0000}"/>
    <cellStyle name="Saída 3 2 2 2 4 6" xfId="19776" xr:uid="{00000000-0005-0000-0000-0000B97B0000}"/>
    <cellStyle name="Saída 3 2 2 2 4 7" xfId="17208" xr:uid="{00000000-0005-0000-0000-0000BA7B0000}"/>
    <cellStyle name="Saída 3 2 2 2 4 8" xfId="28017" xr:uid="{00000000-0005-0000-0000-0000BB7B0000}"/>
    <cellStyle name="Saída 3 2 2 2 5" xfId="4663" xr:uid="{00000000-0005-0000-0000-0000BC7B0000}"/>
    <cellStyle name="Saída 3 2 2 2 5 2" xfId="13817" xr:uid="{00000000-0005-0000-0000-0000BD7B0000}"/>
    <cellStyle name="Saída 3 2 2 2 5 3" xfId="20815" xr:uid="{00000000-0005-0000-0000-0000BE7B0000}"/>
    <cellStyle name="Saída 3 2 2 2 5 4" xfId="27505" xr:uid="{00000000-0005-0000-0000-0000BF7B0000}"/>
    <cellStyle name="Saída 3 2 2 2 5 5" xfId="28860" xr:uid="{00000000-0005-0000-0000-0000C07B0000}"/>
    <cellStyle name="Saída 3 2 2 2 5 6" xfId="25562" xr:uid="{00000000-0005-0000-0000-0000C17B0000}"/>
    <cellStyle name="Saída 3 2 2 2 5 7" xfId="32191" xr:uid="{00000000-0005-0000-0000-0000C27B0000}"/>
    <cellStyle name="Saída 3 2 2 2 5 8" xfId="35866" xr:uid="{00000000-0005-0000-0000-0000C37B0000}"/>
    <cellStyle name="Saída 3 2 2 2 6" xfId="4909" xr:uid="{00000000-0005-0000-0000-0000C47B0000}"/>
    <cellStyle name="Saída 3 2 2 2 6 2" xfId="14063" xr:uid="{00000000-0005-0000-0000-0000C57B0000}"/>
    <cellStyle name="Saída 3 2 2 2 6 3" xfId="21061" xr:uid="{00000000-0005-0000-0000-0000C67B0000}"/>
    <cellStyle name="Saída 3 2 2 2 6 4" xfId="27384" xr:uid="{00000000-0005-0000-0000-0000C77B0000}"/>
    <cellStyle name="Saída 3 2 2 2 6 5" xfId="23394" xr:uid="{00000000-0005-0000-0000-0000C87B0000}"/>
    <cellStyle name="Saída 3 2 2 2 6 6" xfId="31955" xr:uid="{00000000-0005-0000-0000-0000C97B0000}"/>
    <cellStyle name="Saída 3 2 2 2 6 7" xfId="35633" xr:uid="{00000000-0005-0000-0000-0000CA7B0000}"/>
    <cellStyle name="Saída 3 2 2 2 6 8" xfId="38544" xr:uid="{00000000-0005-0000-0000-0000CB7B0000}"/>
    <cellStyle name="Saída 3 2 2 2 7" xfId="11443" xr:uid="{00000000-0005-0000-0000-0000CC7B0000}"/>
    <cellStyle name="Saída 3 2 2 2 8" xfId="18446" xr:uid="{00000000-0005-0000-0000-0000CD7B0000}"/>
    <cellStyle name="Saída 3 2 2 2 9" xfId="22433" xr:uid="{00000000-0005-0000-0000-0000CE7B0000}"/>
    <cellStyle name="Saída 3 2 2 3" xfId="1677" xr:uid="{00000000-0005-0000-0000-0000CF7B0000}"/>
    <cellStyle name="Saída 3 2 2 3 10" xfId="25977" xr:uid="{00000000-0005-0000-0000-0000D07B0000}"/>
    <cellStyle name="Saída 3 2 2 3 11" xfId="23094" xr:uid="{00000000-0005-0000-0000-0000D17B0000}"/>
    <cellStyle name="Saída 3 2 2 3 12" xfId="31049" xr:uid="{00000000-0005-0000-0000-0000D27B0000}"/>
    <cellStyle name="Saída 3 2 2 3 13" xfId="31342" xr:uid="{00000000-0005-0000-0000-0000D37B0000}"/>
    <cellStyle name="Saída 3 2 2 3 2" xfId="2504" xr:uid="{00000000-0005-0000-0000-0000D47B0000}"/>
    <cellStyle name="Saída 3 2 2 3 2 2" xfId="11658" xr:uid="{00000000-0005-0000-0000-0000D57B0000}"/>
    <cellStyle name="Saída 3 2 2 3 2 3" xfId="18661" xr:uid="{00000000-0005-0000-0000-0000D67B0000}"/>
    <cellStyle name="Saída 3 2 2 3 2 4" xfId="19460" xr:uid="{00000000-0005-0000-0000-0000D77B0000}"/>
    <cellStyle name="Saída 3 2 2 3 2 5" xfId="10063" xr:uid="{00000000-0005-0000-0000-0000D87B0000}"/>
    <cellStyle name="Saída 3 2 2 3 2 6" xfId="28799" xr:uid="{00000000-0005-0000-0000-0000D97B0000}"/>
    <cellStyle name="Saída 3 2 2 3 2 7" xfId="34056" xr:uid="{00000000-0005-0000-0000-0000DA7B0000}"/>
    <cellStyle name="Saída 3 2 2 3 2 8" xfId="37618" xr:uid="{00000000-0005-0000-0000-0000DB7B0000}"/>
    <cellStyle name="Saída 3 2 2 3 3" xfId="3654" xr:uid="{00000000-0005-0000-0000-0000DC7B0000}"/>
    <cellStyle name="Saída 3 2 2 3 3 2" xfId="12808" xr:uid="{00000000-0005-0000-0000-0000DD7B0000}"/>
    <cellStyle name="Saída 3 2 2 3 3 3" xfId="19807" xr:uid="{00000000-0005-0000-0000-0000DE7B0000}"/>
    <cellStyle name="Saída 3 2 2 3 3 4" xfId="28002" xr:uid="{00000000-0005-0000-0000-0000DF7B0000}"/>
    <cellStyle name="Saída 3 2 2 3 3 5" xfId="28916" xr:uid="{00000000-0005-0000-0000-0000E07B0000}"/>
    <cellStyle name="Saída 3 2 2 3 3 6" xfId="29563" xr:uid="{00000000-0005-0000-0000-0000E17B0000}"/>
    <cellStyle name="Saída 3 2 2 3 3 7" xfId="33581" xr:uid="{00000000-0005-0000-0000-0000E27B0000}"/>
    <cellStyle name="Saída 3 2 2 3 3 8" xfId="37249" xr:uid="{00000000-0005-0000-0000-0000E37B0000}"/>
    <cellStyle name="Saída 3 2 2 3 4" xfId="4163" xr:uid="{00000000-0005-0000-0000-0000E47B0000}"/>
    <cellStyle name="Saída 3 2 2 3 4 2" xfId="13317" xr:uid="{00000000-0005-0000-0000-0000E57B0000}"/>
    <cellStyle name="Saída 3 2 2 3 4 3" xfId="20315" xr:uid="{00000000-0005-0000-0000-0000E67B0000}"/>
    <cellStyle name="Saída 3 2 2 3 4 4" xfId="23212" xr:uid="{00000000-0005-0000-0000-0000E77B0000}"/>
    <cellStyle name="Saída 3 2 2 3 4 5" xfId="17985" xr:uid="{00000000-0005-0000-0000-0000E87B0000}"/>
    <cellStyle name="Saída 3 2 2 3 4 6" xfId="9953" xr:uid="{00000000-0005-0000-0000-0000E97B0000}"/>
    <cellStyle name="Saída 3 2 2 3 4 7" xfId="31161" xr:uid="{00000000-0005-0000-0000-0000EA7B0000}"/>
    <cellStyle name="Saída 3 2 2 3 4 8" xfId="31294" xr:uid="{00000000-0005-0000-0000-0000EB7B0000}"/>
    <cellStyle name="Saída 3 2 2 3 5" xfId="3075" xr:uid="{00000000-0005-0000-0000-0000EC7B0000}"/>
    <cellStyle name="Saída 3 2 2 3 5 2" xfId="12229" xr:uid="{00000000-0005-0000-0000-0000ED7B0000}"/>
    <cellStyle name="Saída 3 2 2 3 5 3" xfId="19232" xr:uid="{00000000-0005-0000-0000-0000EE7B0000}"/>
    <cellStyle name="Saída 3 2 2 3 5 4" xfId="29514" xr:uid="{00000000-0005-0000-0000-0000EF7B0000}"/>
    <cellStyle name="Saída 3 2 2 3 5 5" xfId="29141" xr:uid="{00000000-0005-0000-0000-0000F07B0000}"/>
    <cellStyle name="Saída 3 2 2 3 5 6" xfId="9179" xr:uid="{00000000-0005-0000-0000-0000F17B0000}"/>
    <cellStyle name="Saída 3 2 2 3 5 7" xfId="25531" xr:uid="{00000000-0005-0000-0000-0000F27B0000}"/>
    <cellStyle name="Saída 3 2 2 3 5 8" xfId="31111" xr:uid="{00000000-0005-0000-0000-0000F37B0000}"/>
    <cellStyle name="Saída 3 2 2 3 6" xfId="3764" xr:uid="{00000000-0005-0000-0000-0000F47B0000}"/>
    <cellStyle name="Saída 3 2 2 3 6 2" xfId="12918" xr:uid="{00000000-0005-0000-0000-0000F57B0000}"/>
    <cellStyle name="Saída 3 2 2 3 6 3" xfId="19917" xr:uid="{00000000-0005-0000-0000-0000F67B0000}"/>
    <cellStyle name="Saída 3 2 2 3 6 4" xfId="27948" xr:uid="{00000000-0005-0000-0000-0000F77B0000}"/>
    <cellStyle name="Saída 3 2 2 3 6 5" xfId="17963" xr:uid="{00000000-0005-0000-0000-0000F87B0000}"/>
    <cellStyle name="Saída 3 2 2 3 6 6" xfId="28728" xr:uid="{00000000-0005-0000-0000-0000F97B0000}"/>
    <cellStyle name="Saída 3 2 2 3 6 7" xfId="31145" xr:uid="{00000000-0005-0000-0000-0000FA7B0000}"/>
    <cellStyle name="Saída 3 2 2 3 6 8" xfId="17299" xr:uid="{00000000-0005-0000-0000-0000FB7B0000}"/>
    <cellStyle name="Saída 3 2 2 3 7" xfId="10831" xr:uid="{00000000-0005-0000-0000-0000FC7B0000}"/>
    <cellStyle name="Saída 3 2 2 3 8" xfId="18245" xr:uid="{00000000-0005-0000-0000-0000FD7B0000}"/>
    <cellStyle name="Saída 3 2 2 3 9" xfId="24482" xr:uid="{00000000-0005-0000-0000-0000FE7B0000}"/>
    <cellStyle name="Saída 3 2 2 4" xfId="2260" xr:uid="{00000000-0005-0000-0000-0000FF7B0000}"/>
    <cellStyle name="Saída 3 2 2 4 10" xfId="18298" xr:uid="{00000000-0005-0000-0000-0000007C0000}"/>
    <cellStyle name="Saída 3 2 2 4 11" xfId="23282" xr:uid="{00000000-0005-0000-0000-0000017C0000}"/>
    <cellStyle name="Saída 3 2 2 4 12" xfId="34172" xr:uid="{00000000-0005-0000-0000-0000027C0000}"/>
    <cellStyle name="Saída 3 2 2 4 13" xfId="37734" xr:uid="{00000000-0005-0000-0000-0000037C0000}"/>
    <cellStyle name="Saída 3 2 2 4 2" xfId="2660" xr:uid="{00000000-0005-0000-0000-0000047C0000}"/>
    <cellStyle name="Saída 3 2 2 4 2 2" xfId="11814" xr:uid="{00000000-0005-0000-0000-0000057C0000}"/>
    <cellStyle name="Saída 3 2 2 4 2 3" xfId="18817" xr:uid="{00000000-0005-0000-0000-0000067C0000}"/>
    <cellStyle name="Saída 3 2 2 4 2 4" xfId="29519" xr:uid="{00000000-0005-0000-0000-0000077C0000}"/>
    <cellStyle name="Saída 3 2 2 4 2 5" xfId="26293" xr:uid="{00000000-0005-0000-0000-0000087C0000}"/>
    <cellStyle name="Saída 3 2 2 4 2 6" xfId="30003" xr:uid="{00000000-0005-0000-0000-0000097C0000}"/>
    <cellStyle name="Saída 3 2 2 4 2 7" xfId="29644" xr:uid="{00000000-0005-0000-0000-00000A7C0000}"/>
    <cellStyle name="Saída 3 2 2 4 2 8" xfId="33630" xr:uid="{00000000-0005-0000-0000-00000B7C0000}"/>
    <cellStyle name="Saída 3 2 2 4 3" xfId="3942" xr:uid="{00000000-0005-0000-0000-00000C7C0000}"/>
    <cellStyle name="Saída 3 2 2 4 3 2" xfId="13096" xr:uid="{00000000-0005-0000-0000-00000D7C0000}"/>
    <cellStyle name="Saída 3 2 2 4 3 3" xfId="20094" xr:uid="{00000000-0005-0000-0000-00000E7C0000}"/>
    <cellStyle name="Saída 3 2 2 4 3 4" xfId="24728" xr:uid="{00000000-0005-0000-0000-00000F7C0000}"/>
    <cellStyle name="Saída 3 2 2 4 3 5" xfId="28820" xr:uid="{00000000-0005-0000-0000-0000107C0000}"/>
    <cellStyle name="Saída 3 2 2 4 3 6" xfId="9612" xr:uid="{00000000-0005-0000-0000-0000117C0000}"/>
    <cellStyle name="Saída 3 2 2 4 3 7" xfId="31154" xr:uid="{00000000-0005-0000-0000-0000127C0000}"/>
    <cellStyle name="Saída 3 2 2 4 3 8" xfId="35026" xr:uid="{00000000-0005-0000-0000-0000137C0000}"/>
    <cellStyle name="Saída 3 2 2 4 4" xfId="4380" xr:uid="{00000000-0005-0000-0000-0000147C0000}"/>
    <cellStyle name="Saída 3 2 2 4 4 2" xfId="13534" xr:uid="{00000000-0005-0000-0000-0000157C0000}"/>
    <cellStyle name="Saída 3 2 2 4 4 3" xfId="20532" xr:uid="{00000000-0005-0000-0000-0000167C0000}"/>
    <cellStyle name="Saída 3 2 2 4 4 4" xfId="19498" xr:uid="{00000000-0005-0000-0000-0000177C0000}"/>
    <cellStyle name="Saída 3 2 2 4 4 5" xfId="25032" xr:uid="{00000000-0005-0000-0000-0000187C0000}"/>
    <cellStyle name="Saída 3 2 2 4 4 6" xfId="22447" xr:uid="{00000000-0005-0000-0000-0000197C0000}"/>
    <cellStyle name="Saída 3 2 2 4 4 7" xfId="31730" xr:uid="{00000000-0005-0000-0000-00001A7C0000}"/>
    <cellStyle name="Saída 3 2 2 4 4 8" xfId="35410" xr:uid="{00000000-0005-0000-0000-00001B7C0000}"/>
    <cellStyle name="Saída 3 2 2 4 5" xfId="4634" xr:uid="{00000000-0005-0000-0000-00001C7C0000}"/>
    <cellStyle name="Saída 3 2 2 4 5 2" xfId="13788" xr:uid="{00000000-0005-0000-0000-00001D7C0000}"/>
    <cellStyle name="Saída 3 2 2 4 5 3" xfId="20786" xr:uid="{00000000-0005-0000-0000-00001E7C0000}"/>
    <cellStyle name="Saída 3 2 2 4 5 4" xfId="17735" xr:uid="{00000000-0005-0000-0000-00001F7C0000}"/>
    <cellStyle name="Saída 3 2 2 4 5 5" xfId="23398" xr:uid="{00000000-0005-0000-0000-0000207C0000}"/>
    <cellStyle name="Saída 3 2 2 4 5 6" xfId="26824" xr:uid="{00000000-0005-0000-0000-0000217C0000}"/>
    <cellStyle name="Saída 3 2 2 4 5 7" xfId="32204" xr:uid="{00000000-0005-0000-0000-0000227C0000}"/>
    <cellStyle name="Saída 3 2 2 4 5 8" xfId="35879" xr:uid="{00000000-0005-0000-0000-0000237C0000}"/>
    <cellStyle name="Saída 3 2 2 4 6" xfId="4880" xr:uid="{00000000-0005-0000-0000-0000247C0000}"/>
    <cellStyle name="Saída 3 2 2 4 6 2" xfId="14034" xr:uid="{00000000-0005-0000-0000-0000257C0000}"/>
    <cellStyle name="Saída 3 2 2 4 6 3" xfId="21032" xr:uid="{00000000-0005-0000-0000-0000267C0000}"/>
    <cellStyle name="Saída 3 2 2 4 6 4" xfId="24037" xr:uid="{00000000-0005-0000-0000-0000277C0000}"/>
    <cellStyle name="Saída 3 2 2 4 6 5" xfId="22719" xr:uid="{00000000-0005-0000-0000-0000287C0000}"/>
    <cellStyle name="Saída 3 2 2 4 6 6" xfId="28700" xr:uid="{00000000-0005-0000-0000-0000297C0000}"/>
    <cellStyle name="Saída 3 2 2 4 6 7" xfId="35604" xr:uid="{00000000-0005-0000-0000-00002A7C0000}"/>
    <cellStyle name="Saída 3 2 2 4 6 8" xfId="38515" xr:uid="{00000000-0005-0000-0000-00002B7C0000}"/>
    <cellStyle name="Saída 3 2 2 4 7" xfId="11414" xr:uid="{00000000-0005-0000-0000-00002C7C0000}"/>
    <cellStyle name="Saída 3 2 2 4 8" xfId="18417" xr:uid="{00000000-0005-0000-0000-00002D7C0000}"/>
    <cellStyle name="Saída 3 2 2 4 9" xfId="24084" xr:uid="{00000000-0005-0000-0000-00002E7C0000}"/>
    <cellStyle name="Saída 3 2 2 5" xfId="2304" xr:uid="{00000000-0005-0000-0000-00002F7C0000}"/>
    <cellStyle name="Saída 3 2 2 5 10" xfId="10181" xr:uid="{00000000-0005-0000-0000-0000307C0000}"/>
    <cellStyle name="Saída 3 2 2 5 11" xfId="28514" xr:uid="{00000000-0005-0000-0000-0000317C0000}"/>
    <cellStyle name="Saída 3 2 2 5 12" xfId="34154" xr:uid="{00000000-0005-0000-0000-0000327C0000}"/>
    <cellStyle name="Saída 3 2 2 5 13" xfId="37716" xr:uid="{00000000-0005-0000-0000-0000337C0000}"/>
    <cellStyle name="Saída 3 2 2 5 2" xfId="2704" xr:uid="{00000000-0005-0000-0000-0000347C0000}"/>
    <cellStyle name="Saída 3 2 2 5 2 2" xfId="11858" xr:uid="{00000000-0005-0000-0000-0000357C0000}"/>
    <cellStyle name="Saída 3 2 2 5 2 3" xfId="18861" xr:uid="{00000000-0005-0000-0000-0000367C0000}"/>
    <cellStyle name="Saída 3 2 2 5 2 4" xfId="24626" xr:uid="{00000000-0005-0000-0000-0000377C0000}"/>
    <cellStyle name="Saída 3 2 2 5 2 5" xfId="26311" xr:uid="{00000000-0005-0000-0000-0000387C0000}"/>
    <cellStyle name="Saída 3 2 2 5 2 6" xfId="29981" xr:uid="{00000000-0005-0000-0000-0000397C0000}"/>
    <cellStyle name="Saída 3 2 2 5 2 7" xfId="33958" xr:uid="{00000000-0005-0000-0000-00003A7C0000}"/>
    <cellStyle name="Saída 3 2 2 5 2 8" xfId="37520" xr:uid="{00000000-0005-0000-0000-00003B7C0000}"/>
    <cellStyle name="Saída 3 2 2 5 3" xfId="3986" xr:uid="{00000000-0005-0000-0000-00003C7C0000}"/>
    <cellStyle name="Saída 3 2 2 5 3 2" xfId="13140" xr:uid="{00000000-0005-0000-0000-00003D7C0000}"/>
    <cellStyle name="Saída 3 2 2 5 3 3" xfId="20138" xr:uid="{00000000-0005-0000-0000-00003E7C0000}"/>
    <cellStyle name="Saída 3 2 2 5 3 4" xfId="25448" xr:uid="{00000000-0005-0000-0000-00003F7C0000}"/>
    <cellStyle name="Saída 3 2 2 5 3 5" xfId="22843" xr:uid="{00000000-0005-0000-0000-0000407C0000}"/>
    <cellStyle name="Saída 3 2 2 5 3 6" xfId="17830" xr:uid="{00000000-0005-0000-0000-0000417C0000}"/>
    <cellStyle name="Saída 3 2 2 5 3 7" xfId="17657" xr:uid="{00000000-0005-0000-0000-0000427C0000}"/>
    <cellStyle name="Saída 3 2 2 5 3 8" xfId="30362" xr:uid="{00000000-0005-0000-0000-0000437C0000}"/>
    <cellStyle name="Saída 3 2 2 5 4" xfId="4424" xr:uid="{00000000-0005-0000-0000-0000447C0000}"/>
    <cellStyle name="Saída 3 2 2 5 4 2" xfId="13578" xr:uid="{00000000-0005-0000-0000-0000457C0000}"/>
    <cellStyle name="Saída 3 2 2 5 4 3" xfId="20576" xr:uid="{00000000-0005-0000-0000-0000467C0000}"/>
    <cellStyle name="Saída 3 2 2 5 4 4" xfId="27623" xr:uid="{00000000-0005-0000-0000-0000477C0000}"/>
    <cellStyle name="Saída 3 2 2 5 4 5" xfId="9326" xr:uid="{00000000-0005-0000-0000-0000487C0000}"/>
    <cellStyle name="Saída 3 2 2 5 4 6" xfId="10072" xr:uid="{00000000-0005-0000-0000-0000497C0000}"/>
    <cellStyle name="Saída 3 2 2 5 4 7" xfId="22585" xr:uid="{00000000-0005-0000-0000-00004A7C0000}"/>
    <cellStyle name="Saída 3 2 2 5 4 8" xfId="31233" xr:uid="{00000000-0005-0000-0000-00004B7C0000}"/>
    <cellStyle name="Saída 3 2 2 5 5" xfId="4678" xr:uid="{00000000-0005-0000-0000-00004C7C0000}"/>
    <cellStyle name="Saída 3 2 2 5 5 2" xfId="13832" xr:uid="{00000000-0005-0000-0000-00004D7C0000}"/>
    <cellStyle name="Saída 3 2 2 5 5 3" xfId="20830" xr:uid="{00000000-0005-0000-0000-00004E7C0000}"/>
    <cellStyle name="Saída 3 2 2 5 5 4" xfId="27498" xr:uid="{00000000-0005-0000-0000-00004F7C0000}"/>
    <cellStyle name="Saída 3 2 2 5 5 5" xfId="26729" xr:uid="{00000000-0005-0000-0000-0000507C0000}"/>
    <cellStyle name="Saída 3 2 2 5 5 6" xfId="24978" xr:uid="{00000000-0005-0000-0000-0000517C0000}"/>
    <cellStyle name="Saída 3 2 2 5 5 7" xfId="32184" xr:uid="{00000000-0005-0000-0000-0000527C0000}"/>
    <cellStyle name="Saída 3 2 2 5 5 8" xfId="35859" xr:uid="{00000000-0005-0000-0000-0000537C0000}"/>
    <cellStyle name="Saída 3 2 2 5 6" xfId="4924" xr:uid="{00000000-0005-0000-0000-0000547C0000}"/>
    <cellStyle name="Saída 3 2 2 5 6 2" xfId="14078" xr:uid="{00000000-0005-0000-0000-0000557C0000}"/>
    <cellStyle name="Saída 3 2 2 5 6 3" xfId="21076" xr:uid="{00000000-0005-0000-0000-0000567C0000}"/>
    <cellStyle name="Saída 3 2 2 5 6 4" xfId="24273" xr:uid="{00000000-0005-0000-0000-0000577C0000}"/>
    <cellStyle name="Saída 3 2 2 5 6 5" xfId="26771" xr:uid="{00000000-0005-0000-0000-0000587C0000}"/>
    <cellStyle name="Saída 3 2 2 5 6 6" xfId="31970" xr:uid="{00000000-0005-0000-0000-0000597C0000}"/>
    <cellStyle name="Saída 3 2 2 5 6 7" xfId="35648" xr:uid="{00000000-0005-0000-0000-00005A7C0000}"/>
    <cellStyle name="Saída 3 2 2 5 6 8" xfId="38559" xr:uid="{00000000-0005-0000-0000-00005B7C0000}"/>
    <cellStyle name="Saída 3 2 2 5 7" xfId="11458" xr:uid="{00000000-0005-0000-0000-00005C7C0000}"/>
    <cellStyle name="Saída 3 2 2 5 8" xfId="18461" xr:uid="{00000000-0005-0000-0000-00005D7C0000}"/>
    <cellStyle name="Saída 3 2 2 5 9" xfId="17203" xr:uid="{00000000-0005-0000-0000-00005E7C0000}"/>
    <cellStyle name="Saída 3 2 2 6" xfId="1654" xr:uid="{00000000-0005-0000-0000-00005F7C0000}"/>
    <cellStyle name="Saída 3 2 2 6 10" xfId="25741" xr:uid="{00000000-0005-0000-0000-0000607C0000}"/>
    <cellStyle name="Saída 3 2 2 6 11" xfId="31372" xr:uid="{00000000-0005-0000-0000-0000617C0000}"/>
    <cellStyle name="Saída 3 2 2 6 12" xfId="35132" xr:uid="{00000000-0005-0000-0000-0000627C0000}"/>
    <cellStyle name="Saída 3 2 2 6 2" xfId="3569" xr:uid="{00000000-0005-0000-0000-0000637C0000}"/>
    <cellStyle name="Saída 3 2 2 6 2 2" xfId="12723" xr:uid="{00000000-0005-0000-0000-0000647C0000}"/>
    <cellStyle name="Saída 3 2 2 6 2 3" xfId="19724" xr:uid="{00000000-0005-0000-0000-0000657C0000}"/>
    <cellStyle name="Saída 3 2 2 6 2 4" xfId="23021" xr:uid="{00000000-0005-0000-0000-0000667C0000}"/>
    <cellStyle name="Saída 3 2 2 6 2 5" xfId="23238" xr:uid="{00000000-0005-0000-0000-0000677C0000}"/>
    <cellStyle name="Saída 3 2 2 6 2 6" xfId="25897" xr:uid="{00000000-0005-0000-0000-0000687C0000}"/>
    <cellStyle name="Saída 3 2 2 6 2 7" xfId="26078" xr:uid="{00000000-0005-0000-0000-0000697C0000}"/>
    <cellStyle name="Saída 3 2 2 6 2 8" xfId="33656" xr:uid="{00000000-0005-0000-0000-00006A7C0000}"/>
    <cellStyle name="Saída 3 2 2 6 3" xfId="4129" xr:uid="{00000000-0005-0000-0000-00006B7C0000}"/>
    <cellStyle name="Saída 3 2 2 6 3 2" xfId="13283" xr:uid="{00000000-0005-0000-0000-00006C7C0000}"/>
    <cellStyle name="Saída 3 2 2 6 3 3" xfId="20281" xr:uid="{00000000-0005-0000-0000-00006D7C0000}"/>
    <cellStyle name="Saída 3 2 2 6 3 4" xfId="27762" xr:uid="{00000000-0005-0000-0000-00006E7C0000}"/>
    <cellStyle name="Saída 3 2 2 6 3 5" xfId="26659" xr:uid="{00000000-0005-0000-0000-00006F7C0000}"/>
    <cellStyle name="Saída 3 2 2 6 3 6" xfId="26475" xr:uid="{00000000-0005-0000-0000-0000707C0000}"/>
    <cellStyle name="Saída 3 2 2 6 3 7" xfId="10026" xr:uid="{00000000-0005-0000-0000-0000717C0000}"/>
    <cellStyle name="Saída 3 2 2 6 3 8" xfId="30892" xr:uid="{00000000-0005-0000-0000-0000727C0000}"/>
    <cellStyle name="Saída 3 2 2 6 4" xfId="2896" xr:uid="{00000000-0005-0000-0000-0000737C0000}"/>
    <cellStyle name="Saída 3 2 2 6 4 2" xfId="12050" xr:uid="{00000000-0005-0000-0000-0000747C0000}"/>
    <cellStyle name="Saída 3 2 2 6 4 3" xfId="19053" xr:uid="{00000000-0005-0000-0000-0000757C0000}"/>
    <cellStyle name="Saída 3 2 2 6 4 4" xfId="18109" xr:uid="{00000000-0005-0000-0000-0000767C0000}"/>
    <cellStyle name="Saída 3 2 2 6 4 5" xfId="28079" xr:uid="{00000000-0005-0000-0000-0000777C0000}"/>
    <cellStyle name="Saída 3 2 2 6 4 6" xfId="29870" xr:uid="{00000000-0005-0000-0000-0000787C0000}"/>
    <cellStyle name="Saída 3 2 2 6 4 7" xfId="33855" xr:uid="{00000000-0005-0000-0000-0000797C0000}"/>
    <cellStyle name="Saída 3 2 2 6 4 8" xfId="37417" xr:uid="{00000000-0005-0000-0000-00007A7C0000}"/>
    <cellStyle name="Saída 3 2 2 6 5" xfId="3817" xr:uid="{00000000-0005-0000-0000-00007B7C0000}"/>
    <cellStyle name="Saída 3 2 2 6 5 2" xfId="12971" xr:uid="{00000000-0005-0000-0000-00007C7C0000}"/>
    <cellStyle name="Saída 3 2 2 6 5 3" xfId="19970" xr:uid="{00000000-0005-0000-0000-00007D7C0000}"/>
    <cellStyle name="Saída 3 2 2 6 5 4" xfId="19579" xr:uid="{00000000-0005-0000-0000-00007E7C0000}"/>
    <cellStyle name="Saída 3 2 2 6 5 5" xfId="21273" xr:uid="{00000000-0005-0000-0000-00007F7C0000}"/>
    <cellStyle name="Saída 3 2 2 6 5 6" xfId="22794" xr:uid="{00000000-0005-0000-0000-0000807C0000}"/>
    <cellStyle name="Saída 3 2 2 6 5 7" xfId="22985" xr:uid="{00000000-0005-0000-0000-0000817C0000}"/>
    <cellStyle name="Saída 3 2 2 6 5 8" xfId="31398" xr:uid="{00000000-0005-0000-0000-0000827C0000}"/>
    <cellStyle name="Saída 3 2 2 6 6" xfId="10808" xr:uid="{00000000-0005-0000-0000-0000837C0000}"/>
    <cellStyle name="Saída 3 2 2 6 7" xfId="9273" xr:uid="{00000000-0005-0000-0000-0000847C0000}"/>
    <cellStyle name="Saída 3 2 2 6 8" xfId="17309" xr:uid="{00000000-0005-0000-0000-0000857C0000}"/>
    <cellStyle name="Saída 3 2 2 6 9" xfId="25973" xr:uid="{00000000-0005-0000-0000-0000867C0000}"/>
    <cellStyle name="Saída 3 2 2 7" xfId="2482" xr:uid="{00000000-0005-0000-0000-0000877C0000}"/>
    <cellStyle name="Saída 3 2 2 7 2" xfId="11636" xr:uid="{00000000-0005-0000-0000-0000887C0000}"/>
    <cellStyle name="Saída 3 2 2 7 3" xfId="18639" xr:uid="{00000000-0005-0000-0000-0000897C0000}"/>
    <cellStyle name="Saída 3 2 2 7 4" xfId="10104" xr:uid="{00000000-0005-0000-0000-00008A7C0000}"/>
    <cellStyle name="Saída 3 2 2 7 5" xfId="26210" xr:uid="{00000000-0005-0000-0000-00008B7C0000}"/>
    <cellStyle name="Saída 3 2 2 7 6" xfId="30083" xr:uid="{00000000-0005-0000-0000-00008C7C0000}"/>
    <cellStyle name="Saída 3 2 2 7 7" xfId="31494" xr:uid="{00000000-0005-0000-0000-00008D7C0000}"/>
    <cellStyle name="Saída 3 2 2 7 8" xfId="35204" xr:uid="{00000000-0005-0000-0000-00008E7C0000}"/>
    <cellStyle name="Saída 3 2 2 8" xfId="3086" xr:uid="{00000000-0005-0000-0000-00008F7C0000}"/>
    <cellStyle name="Saída 3 2 2 8 2" xfId="12240" xr:uid="{00000000-0005-0000-0000-0000907C0000}"/>
    <cellStyle name="Saída 3 2 2 8 3" xfId="19243" xr:uid="{00000000-0005-0000-0000-0000917C0000}"/>
    <cellStyle name="Saída 3 2 2 8 4" xfId="24709" xr:uid="{00000000-0005-0000-0000-0000927C0000}"/>
    <cellStyle name="Saída 3 2 2 8 5" xfId="26413" xr:uid="{00000000-0005-0000-0000-0000937C0000}"/>
    <cellStyle name="Saída 3 2 2 8 6" xfId="29780" xr:uid="{00000000-0005-0000-0000-0000947C0000}"/>
    <cellStyle name="Saída 3 2 2 8 7" xfId="31576" xr:uid="{00000000-0005-0000-0000-0000957C0000}"/>
    <cellStyle name="Saída 3 2 2 8 8" xfId="35286" xr:uid="{00000000-0005-0000-0000-0000967C0000}"/>
    <cellStyle name="Saída 3 2 2 9" xfId="3017" xr:uid="{00000000-0005-0000-0000-0000977C0000}"/>
    <cellStyle name="Saída 3 2 2 9 2" xfId="12171" xr:uid="{00000000-0005-0000-0000-0000987C0000}"/>
    <cellStyle name="Saída 3 2 2 9 3" xfId="19174" xr:uid="{00000000-0005-0000-0000-0000997C0000}"/>
    <cellStyle name="Saída 3 2 2 9 4" xfId="28305" xr:uid="{00000000-0005-0000-0000-00009A7C0000}"/>
    <cellStyle name="Saída 3 2 2 9 5" xfId="21232" xr:uid="{00000000-0005-0000-0000-00009B7C0000}"/>
    <cellStyle name="Saída 3 2 2 9 6" xfId="26500" xr:uid="{00000000-0005-0000-0000-00009C7C0000}"/>
    <cellStyle name="Saída 3 2 2 9 7" xfId="33802" xr:uid="{00000000-0005-0000-0000-00009D7C0000}"/>
    <cellStyle name="Saída 3 2 2 9 8" xfId="37364" xr:uid="{00000000-0005-0000-0000-00009E7C0000}"/>
    <cellStyle name="Saída 3 2 3" xfId="2288" xr:uid="{00000000-0005-0000-0000-00009F7C0000}"/>
    <cellStyle name="Saída 3 2 3 10" xfId="9567" xr:uid="{00000000-0005-0000-0000-0000A07C0000}"/>
    <cellStyle name="Saída 3 2 3 11" xfId="30186" xr:uid="{00000000-0005-0000-0000-0000A17C0000}"/>
    <cellStyle name="Saída 3 2 3 12" xfId="34161" xr:uid="{00000000-0005-0000-0000-0000A27C0000}"/>
    <cellStyle name="Saída 3 2 3 13" xfId="37723" xr:uid="{00000000-0005-0000-0000-0000A37C0000}"/>
    <cellStyle name="Saída 3 2 3 2" xfId="2688" xr:uid="{00000000-0005-0000-0000-0000A47C0000}"/>
    <cellStyle name="Saída 3 2 3 2 2" xfId="11842" xr:uid="{00000000-0005-0000-0000-0000A57C0000}"/>
    <cellStyle name="Saída 3 2 3 2 3" xfId="18845" xr:uid="{00000000-0005-0000-0000-0000A67C0000}"/>
    <cellStyle name="Saída 3 2 3 2 4" xfId="28430" xr:uid="{00000000-0005-0000-0000-0000A77C0000}"/>
    <cellStyle name="Saída 3 2 3 2 5" xfId="22461" xr:uid="{00000000-0005-0000-0000-0000A87C0000}"/>
    <cellStyle name="Saída 3 2 3 2 6" xfId="25915" xr:uid="{00000000-0005-0000-0000-0000A97C0000}"/>
    <cellStyle name="Saída 3 2 3 2 7" xfId="33962" xr:uid="{00000000-0005-0000-0000-0000AA7C0000}"/>
    <cellStyle name="Saída 3 2 3 2 8" xfId="37524" xr:uid="{00000000-0005-0000-0000-0000AB7C0000}"/>
    <cellStyle name="Saída 3 2 3 3" xfId="3970" xr:uid="{00000000-0005-0000-0000-0000AC7C0000}"/>
    <cellStyle name="Saída 3 2 3 3 2" xfId="13124" xr:uid="{00000000-0005-0000-0000-0000AD7C0000}"/>
    <cellStyle name="Saída 3 2 3 3 3" xfId="20122" xr:uid="{00000000-0005-0000-0000-0000AE7C0000}"/>
    <cellStyle name="Saída 3 2 3 3 4" xfId="27845" xr:uid="{00000000-0005-0000-0000-0000AF7C0000}"/>
    <cellStyle name="Saída 3 2 3 3 5" xfId="28557" xr:uid="{00000000-0005-0000-0000-0000B07C0000}"/>
    <cellStyle name="Saída 3 2 3 3 6" xfId="28969" xr:uid="{00000000-0005-0000-0000-0000B17C0000}"/>
    <cellStyle name="Saída 3 2 3 3 7" xfId="31833" xr:uid="{00000000-0005-0000-0000-0000B27C0000}"/>
    <cellStyle name="Saída 3 2 3 3 8" xfId="35489" xr:uid="{00000000-0005-0000-0000-0000B37C0000}"/>
    <cellStyle name="Saída 3 2 3 4" xfId="4408" xr:uid="{00000000-0005-0000-0000-0000B47C0000}"/>
    <cellStyle name="Saída 3 2 3 4 2" xfId="13562" xr:uid="{00000000-0005-0000-0000-0000B57C0000}"/>
    <cellStyle name="Saída 3 2 3 4 3" xfId="20560" xr:uid="{00000000-0005-0000-0000-0000B67C0000}"/>
    <cellStyle name="Saída 3 2 3 4 4" xfId="27631" xr:uid="{00000000-0005-0000-0000-0000B77C0000}"/>
    <cellStyle name="Saída 3 2 3 4 5" xfId="17583" xr:uid="{00000000-0005-0000-0000-0000B87C0000}"/>
    <cellStyle name="Saída 3 2 3 4 6" xfId="25582" xr:uid="{00000000-0005-0000-0000-0000B97C0000}"/>
    <cellStyle name="Saída 3 2 3 4 7" xfId="25844" xr:uid="{00000000-0005-0000-0000-0000BA7C0000}"/>
    <cellStyle name="Saída 3 2 3 4 8" xfId="22545" xr:uid="{00000000-0005-0000-0000-0000BB7C0000}"/>
    <cellStyle name="Saída 3 2 3 5" xfId="4662" xr:uid="{00000000-0005-0000-0000-0000BC7C0000}"/>
    <cellStyle name="Saída 3 2 3 5 2" xfId="13816" xr:uid="{00000000-0005-0000-0000-0000BD7C0000}"/>
    <cellStyle name="Saída 3 2 3 5 3" xfId="20814" xr:uid="{00000000-0005-0000-0000-0000BE7C0000}"/>
    <cellStyle name="Saída 3 2 3 5 4" xfId="27490" xr:uid="{00000000-0005-0000-0000-0000BF7C0000}"/>
    <cellStyle name="Saída 3 2 3 5 5" xfId="26725" xr:uid="{00000000-0005-0000-0000-0000C07C0000}"/>
    <cellStyle name="Saída 3 2 3 5 6" xfId="17979" xr:uid="{00000000-0005-0000-0000-0000C17C0000}"/>
    <cellStyle name="Saída 3 2 3 5 7" xfId="17730" xr:uid="{00000000-0005-0000-0000-0000C27C0000}"/>
    <cellStyle name="Saída 3 2 3 5 8" xfId="31595" xr:uid="{00000000-0005-0000-0000-0000C37C0000}"/>
    <cellStyle name="Saída 3 2 3 6" xfId="4908" xr:uid="{00000000-0005-0000-0000-0000C47C0000}"/>
    <cellStyle name="Saída 3 2 3 6 2" xfId="14062" xr:uid="{00000000-0005-0000-0000-0000C57C0000}"/>
    <cellStyle name="Saída 3 2 3 6 3" xfId="21060" xr:uid="{00000000-0005-0000-0000-0000C67C0000}"/>
    <cellStyle name="Saída 3 2 3 6 4" xfId="17419" xr:uid="{00000000-0005-0000-0000-0000C77C0000}"/>
    <cellStyle name="Saída 3 2 3 6 5" xfId="24444" xr:uid="{00000000-0005-0000-0000-0000C87C0000}"/>
    <cellStyle name="Saída 3 2 3 6 6" xfId="31954" xr:uid="{00000000-0005-0000-0000-0000C97C0000}"/>
    <cellStyle name="Saída 3 2 3 6 7" xfId="35632" xr:uid="{00000000-0005-0000-0000-0000CA7C0000}"/>
    <cellStyle name="Saída 3 2 3 6 8" xfId="38543" xr:uid="{00000000-0005-0000-0000-0000CB7C0000}"/>
    <cellStyle name="Saída 3 2 3 7" xfId="11442" xr:uid="{00000000-0005-0000-0000-0000CC7C0000}"/>
    <cellStyle name="Saída 3 2 3 8" xfId="18445" xr:uid="{00000000-0005-0000-0000-0000CD7C0000}"/>
    <cellStyle name="Saída 3 2 3 9" xfId="18022" xr:uid="{00000000-0005-0000-0000-0000CE7C0000}"/>
    <cellStyle name="Saída 3 2 4" xfId="2121" xr:uid="{00000000-0005-0000-0000-0000CF7C0000}"/>
    <cellStyle name="Saída 3 2 4 10" xfId="19509" xr:uid="{00000000-0005-0000-0000-0000D07C0000}"/>
    <cellStyle name="Saída 3 2 4 11" xfId="30366" xr:uid="{00000000-0005-0000-0000-0000D17C0000}"/>
    <cellStyle name="Saída 3 2 4 12" xfId="34282" xr:uid="{00000000-0005-0000-0000-0000D27C0000}"/>
    <cellStyle name="Saída 3 2 4 13" xfId="37834" xr:uid="{00000000-0005-0000-0000-0000D37C0000}"/>
    <cellStyle name="Saída 3 2 4 2" xfId="2605" xr:uid="{00000000-0005-0000-0000-0000D47C0000}"/>
    <cellStyle name="Saída 3 2 4 2 2" xfId="11759" xr:uid="{00000000-0005-0000-0000-0000D57C0000}"/>
    <cellStyle name="Saída 3 2 4 2 3" xfId="18762" xr:uid="{00000000-0005-0000-0000-0000D67C0000}"/>
    <cellStyle name="Saída 3 2 4 2 4" xfId="18049" xr:uid="{00000000-0005-0000-0000-0000D77C0000}"/>
    <cellStyle name="Saída 3 2 4 2 5" xfId="18153" xr:uid="{00000000-0005-0000-0000-0000D87C0000}"/>
    <cellStyle name="Saída 3 2 4 2 6" xfId="29013" xr:uid="{00000000-0005-0000-0000-0000D97C0000}"/>
    <cellStyle name="Saída 3 2 4 2 7" xfId="31084" xr:uid="{00000000-0005-0000-0000-0000DA7C0000}"/>
    <cellStyle name="Saída 3 2 4 2 8" xfId="31314" xr:uid="{00000000-0005-0000-0000-0000DB7C0000}"/>
    <cellStyle name="Saída 3 2 4 3" xfId="3852" xr:uid="{00000000-0005-0000-0000-0000DC7C0000}"/>
    <cellStyle name="Saída 3 2 4 3 2" xfId="13006" xr:uid="{00000000-0005-0000-0000-0000DD7C0000}"/>
    <cellStyle name="Saída 3 2 4 3 3" xfId="20005" xr:uid="{00000000-0005-0000-0000-0000DE7C0000}"/>
    <cellStyle name="Saída 3 2 4 3 4" xfId="27904" xr:uid="{00000000-0005-0000-0000-0000DF7C0000}"/>
    <cellStyle name="Saída 3 2 4 3 5" xfId="26598" xr:uid="{00000000-0005-0000-0000-0000E07C0000}"/>
    <cellStyle name="Saída 3 2 4 3 6" xfId="24493" xr:uid="{00000000-0005-0000-0000-0000E17C0000}"/>
    <cellStyle name="Saída 3 2 4 3 7" xfId="33492" xr:uid="{00000000-0005-0000-0000-0000E27C0000}"/>
    <cellStyle name="Saída 3 2 4 3 8" xfId="37160" xr:uid="{00000000-0005-0000-0000-0000E37C0000}"/>
    <cellStyle name="Saída 3 2 4 4" xfId="4320" xr:uid="{00000000-0005-0000-0000-0000E47C0000}"/>
    <cellStyle name="Saída 3 2 4 4 2" xfId="13474" xr:uid="{00000000-0005-0000-0000-0000E57C0000}"/>
    <cellStyle name="Saída 3 2 4 4 3" xfId="20472" xr:uid="{00000000-0005-0000-0000-0000E67C0000}"/>
    <cellStyle name="Saída 3 2 4 4 4" xfId="27672" xr:uid="{00000000-0005-0000-0000-0000E77C0000}"/>
    <cellStyle name="Saída 3 2 4 4 5" xfId="28146" xr:uid="{00000000-0005-0000-0000-0000E87C0000}"/>
    <cellStyle name="Saída 3 2 4 4 6" xfId="25391" xr:uid="{00000000-0005-0000-0000-0000E97C0000}"/>
    <cellStyle name="Saída 3 2 4 4 7" xfId="28469" xr:uid="{00000000-0005-0000-0000-0000EA7C0000}"/>
    <cellStyle name="Saída 3 2 4 4 8" xfId="25295" xr:uid="{00000000-0005-0000-0000-0000EB7C0000}"/>
    <cellStyle name="Saída 3 2 4 5" xfId="4587" xr:uid="{00000000-0005-0000-0000-0000EC7C0000}"/>
    <cellStyle name="Saída 3 2 4 5 2" xfId="13741" xr:uid="{00000000-0005-0000-0000-0000ED7C0000}"/>
    <cellStyle name="Saída 3 2 4 5 3" xfId="20739" xr:uid="{00000000-0005-0000-0000-0000EE7C0000}"/>
    <cellStyle name="Saída 3 2 4 5 4" xfId="25230" xr:uid="{00000000-0005-0000-0000-0000EF7C0000}"/>
    <cellStyle name="Saída 3 2 4 5 5" xfId="24414" xr:uid="{00000000-0005-0000-0000-0000F07C0000}"/>
    <cellStyle name="Saída 3 2 4 5 6" xfId="21347" xr:uid="{00000000-0005-0000-0000-0000F17C0000}"/>
    <cellStyle name="Saída 3 2 4 5 7" xfId="32222" xr:uid="{00000000-0005-0000-0000-0000F27C0000}"/>
    <cellStyle name="Saída 3 2 4 5 8" xfId="35897" xr:uid="{00000000-0005-0000-0000-0000F37C0000}"/>
    <cellStyle name="Saída 3 2 4 6" xfId="4837" xr:uid="{00000000-0005-0000-0000-0000F47C0000}"/>
    <cellStyle name="Saída 3 2 4 6 2" xfId="13991" xr:uid="{00000000-0005-0000-0000-0000F57C0000}"/>
    <cellStyle name="Saída 3 2 4 6 3" xfId="20989" xr:uid="{00000000-0005-0000-0000-0000F67C0000}"/>
    <cellStyle name="Saída 3 2 4 6 4" xfId="17417" xr:uid="{00000000-0005-0000-0000-0000F77C0000}"/>
    <cellStyle name="Saída 3 2 4 6 5" xfId="10217" xr:uid="{00000000-0005-0000-0000-0000F87C0000}"/>
    <cellStyle name="Saída 3 2 4 6 6" xfId="22875" xr:uid="{00000000-0005-0000-0000-0000F97C0000}"/>
    <cellStyle name="Saída 3 2 4 6 7" xfId="32106" xr:uid="{00000000-0005-0000-0000-0000FA7C0000}"/>
    <cellStyle name="Saída 3 2 4 6 8" xfId="35781" xr:uid="{00000000-0005-0000-0000-0000FB7C0000}"/>
    <cellStyle name="Saída 3 2 4 7" xfId="11275" xr:uid="{00000000-0005-0000-0000-0000FC7C0000}"/>
    <cellStyle name="Saída 3 2 4 8" xfId="9175" xr:uid="{00000000-0005-0000-0000-0000FD7C0000}"/>
    <cellStyle name="Saída 3 2 4 9" xfId="28443" xr:uid="{00000000-0005-0000-0000-0000FE7C0000}"/>
    <cellStyle name="Saída 3 2 5" xfId="2259" xr:uid="{00000000-0005-0000-0000-0000FF7C0000}"/>
    <cellStyle name="Saída 3 2 5 10" xfId="25060" xr:uid="{00000000-0005-0000-0000-0000007D0000}"/>
    <cellStyle name="Saída 3 2 5 11" xfId="17135" xr:uid="{00000000-0005-0000-0000-0000017D0000}"/>
    <cellStyle name="Saída 3 2 5 12" xfId="25800" xr:uid="{00000000-0005-0000-0000-0000027D0000}"/>
    <cellStyle name="Saída 3 2 5 13" xfId="25955" xr:uid="{00000000-0005-0000-0000-0000037D0000}"/>
    <cellStyle name="Saída 3 2 5 2" xfId="2659" xr:uid="{00000000-0005-0000-0000-0000047D0000}"/>
    <cellStyle name="Saída 3 2 5 2 2" xfId="11813" xr:uid="{00000000-0005-0000-0000-0000057D0000}"/>
    <cellStyle name="Saída 3 2 5 2 3" xfId="18816" xr:uid="{00000000-0005-0000-0000-0000067D0000}"/>
    <cellStyle name="Saída 3 2 5 2 4" xfId="29520" xr:uid="{00000000-0005-0000-0000-0000077D0000}"/>
    <cellStyle name="Saída 3 2 5 2 5" xfId="22471" xr:uid="{00000000-0005-0000-0000-0000087D0000}"/>
    <cellStyle name="Saída 3 2 5 2 6" xfId="26514" xr:uid="{00000000-0005-0000-0000-0000097D0000}"/>
    <cellStyle name="Saída 3 2 5 2 7" xfId="33980" xr:uid="{00000000-0005-0000-0000-00000A7D0000}"/>
    <cellStyle name="Saída 3 2 5 2 8" xfId="37542" xr:uid="{00000000-0005-0000-0000-00000B7D0000}"/>
    <cellStyle name="Saída 3 2 5 3" xfId="3941" xr:uid="{00000000-0005-0000-0000-00000C7D0000}"/>
    <cellStyle name="Saída 3 2 5 3 2" xfId="13095" xr:uid="{00000000-0005-0000-0000-00000D7D0000}"/>
    <cellStyle name="Saída 3 2 5 3 3" xfId="20093" xr:uid="{00000000-0005-0000-0000-00000E7D0000}"/>
    <cellStyle name="Saída 3 2 5 3 4" xfId="17775" xr:uid="{00000000-0005-0000-0000-00000F7D0000}"/>
    <cellStyle name="Saída 3 2 5 3 5" xfId="19486" xr:uid="{00000000-0005-0000-0000-0000107D0000}"/>
    <cellStyle name="Saída 3 2 5 3 6" xfId="27280" xr:uid="{00000000-0005-0000-0000-0000117D0000}"/>
    <cellStyle name="Saída 3 2 5 3 7" xfId="33456" xr:uid="{00000000-0005-0000-0000-0000127D0000}"/>
    <cellStyle name="Saída 3 2 5 3 8" xfId="37130" xr:uid="{00000000-0005-0000-0000-0000137D0000}"/>
    <cellStyle name="Saída 3 2 5 4" xfId="4379" xr:uid="{00000000-0005-0000-0000-0000147D0000}"/>
    <cellStyle name="Saída 3 2 5 4 2" xfId="13533" xr:uid="{00000000-0005-0000-0000-0000157D0000}"/>
    <cellStyle name="Saída 3 2 5 4 3" xfId="20531" xr:uid="{00000000-0005-0000-0000-0000167D0000}"/>
    <cellStyle name="Saída 3 2 5 4 4" xfId="27645" xr:uid="{00000000-0005-0000-0000-0000177D0000}"/>
    <cellStyle name="Saída 3 2 5 4 5" xfId="25031" xr:uid="{00000000-0005-0000-0000-0000187D0000}"/>
    <cellStyle name="Saída 3 2 5 4 6" xfId="28966" xr:uid="{00000000-0005-0000-0000-0000197D0000}"/>
    <cellStyle name="Saída 3 2 5 4 7" xfId="18038" xr:uid="{00000000-0005-0000-0000-00001A7D0000}"/>
    <cellStyle name="Saída 3 2 5 4 8" xfId="30319" xr:uid="{00000000-0005-0000-0000-00001B7D0000}"/>
    <cellStyle name="Saída 3 2 5 5" xfId="4633" xr:uid="{00000000-0005-0000-0000-00001C7D0000}"/>
    <cellStyle name="Saída 3 2 5 5 2" xfId="13787" xr:uid="{00000000-0005-0000-0000-00001D7D0000}"/>
    <cellStyle name="Saída 3 2 5 5 3" xfId="20785" xr:uid="{00000000-0005-0000-0000-00001E7D0000}"/>
    <cellStyle name="Saída 3 2 5 5 4" xfId="27520" xr:uid="{00000000-0005-0000-0000-00001F7D0000}"/>
    <cellStyle name="Saída 3 2 5 5 5" xfId="29443" xr:uid="{00000000-0005-0000-0000-0000207D0000}"/>
    <cellStyle name="Saída 3 2 5 5 6" xfId="17240" xr:uid="{00000000-0005-0000-0000-0000217D0000}"/>
    <cellStyle name="Saída 3 2 5 5 7" xfId="29407" xr:uid="{00000000-0005-0000-0000-0000227D0000}"/>
    <cellStyle name="Saída 3 2 5 5 8" xfId="17800" xr:uid="{00000000-0005-0000-0000-0000237D0000}"/>
    <cellStyle name="Saída 3 2 5 6" xfId="4879" xr:uid="{00000000-0005-0000-0000-0000247D0000}"/>
    <cellStyle name="Saída 3 2 5 6 2" xfId="14033" xr:uid="{00000000-0005-0000-0000-0000257D0000}"/>
    <cellStyle name="Saída 3 2 5 6 3" xfId="21031" xr:uid="{00000000-0005-0000-0000-0000267D0000}"/>
    <cellStyle name="Saída 3 2 5 6 4" xfId="27399" xr:uid="{00000000-0005-0000-0000-0000277D0000}"/>
    <cellStyle name="Saída 3 2 5 6 5" xfId="9514" xr:uid="{00000000-0005-0000-0000-0000287D0000}"/>
    <cellStyle name="Saída 3 2 5 6 6" xfId="19712" xr:uid="{00000000-0005-0000-0000-0000297D0000}"/>
    <cellStyle name="Saída 3 2 5 6 7" xfId="35603" xr:uid="{00000000-0005-0000-0000-00002A7D0000}"/>
    <cellStyle name="Saída 3 2 5 6 8" xfId="38514" xr:uid="{00000000-0005-0000-0000-00002B7D0000}"/>
    <cellStyle name="Saída 3 2 5 7" xfId="11413" xr:uid="{00000000-0005-0000-0000-00002C7D0000}"/>
    <cellStyle name="Saída 3 2 5 8" xfId="18416" xr:uid="{00000000-0005-0000-0000-00002D7D0000}"/>
    <cellStyle name="Saída 3 2 5 9" xfId="23195" xr:uid="{00000000-0005-0000-0000-00002E7D0000}"/>
    <cellStyle name="Saída 3 2 6" xfId="1694" xr:uid="{00000000-0005-0000-0000-00002F7D0000}"/>
    <cellStyle name="Saída 3 2 6 10" xfId="25982" xr:uid="{00000000-0005-0000-0000-0000307D0000}"/>
    <cellStyle name="Saída 3 2 6 11" xfId="26090" xr:uid="{00000000-0005-0000-0000-0000317D0000}"/>
    <cellStyle name="Saída 3 2 6 12" xfId="24170" xr:uid="{00000000-0005-0000-0000-0000327D0000}"/>
    <cellStyle name="Saída 3 2 6 13" xfId="29610" xr:uid="{00000000-0005-0000-0000-0000337D0000}"/>
    <cellStyle name="Saída 3 2 6 2" xfId="2517" xr:uid="{00000000-0005-0000-0000-0000347D0000}"/>
    <cellStyle name="Saída 3 2 6 2 2" xfId="11671" xr:uid="{00000000-0005-0000-0000-0000357D0000}"/>
    <cellStyle name="Saída 3 2 6 2 3" xfId="18674" xr:uid="{00000000-0005-0000-0000-0000367D0000}"/>
    <cellStyle name="Saída 3 2 6 2 4" xfId="17801" xr:uid="{00000000-0005-0000-0000-0000377D0000}"/>
    <cellStyle name="Saída 3 2 6 2 5" xfId="26228" xr:uid="{00000000-0005-0000-0000-0000387D0000}"/>
    <cellStyle name="Saída 3 2 6 2 6" xfId="30073" xr:uid="{00000000-0005-0000-0000-0000397D0000}"/>
    <cellStyle name="Saída 3 2 6 2 7" xfId="34034" xr:uid="{00000000-0005-0000-0000-00003A7D0000}"/>
    <cellStyle name="Saída 3 2 6 2 8" xfId="37596" xr:uid="{00000000-0005-0000-0000-00003B7D0000}"/>
    <cellStyle name="Saída 3 2 6 3" xfId="3671" xr:uid="{00000000-0005-0000-0000-00003C7D0000}"/>
    <cellStyle name="Saída 3 2 6 3 2" xfId="12825" xr:uid="{00000000-0005-0000-0000-00003D7D0000}"/>
    <cellStyle name="Saída 3 2 6 3 3" xfId="19824" xr:uid="{00000000-0005-0000-0000-00003E7D0000}"/>
    <cellStyle name="Saída 3 2 6 3 4" xfId="17859" xr:uid="{00000000-0005-0000-0000-00003F7D0000}"/>
    <cellStyle name="Saída 3 2 6 3 5" xfId="26560" xr:uid="{00000000-0005-0000-0000-0000407D0000}"/>
    <cellStyle name="Saída 3 2 6 3 6" xfId="29555" xr:uid="{00000000-0005-0000-0000-0000417D0000}"/>
    <cellStyle name="Saída 3 2 6 3 7" xfId="22902" xr:uid="{00000000-0005-0000-0000-0000427D0000}"/>
    <cellStyle name="Saída 3 2 6 3 8" xfId="34840" xr:uid="{00000000-0005-0000-0000-0000437D0000}"/>
    <cellStyle name="Saída 3 2 6 4" xfId="4176" xr:uid="{00000000-0005-0000-0000-0000447D0000}"/>
    <cellStyle name="Saída 3 2 6 4 2" xfId="13330" xr:uid="{00000000-0005-0000-0000-0000457D0000}"/>
    <cellStyle name="Saída 3 2 6 4 3" xfId="20328" xr:uid="{00000000-0005-0000-0000-0000467D0000}"/>
    <cellStyle name="Saída 3 2 6 4 4" xfId="23338" xr:uid="{00000000-0005-0000-0000-0000477D0000}"/>
    <cellStyle name="Saída 3 2 6 4 5" xfId="29500" xr:uid="{00000000-0005-0000-0000-0000487D0000}"/>
    <cellStyle name="Saída 3 2 6 4 6" xfId="19715" xr:uid="{00000000-0005-0000-0000-0000497D0000}"/>
    <cellStyle name="Saída 3 2 6 4 7" xfId="17650" xr:uid="{00000000-0005-0000-0000-00004A7D0000}"/>
    <cellStyle name="Saída 3 2 6 4 8" xfId="25406" xr:uid="{00000000-0005-0000-0000-00004B7D0000}"/>
    <cellStyle name="Saída 3 2 6 5" xfId="3680" xr:uid="{00000000-0005-0000-0000-00004C7D0000}"/>
    <cellStyle name="Saída 3 2 6 5 2" xfId="12834" xr:uid="{00000000-0005-0000-0000-00004D7D0000}"/>
    <cellStyle name="Saída 3 2 6 5 3" xfId="19833" xr:uid="{00000000-0005-0000-0000-00004E7D0000}"/>
    <cellStyle name="Saída 3 2 6 5 4" xfId="27989" xr:uid="{00000000-0005-0000-0000-00004F7D0000}"/>
    <cellStyle name="Saída 3 2 6 5 5" xfId="26562" xr:uid="{00000000-0005-0000-0000-0000507D0000}"/>
    <cellStyle name="Saída 3 2 6 5 6" xfId="29548" xr:uid="{00000000-0005-0000-0000-0000517D0000}"/>
    <cellStyle name="Saída 3 2 6 5 7" xfId="33573" xr:uid="{00000000-0005-0000-0000-0000527D0000}"/>
    <cellStyle name="Saída 3 2 6 5 8" xfId="37241" xr:uid="{00000000-0005-0000-0000-0000537D0000}"/>
    <cellStyle name="Saída 3 2 6 6" xfId="3147" xr:uid="{00000000-0005-0000-0000-0000547D0000}"/>
    <cellStyle name="Saída 3 2 6 6 2" xfId="12301" xr:uid="{00000000-0005-0000-0000-0000557D0000}"/>
    <cellStyle name="Saída 3 2 6 6 3" xfId="19304" xr:uid="{00000000-0005-0000-0000-0000567D0000}"/>
    <cellStyle name="Saída 3 2 6 6 4" xfId="28251" xr:uid="{00000000-0005-0000-0000-0000577D0000}"/>
    <cellStyle name="Saída 3 2 6 6 5" xfId="24544" xr:uid="{00000000-0005-0000-0000-0000587D0000}"/>
    <cellStyle name="Saída 3 2 6 6 6" xfId="29751" xr:uid="{00000000-0005-0000-0000-0000597D0000}"/>
    <cellStyle name="Saída 3 2 6 6 7" xfId="33736" xr:uid="{00000000-0005-0000-0000-00005A7D0000}"/>
    <cellStyle name="Saída 3 2 6 6 8" xfId="37298" xr:uid="{00000000-0005-0000-0000-00005B7D0000}"/>
    <cellStyle name="Saída 3 2 6 7" xfId="10848" xr:uid="{00000000-0005-0000-0000-00005C7D0000}"/>
    <cellStyle name="Saída 3 2 6 8" xfId="9258" xr:uid="{00000000-0005-0000-0000-00005D7D0000}"/>
    <cellStyle name="Saída 3 2 6 9" xfId="25137" xr:uid="{00000000-0005-0000-0000-00005E7D0000}"/>
    <cellStyle name="Saída 3 2 7" xfId="1653" xr:uid="{00000000-0005-0000-0000-00005F7D0000}"/>
    <cellStyle name="Saída 3 2 7 10" xfId="10239" xr:uid="{00000000-0005-0000-0000-0000607D0000}"/>
    <cellStyle name="Saída 3 2 7 11" xfId="31371" xr:uid="{00000000-0005-0000-0000-0000617D0000}"/>
    <cellStyle name="Saída 3 2 7 12" xfId="35125" xr:uid="{00000000-0005-0000-0000-0000627D0000}"/>
    <cellStyle name="Saída 3 2 7 2" xfId="3568" xr:uid="{00000000-0005-0000-0000-0000637D0000}"/>
    <cellStyle name="Saída 3 2 7 2 2" xfId="12722" xr:uid="{00000000-0005-0000-0000-0000647D0000}"/>
    <cellStyle name="Saída 3 2 7 2 3" xfId="19723" xr:uid="{00000000-0005-0000-0000-0000657D0000}"/>
    <cellStyle name="Saída 3 2 7 2 4" xfId="28045" xr:uid="{00000000-0005-0000-0000-0000667D0000}"/>
    <cellStyle name="Saída 3 2 7 2 5" xfId="9613" xr:uid="{00000000-0005-0000-0000-0000677D0000}"/>
    <cellStyle name="Saída 3 2 7 2 6" xfId="29597" xr:uid="{00000000-0005-0000-0000-0000687D0000}"/>
    <cellStyle name="Saída 3 2 7 2 7" xfId="33593" xr:uid="{00000000-0005-0000-0000-0000697D0000}"/>
    <cellStyle name="Saída 3 2 7 2 8" xfId="37260" xr:uid="{00000000-0005-0000-0000-00006A7D0000}"/>
    <cellStyle name="Saída 3 2 7 3" xfId="4128" xr:uid="{00000000-0005-0000-0000-00006B7D0000}"/>
    <cellStyle name="Saída 3 2 7 3 2" xfId="13282" xr:uid="{00000000-0005-0000-0000-00006C7D0000}"/>
    <cellStyle name="Saída 3 2 7 3 3" xfId="20280" xr:uid="{00000000-0005-0000-0000-00006D7D0000}"/>
    <cellStyle name="Saída 3 2 7 3 4" xfId="9359" xr:uid="{00000000-0005-0000-0000-00006E7D0000}"/>
    <cellStyle name="Saída 3 2 7 3 5" xfId="23318" xr:uid="{00000000-0005-0000-0000-00006F7D0000}"/>
    <cellStyle name="Saída 3 2 7 3 6" xfId="28637" xr:uid="{00000000-0005-0000-0000-0000707D0000}"/>
    <cellStyle name="Saída 3 2 7 3 7" xfId="33406" xr:uid="{00000000-0005-0000-0000-0000717D0000}"/>
    <cellStyle name="Saída 3 2 7 3 8" xfId="37081" xr:uid="{00000000-0005-0000-0000-0000727D0000}"/>
    <cellStyle name="Saída 3 2 7 4" xfId="3068" xr:uid="{00000000-0005-0000-0000-0000737D0000}"/>
    <cellStyle name="Saída 3 2 7 4 2" xfId="12222" xr:uid="{00000000-0005-0000-0000-0000747D0000}"/>
    <cellStyle name="Saída 3 2 7 4 3" xfId="19225" xr:uid="{00000000-0005-0000-0000-0000757D0000}"/>
    <cellStyle name="Saída 3 2 7 4 4" xfId="28283" xr:uid="{00000000-0005-0000-0000-0000767D0000}"/>
    <cellStyle name="Saída 3 2 7 4 5" xfId="9675" xr:uid="{00000000-0005-0000-0000-0000777D0000}"/>
    <cellStyle name="Saída 3 2 7 4 6" xfId="29798" xr:uid="{00000000-0005-0000-0000-0000787D0000}"/>
    <cellStyle name="Saída 3 2 7 4 7" xfId="31829" xr:uid="{00000000-0005-0000-0000-0000797D0000}"/>
    <cellStyle name="Saída 3 2 7 4 8" xfId="35486" xr:uid="{00000000-0005-0000-0000-00007A7D0000}"/>
    <cellStyle name="Saída 3 2 7 5" xfId="3768" xr:uid="{00000000-0005-0000-0000-00007B7D0000}"/>
    <cellStyle name="Saída 3 2 7 5 2" xfId="12922" xr:uid="{00000000-0005-0000-0000-00007C7D0000}"/>
    <cellStyle name="Saída 3 2 7 5 3" xfId="19921" xr:uid="{00000000-0005-0000-0000-00007D7D0000}"/>
    <cellStyle name="Saída 3 2 7 5 4" xfId="19709" xr:uid="{00000000-0005-0000-0000-00007E7D0000}"/>
    <cellStyle name="Saída 3 2 7 5 5" xfId="18031" xr:uid="{00000000-0005-0000-0000-00007F7D0000}"/>
    <cellStyle name="Saída 3 2 7 5 6" xfId="28461" xr:uid="{00000000-0005-0000-0000-0000807D0000}"/>
    <cellStyle name="Saída 3 2 7 5 7" xfId="24169" xr:uid="{00000000-0005-0000-0000-0000817D0000}"/>
    <cellStyle name="Saída 3 2 7 5 8" xfId="34845" xr:uid="{00000000-0005-0000-0000-0000827D0000}"/>
    <cellStyle name="Saída 3 2 7 6" xfId="10807" xr:uid="{00000000-0005-0000-0000-0000837D0000}"/>
    <cellStyle name="Saída 3 2 7 7" xfId="9769" xr:uid="{00000000-0005-0000-0000-0000847D0000}"/>
    <cellStyle name="Saída 3 2 7 8" xfId="24468" xr:uid="{00000000-0005-0000-0000-0000857D0000}"/>
    <cellStyle name="Saída 3 2 7 9" xfId="23297" xr:uid="{00000000-0005-0000-0000-0000867D0000}"/>
    <cellStyle name="Saída 3 2 8" xfId="2481" xr:uid="{00000000-0005-0000-0000-0000877D0000}"/>
    <cellStyle name="Saída 3 2 8 2" xfId="11635" xr:uid="{00000000-0005-0000-0000-0000887D0000}"/>
    <cellStyle name="Saída 3 2 8 3" xfId="18638" xr:uid="{00000000-0005-0000-0000-0000897D0000}"/>
    <cellStyle name="Saída 3 2 8 4" xfId="18010" xr:uid="{00000000-0005-0000-0000-00008A7D0000}"/>
    <cellStyle name="Saída 3 2 8 5" xfId="22614" xr:uid="{00000000-0005-0000-0000-00008B7D0000}"/>
    <cellStyle name="Saída 3 2 8 6" xfId="23033" xr:uid="{00000000-0005-0000-0000-00008C7D0000}"/>
    <cellStyle name="Saída 3 2 8 7" xfId="31493" xr:uid="{00000000-0005-0000-0000-00008D7D0000}"/>
    <cellStyle name="Saída 3 2 8 8" xfId="35203" xr:uid="{00000000-0005-0000-0000-00008E7D0000}"/>
    <cellStyle name="Saída 3 2 9" xfId="3085" xr:uid="{00000000-0005-0000-0000-00008F7D0000}"/>
    <cellStyle name="Saída 3 2 9 2" xfId="12239" xr:uid="{00000000-0005-0000-0000-0000907D0000}"/>
    <cellStyle name="Saída 3 2 9 3" xfId="19242" xr:uid="{00000000-0005-0000-0000-0000917D0000}"/>
    <cellStyle name="Saída 3 2 9 4" xfId="24702" xr:uid="{00000000-0005-0000-0000-0000927D0000}"/>
    <cellStyle name="Saída 3 2 9 5" xfId="28777" xr:uid="{00000000-0005-0000-0000-0000937D0000}"/>
    <cellStyle name="Saída 3 2 9 6" xfId="25534" xr:uid="{00000000-0005-0000-0000-0000947D0000}"/>
    <cellStyle name="Saída 3 2 9 7" xfId="28704" xr:uid="{00000000-0005-0000-0000-0000957D0000}"/>
    <cellStyle name="Saída 3 2 9 8" xfId="29177" xr:uid="{00000000-0005-0000-0000-0000967D0000}"/>
    <cellStyle name="Saída 3 20" xfId="35115" xr:uid="{00000000-0005-0000-0000-0000977D0000}"/>
    <cellStyle name="Saída 3 21" xfId="38430" xr:uid="{00000000-0005-0000-0000-0000987D0000}"/>
    <cellStyle name="Saída 3 3" xfId="1176" xr:uid="{00000000-0005-0000-0000-0000997D0000}"/>
    <cellStyle name="Saída 3 3 10" xfId="31203" xr:uid="{00000000-0005-0000-0000-00009A7D0000}"/>
    <cellStyle name="Saída 3 3 11" xfId="31284" xr:uid="{00000000-0005-0000-0000-00009B7D0000}"/>
    <cellStyle name="Saída 3 3 12" xfId="35104" xr:uid="{00000000-0005-0000-0000-00009C7D0000}"/>
    <cellStyle name="Saída 3 3 2" xfId="2367" xr:uid="{00000000-0005-0000-0000-00009D7D0000}"/>
    <cellStyle name="Saída 3 3 2 10" xfId="26149" xr:uid="{00000000-0005-0000-0000-00009E7D0000}"/>
    <cellStyle name="Saída 3 3 2 11" xfId="30148" xr:uid="{00000000-0005-0000-0000-00009F7D0000}"/>
    <cellStyle name="Saída 3 3 2 12" xfId="18082" xr:uid="{00000000-0005-0000-0000-0000A07D0000}"/>
    <cellStyle name="Saída 3 3 2 13" xfId="17623" xr:uid="{00000000-0005-0000-0000-0000A17D0000}"/>
    <cellStyle name="Saída 3 3 2 2" xfId="2767" xr:uid="{00000000-0005-0000-0000-0000A27D0000}"/>
    <cellStyle name="Saída 3 3 2 2 2" xfId="11921" xr:uid="{00000000-0005-0000-0000-0000A37D0000}"/>
    <cellStyle name="Saída 3 3 2 2 3" xfId="18924" xr:uid="{00000000-0005-0000-0000-0000A47D0000}"/>
    <cellStyle name="Saída 3 3 2 2 4" xfId="17545" xr:uid="{00000000-0005-0000-0000-0000A57D0000}"/>
    <cellStyle name="Saída 3 3 2 2 5" xfId="9645" xr:uid="{00000000-0005-0000-0000-0000A67D0000}"/>
    <cellStyle name="Saída 3 3 2 2 6" xfId="29950" xr:uid="{00000000-0005-0000-0000-0000A77D0000}"/>
    <cellStyle name="Saída 3 3 2 2 7" xfId="33927" xr:uid="{00000000-0005-0000-0000-0000A87D0000}"/>
    <cellStyle name="Saída 3 3 2 2 8" xfId="37489" xr:uid="{00000000-0005-0000-0000-0000A97D0000}"/>
    <cellStyle name="Saída 3 3 2 3" xfId="4049" xr:uid="{00000000-0005-0000-0000-0000AA7D0000}"/>
    <cellStyle name="Saída 3 3 2 3 2" xfId="13203" xr:uid="{00000000-0005-0000-0000-0000AB7D0000}"/>
    <cellStyle name="Saída 3 3 2 3 3" xfId="20201" xr:uid="{00000000-0005-0000-0000-0000AC7D0000}"/>
    <cellStyle name="Saída 3 3 2 3 4" xfId="22673" xr:uid="{00000000-0005-0000-0000-0000AD7D0000}"/>
    <cellStyle name="Saída 3 3 2 3 5" xfId="23106" xr:uid="{00000000-0005-0000-0000-0000AE7D0000}"/>
    <cellStyle name="Saída 3 3 2 3 6" xfId="19767" xr:uid="{00000000-0005-0000-0000-0000AF7D0000}"/>
    <cellStyle name="Saída 3 3 2 3 7" xfId="29690" xr:uid="{00000000-0005-0000-0000-0000B07D0000}"/>
    <cellStyle name="Saída 3 3 2 3 8" xfId="31129" xr:uid="{00000000-0005-0000-0000-0000B17D0000}"/>
    <cellStyle name="Saída 3 3 2 4" xfId="4487" xr:uid="{00000000-0005-0000-0000-0000B27D0000}"/>
    <cellStyle name="Saída 3 3 2 4 2" xfId="13641" xr:uid="{00000000-0005-0000-0000-0000B37D0000}"/>
    <cellStyle name="Saída 3 3 2 4 3" xfId="20639" xr:uid="{00000000-0005-0000-0000-0000B47D0000}"/>
    <cellStyle name="Saída 3 3 2 4 4" xfId="17430" xr:uid="{00000000-0005-0000-0000-0000B57D0000}"/>
    <cellStyle name="Saída 3 3 2 4 5" xfId="26700" xr:uid="{00000000-0005-0000-0000-0000B67D0000}"/>
    <cellStyle name="Saída 3 3 2 4 6" xfId="28712" xr:uid="{00000000-0005-0000-0000-0000B77D0000}"/>
    <cellStyle name="Saída 3 3 2 4 7" xfId="32271" xr:uid="{00000000-0005-0000-0000-0000B87D0000}"/>
    <cellStyle name="Saída 3 3 2 4 8" xfId="35946" xr:uid="{00000000-0005-0000-0000-0000B97D0000}"/>
    <cellStyle name="Saída 3 3 2 5" xfId="4741" xr:uid="{00000000-0005-0000-0000-0000BA7D0000}"/>
    <cellStyle name="Saída 3 3 2 5 2" xfId="13895" xr:uid="{00000000-0005-0000-0000-0000BB7D0000}"/>
    <cellStyle name="Saída 3 3 2 5 3" xfId="20893" xr:uid="{00000000-0005-0000-0000-0000BC7D0000}"/>
    <cellStyle name="Saída 3 3 2 5 4" xfId="24786" xr:uid="{00000000-0005-0000-0000-0000BD7D0000}"/>
    <cellStyle name="Saída 3 3 2 5 5" xfId="29271" xr:uid="{00000000-0005-0000-0000-0000BE7D0000}"/>
    <cellStyle name="Saída 3 3 2 5 6" xfId="23117" xr:uid="{00000000-0005-0000-0000-0000BF7D0000}"/>
    <cellStyle name="Saída 3 3 2 5 7" xfId="32155" xr:uid="{00000000-0005-0000-0000-0000C07D0000}"/>
    <cellStyle name="Saída 3 3 2 5 8" xfId="35830" xr:uid="{00000000-0005-0000-0000-0000C17D0000}"/>
    <cellStyle name="Saída 3 3 2 6" xfId="4987" xr:uid="{00000000-0005-0000-0000-0000C27D0000}"/>
    <cellStyle name="Saída 3 3 2 6 2" xfId="14141" xr:uid="{00000000-0005-0000-0000-0000C37D0000}"/>
    <cellStyle name="Saída 3 3 2 6 3" xfId="21139" xr:uid="{00000000-0005-0000-0000-0000C47D0000}"/>
    <cellStyle name="Saída 3 3 2 6 4" xfId="27345" xr:uid="{00000000-0005-0000-0000-0000C57D0000}"/>
    <cellStyle name="Saída 3 3 2 6 5" xfId="29288" xr:uid="{00000000-0005-0000-0000-0000C67D0000}"/>
    <cellStyle name="Saída 3 3 2 6 6" xfId="32033" xr:uid="{00000000-0005-0000-0000-0000C77D0000}"/>
    <cellStyle name="Saída 3 3 2 6 7" xfId="35711" xr:uid="{00000000-0005-0000-0000-0000C87D0000}"/>
    <cellStyle name="Saída 3 3 2 6 8" xfId="38622" xr:uid="{00000000-0005-0000-0000-0000C97D0000}"/>
    <cellStyle name="Saída 3 3 2 7" xfId="11521" xr:uid="{00000000-0005-0000-0000-0000CA7D0000}"/>
    <cellStyle name="Saída 3 3 2 8" xfId="18524" xr:uid="{00000000-0005-0000-0000-0000CB7D0000}"/>
    <cellStyle name="Saída 3 3 2 9" xfId="25284" xr:uid="{00000000-0005-0000-0000-0000CC7D0000}"/>
    <cellStyle name="Saída 3 3 3" xfId="2391" xr:uid="{00000000-0005-0000-0000-0000CD7D0000}"/>
    <cellStyle name="Saída 3 3 3 10" xfId="26161" xr:uid="{00000000-0005-0000-0000-0000CE7D0000}"/>
    <cellStyle name="Saída 3 3 3 11" xfId="30136" xr:uid="{00000000-0005-0000-0000-0000CF7D0000}"/>
    <cellStyle name="Saída 3 3 3 12" xfId="34110" xr:uid="{00000000-0005-0000-0000-0000D07D0000}"/>
    <cellStyle name="Saída 3 3 3 13" xfId="37672" xr:uid="{00000000-0005-0000-0000-0000D17D0000}"/>
    <cellStyle name="Saída 3 3 3 2" xfId="2791" xr:uid="{00000000-0005-0000-0000-0000D27D0000}"/>
    <cellStyle name="Saída 3 3 3 2 2" xfId="11945" xr:uid="{00000000-0005-0000-0000-0000D37D0000}"/>
    <cellStyle name="Saída 3 3 3 2 3" xfId="18948" xr:uid="{00000000-0005-0000-0000-0000D47D0000}"/>
    <cellStyle name="Saída 3 3 3 2 4" xfId="17440" xr:uid="{00000000-0005-0000-0000-0000D57D0000}"/>
    <cellStyle name="Saída 3 3 3 2 5" xfId="25353" xr:uid="{00000000-0005-0000-0000-0000D67D0000}"/>
    <cellStyle name="Saída 3 3 3 2 6" xfId="29922" xr:uid="{00000000-0005-0000-0000-0000D77D0000}"/>
    <cellStyle name="Saída 3 3 3 2 7" xfId="33907" xr:uid="{00000000-0005-0000-0000-0000D87D0000}"/>
    <cellStyle name="Saída 3 3 3 2 8" xfId="37469" xr:uid="{00000000-0005-0000-0000-0000D97D0000}"/>
    <cellStyle name="Saída 3 3 3 3" xfId="4073" xr:uid="{00000000-0005-0000-0000-0000DA7D0000}"/>
    <cellStyle name="Saída 3 3 3 3 2" xfId="13227" xr:uid="{00000000-0005-0000-0000-0000DB7D0000}"/>
    <cellStyle name="Saída 3 3 3 3 3" xfId="20225" xr:uid="{00000000-0005-0000-0000-0000DC7D0000}"/>
    <cellStyle name="Saída 3 3 3 3 4" xfId="22655" xr:uid="{00000000-0005-0000-0000-0000DD7D0000}"/>
    <cellStyle name="Saída 3 3 3 3 5" xfId="22604" xr:uid="{00000000-0005-0000-0000-0000DE7D0000}"/>
    <cellStyle name="Saída 3 3 3 3 6" xfId="17522" xr:uid="{00000000-0005-0000-0000-0000DF7D0000}"/>
    <cellStyle name="Saída 3 3 3 3 7" xfId="31691" xr:uid="{00000000-0005-0000-0000-0000E07D0000}"/>
    <cellStyle name="Saída 3 3 3 3 8" xfId="35371" xr:uid="{00000000-0005-0000-0000-0000E17D0000}"/>
    <cellStyle name="Saída 3 3 3 4" xfId="4511" xr:uid="{00000000-0005-0000-0000-0000E27D0000}"/>
    <cellStyle name="Saída 3 3 3 4 2" xfId="13665" xr:uid="{00000000-0005-0000-0000-0000E37D0000}"/>
    <cellStyle name="Saída 3 3 3 4 3" xfId="20663" xr:uid="{00000000-0005-0000-0000-0000E47D0000}"/>
    <cellStyle name="Saída 3 3 3 4 4" xfId="17429" xr:uid="{00000000-0005-0000-0000-0000E57D0000}"/>
    <cellStyle name="Saída 3 3 3 4 5" xfId="26707" xr:uid="{00000000-0005-0000-0000-0000E67D0000}"/>
    <cellStyle name="Saída 3 3 3 4 6" xfId="24539" xr:uid="{00000000-0005-0000-0000-0000E77D0000}"/>
    <cellStyle name="Saída 3 3 3 4 7" xfId="28512" xr:uid="{00000000-0005-0000-0000-0000E87D0000}"/>
    <cellStyle name="Saída 3 3 3 4 8" xfId="29022" xr:uid="{00000000-0005-0000-0000-0000E97D0000}"/>
    <cellStyle name="Saída 3 3 3 5" xfId="4765" xr:uid="{00000000-0005-0000-0000-0000EA7D0000}"/>
    <cellStyle name="Saída 3 3 3 5 2" xfId="13919" xr:uid="{00000000-0005-0000-0000-0000EB7D0000}"/>
    <cellStyle name="Saída 3 3 3 5 3" xfId="20917" xr:uid="{00000000-0005-0000-0000-0000EC7D0000}"/>
    <cellStyle name="Saída 3 3 3 5 4" xfId="24034" xr:uid="{00000000-0005-0000-0000-0000ED7D0000}"/>
    <cellStyle name="Saída 3 3 3 5 5" xfId="17990" xr:uid="{00000000-0005-0000-0000-0000EE7D0000}"/>
    <cellStyle name="Saída 3 3 3 5 6" xfId="28524" xr:uid="{00000000-0005-0000-0000-0000EF7D0000}"/>
    <cellStyle name="Saída 3 3 3 5 7" xfId="29730" xr:uid="{00000000-0005-0000-0000-0000F07D0000}"/>
    <cellStyle name="Saída 3 3 3 5 8" xfId="31126" xr:uid="{00000000-0005-0000-0000-0000F17D0000}"/>
    <cellStyle name="Saída 3 3 3 6" xfId="5011" xr:uid="{00000000-0005-0000-0000-0000F27D0000}"/>
    <cellStyle name="Saída 3 3 3 6 2" xfId="14165" xr:uid="{00000000-0005-0000-0000-0000F37D0000}"/>
    <cellStyle name="Saída 3 3 3 6 3" xfId="21163" xr:uid="{00000000-0005-0000-0000-0000F47D0000}"/>
    <cellStyle name="Saída 3 3 3 6 4" xfId="27334" xr:uid="{00000000-0005-0000-0000-0000F57D0000}"/>
    <cellStyle name="Saída 3 3 3 6 5" xfId="17404" xr:uid="{00000000-0005-0000-0000-0000F67D0000}"/>
    <cellStyle name="Saída 3 3 3 6 6" xfId="32057" xr:uid="{00000000-0005-0000-0000-0000F77D0000}"/>
    <cellStyle name="Saída 3 3 3 6 7" xfId="35735" xr:uid="{00000000-0005-0000-0000-0000F87D0000}"/>
    <cellStyle name="Saída 3 3 3 6 8" xfId="38646" xr:uid="{00000000-0005-0000-0000-0000F97D0000}"/>
    <cellStyle name="Saída 3 3 3 7" xfId="11545" xr:uid="{00000000-0005-0000-0000-0000FA7D0000}"/>
    <cellStyle name="Saída 3 3 3 8" xfId="18548" xr:uid="{00000000-0005-0000-0000-0000FB7D0000}"/>
    <cellStyle name="Saída 3 3 3 9" xfId="22940" xr:uid="{00000000-0005-0000-0000-0000FC7D0000}"/>
    <cellStyle name="Saída 3 3 4" xfId="2415" xr:uid="{00000000-0005-0000-0000-0000FD7D0000}"/>
    <cellStyle name="Saída 3 3 4 10" xfId="26179" xr:uid="{00000000-0005-0000-0000-0000FE7D0000}"/>
    <cellStyle name="Saída 3 3 4 11" xfId="24521" xr:uid="{00000000-0005-0000-0000-0000FF7D0000}"/>
    <cellStyle name="Saída 3 3 4 12" xfId="29626" xr:uid="{00000000-0005-0000-0000-0000007E0000}"/>
    <cellStyle name="Saída 3 3 4 13" xfId="33612" xr:uid="{00000000-0005-0000-0000-0000017E0000}"/>
    <cellStyle name="Saída 3 3 4 2" xfId="2815" xr:uid="{00000000-0005-0000-0000-0000027E0000}"/>
    <cellStyle name="Saída 3 3 4 2 2" xfId="11969" xr:uid="{00000000-0005-0000-0000-0000037E0000}"/>
    <cellStyle name="Saída 3 3 4 2 3" xfId="18972" xr:uid="{00000000-0005-0000-0000-0000047E0000}"/>
    <cellStyle name="Saída 3 3 4 2 4" xfId="28376" xr:uid="{00000000-0005-0000-0000-0000057E0000}"/>
    <cellStyle name="Saída 3 3 4 2 5" xfId="24554" xr:uid="{00000000-0005-0000-0000-0000067E0000}"/>
    <cellStyle name="Saída 3 3 4 2 6" xfId="22685" xr:uid="{00000000-0005-0000-0000-0000077E0000}"/>
    <cellStyle name="Saída 3 3 4 2 7" xfId="31534" xr:uid="{00000000-0005-0000-0000-0000087E0000}"/>
    <cellStyle name="Saída 3 3 4 2 8" xfId="35250" xr:uid="{00000000-0005-0000-0000-0000097E0000}"/>
    <cellStyle name="Saída 3 3 4 3" xfId="4097" xr:uid="{00000000-0005-0000-0000-00000A7E0000}"/>
    <cellStyle name="Saída 3 3 4 3 2" xfId="13251" xr:uid="{00000000-0005-0000-0000-00000B7E0000}"/>
    <cellStyle name="Saída 3 3 4 3 3" xfId="20249" xr:uid="{00000000-0005-0000-0000-00000C7E0000}"/>
    <cellStyle name="Saída 3 3 4 3 4" xfId="27783" xr:uid="{00000000-0005-0000-0000-00000D7E0000}"/>
    <cellStyle name="Saída 3 3 4 3 5" xfId="23274" xr:uid="{00000000-0005-0000-0000-00000E7E0000}"/>
    <cellStyle name="Saída 3 3 4 3 6" xfId="23235" xr:uid="{00000000-0005-0000-0000-00000F7E0000}"/>
    <cellStyle name="Saída 3 3 4 3 7" xfId="33402" xr:uid="{00000000-0005-0000-0000-0000107E0000}"/>
    <cellStyle name="Saída 3 3 4 3 8" xfId="37077" xr:uid="{00000000-0005-0000-0000-0000117E0000}"/>
    <cellStyle name="Saída 3 3 4 4" xfId="4535" xr:uid="{00000000-0005-0000-0000-0000127E0000}"/>
    <cellStyle name="Saída 3 3 4 4 2" xfId="13689" xr:uid="{00000000-0005-0000-0000-0000137E0000}"/>
    <cellStyle name="Saída 3 3 4 4 3" xfId="20687" xr:uid="{00000000-0005-0000-0000-0000147E0000}"/>
    <cellStyle name="Saída 3 3 4 4 4" xfId="27568" xr:uid="{00000000-0005-0000-0000-0000157E0000}"/>
    <cellStyle name="Saída 3 3 4 4 5" xfId="28857" xr:uid="{00000000-0005-0000-0000-0000167E0000}"/>
    <cellStyle name="Saída 3 3 4 4 6" xfId="24963" xr:uid="{00000000-0005-0000-0000-0000177E0000}"/>
    <cellStyle name="Saída 3 3 4 4 7" xfId="31874" xr:uid="{00000000-0005-0000-0000-0000187E0000}"/>
    <cellStyle name="Saída 3 3 4 4 8" xfId="35528" xr:uid="{00000000-0005-0000-0000-0000197E0000}"/>
    <cellStyle name="Saída 3 3 4 5" xfId="4789" xr:uid="{00000000-0005-0000-0000-00001A7E0000}"/>
    <cellStyle name="Saída 3 3 4 5 2" xfId="13943" xr:uid="{00000000-0005-0000-0000-00001B7E0000}"/>
    <cellStyle name="Saída 3 3 4 5 3" xfId="20941" xr:uid="{00000000-0005-0000-0000-00001C7E0000}"/>
    <cellStyle name="Saída 3 3 4 5 4" xfId="24793" xr:uid="{00000000-0005-0000-0000-00001D7E0000}"/>
    <cellStyle name="Saída 3 3 4 5 5" xfId="17863" xr:uid="{00000000-0005-0000-0000-00001E7E0000}"/>
    <cellStyle name="Saída 3 3 4 5 6" xfId="17352" xr:uid="{00000000-0005-0000-0000-00001F7E0000}"/>
    <cellStyle name="Saída 3 3 4 5 7" xfId="26558" xr:uid="{00000000-0005-0000-0000-0000207E0000}"/>
    <cellStyle name="Saída 3 3 4 5 8" xfId="35062" xr:uid="{00000000-0005-0000-0000-0000217E0000}"/>
    <cellStyle name="Saída 3 3 4 6" xfId="5035" xr:uid="{00000000-0005-0000-0000-0000227E0000}"/>
    <cellStyle name="Saída 3 3 4 6 2" xfId="14189" xr:uid="{00000000-0005-0000-0000-0000237E0000}"/>
    <cellStyle name="Saída 3 3 4 6 3" xfId="21187" xr:uid="{00000000-0005-0000-0000-0000247E0000}"/>
    <cellStyle name="Saída 3 3 4 6 4" xfId="27318" xr:uid="{00000000-0005-0000-0000-0000257E0000}"/>
    <cellStyle name="Saída 3 3 4 6 5" xfId="26795" xr:uid="{00000000-0005-0000-0000-0000267E0000}"/>
    <cellStyle name="Saída 3 3 4 6 6" xfId="32081" xr:uid="{00000000-0005-0000-0000-0000277E0000}"/>
    <cellStyle name="Saída 3 3 4 6 7" xfId="35759" xr:uid="{00000000-0005-0000-0000-0000287E0000}"/>
    <cellStyle name="Saída 3 3 4 6 8" xfId="38670" xr:uid="{00000000-0005-0000-0000-0000297E0000}"/>
    <cellStyle name="Saída 3 3 4 7" xfId="11569" xr:uid="{00000000-0005-0000-0000-00002A7E0000}"/>
    <cellStyle name="Saída 3 3 4 8" xfId="18572" xr:uid="{00000000-0005-0000-0000-00002B7E0000}"/>
    <cellStyle name="Saída 3 3 4 9" xfId="17561" xr:uid="{00000000-0005-0000-0000-00002C7E0000}"/>
    <cellStyle name="Saída 3 3 5" xfId="2617" xr:uid="{00000000-0005-0000-0000-00002D7E0000}"/>
    <cellStyle name="Saída 3 3 5 10" xfId="29480" xr:uid="{00000000-0005-0000-0000-00002E7E0000}"/>
    <cellStyle name="Saída 3 3 5 11" xfId="25709" xr:uid="{00000000-0005-0000-0000-00002F7E0000}"/>
    <cellStyle name="Saída 3 3 5 12" xfId="31826" xr:uid="{00000000-0005-0000-0000-0000307E0000}"/>
    <cellStyle name="Saída 3 3 5 2" xfId="3906" xr:uid="{00000000-0005-0000-0000-0000317E0000}"/>
    <cellStyle name="Saída 3 3 5 2 2" xfId="13060" xr:uid="{00000000-0005-0000-0000-0000327E0000}"/>
    <cellStyle name="Saída 3 3 5 2 3" xfId="20058" xr:uid="{00000000-0005-0000-0000-0000337E0000}"/>
    <cellStyle name="Saída 3 3 5 2 4" xfId="27877" xr:uid="{00000000-0005-0000-0000-0000347E0000}"/>
    <cellStyle name="Saída 3 3 5 2 5" xfId="25316" xr:uid="{00000000-0005-0000-0000-0000357E0000}"/>
    <cellStyle name="Saída 3 3 5 2 6" xfId="17178" xr:uid="{00000000-0005-0000-0000-0000367E0000}"/>
    <cellStyle name="Saída 3 3 5 2 7" xfId="33472" xr:uid="{00000000-0005-0000-0000-0000377E0000}"/>
    <cellStyle name="Saída 3 3 5 2 8" xfId="37144" xr:uid="{00000000-0005-0000-0000-0000387E0000}"/>
    <cellStyle name="Saída 3 3 5 3" xfId="4347" xr:uid="{00000000-0005-0000-0000-0000397E0000}"/>
    <cellStyle name="Saída 3 3 5 3 2" xfId="13501" xr:uid="{00000000-0005-0000-0000-00003A7E0000}"/>
    <cellStyle name="Saída 3 3 5 3 3" xfId="20499" xr:uid="{00000000-0005-0000-0000-00003B7E0000}"/>
    <cellStyle name="Saída 3 3 5 3 4" xfId="27661" xr:uid="{00000000-0005-0000-0000-00003C7E0000}"/>
    <cellStyle name="Saída 3 3 5 3 5" xfId="26687" xr:uid="{00000000-0005-0000-0000-00003D7E0000}"/>
    <cellStyle name="Saída 3 3 5 3 6" xfId="28199" xr:uid="{00000000-0005-0000-0000-00003E7E0000}"/>
    <cellStyle name="Saída 3 3 5 3 7" xfId="31719" xr:uid="{00000000-0005-0000-0000-00003F7E0000}"/>
    <cellStyle name="Saída 3 3 5 3 8" xfId="35399" xr:uid="{00000000-0005-0000-0000-0000407E0000}"/>
    <cellStyle name="Saída 3 3 5 4" xfId="4602" xr:uid="{00000000-0005-0000-0000-0000417E0000}"/>
    <cellStyle name="Saída 3 3 5 4 2" xfId="13756" xr:uid="{00000000-0005-0000-0000-0000427E0000}"/>
    <cellStyle name="Saída 3 3 5 4 3" xfId="20754" xr:uid="{00000000-0005-0000-0000-0000437E0000}"/>
    <cellStyle name="Saída 3 3 5 4 4" xfId="19533" xr:uid="{00000000-0005-0000-0000-0000447E0000}"/>
    <cellStyle name="Saída 3 3 5 4 5" xfId="22695" xr:uid="{00000000-0005-0000-0000-0000457E0000}"/>
    <cellStyle name="Saída 3 3 5 4 6" xfId="28021" xr:uid="{00000000-0005-0000-0000-0000467E0000}"/>
    <cellStyle name="Saída 3 3 5 4 7" xfId="31779" xr:uid="{00000000-0005-0000-0000-0000477E0000}"/>
    <cellStyle name="Saída 3 3 5 4 8" xfId="35459" xr:uid="{00000000-0005-0000-0000-0000487E0000}"/>
    <cellStyle name="Saída 3 3 5 5" xfId="4849" xr:uid="{00000000-0005-0000-0000-0000497E0000}"/>
    <cellStyle name="Saída 3 3 5 5 2" xfId="14003" xr:uid="{00000000-0005-0000-0000-00004A7E0000}"/>
    <cellStyle name="Saída 3 3 5 5 3" xfId="21001" xr:uid="{00000000-0005-0000-0000-00004B7E0000}"/>
    <cellStyle name="Saída 3 3 5 5 4" xfId="17527" xr:uid="{00000000-0005-0000-0000-00004C7E0000}"/>
    <cellStyle name="Saída 3 3 5 5 5" xfId="26769" xr:uid="{00000000-0005-0000-0000-00004D7E0000}"/>
    <cellStyle name="Saída 3 3 5 5 6" xfId="25179" xr:uid="{00000000-0005-0000-0000-00004E7E0000}"/>
    <cellStyle name="Saída 3 3 5 5 7" xfId="32104" xr:uid="{00000000-0005-0000-0000-00004F7E0000}"/>
    <cellStyle name="Saída 3 3 5 5 8" xfId="35779" xr:uid="{00000000-0005-0000-0000-0000507E0000}"/>
    <cellStyle name="Saída 3 3 5 6" xfId="11771" xr:uid="{00000000-0005-0000-0000-0000517E0000}"/>
    <cellStyle name="Saída 3 3 5 7" xfId="18774" xr:uid="{00000000-0005-0000-0000-0000527E0000}"/>
    <cellStyle name="Saída 3 3 5 8" xfId="19497" xr:uid="{00000000-0005-0000-0000-0000537E0000}"/>
    <cellStyle name="Saída 3 3 5 9" xfId="23246" xr:uid="{00000000-0005-0000-0000-0000547E0000}"/>
    <cellStyle name="Saída 3 3 6" xfId="2212" xr:uid="{00000000-0005-0000-0000-0000557E0000}"/>
    <cellStyle name="Saída 3 3 6 2" xfId="11366" xr:uid="{00000000-0005-0000-0000-0000567E0000}"/>
    <cellStyle name="Saída 3 3 6 3" xfId="18369" xr:uid="{00000000-0005-0000-0000-0000577E0000}"/>
    <cellStyle name="Saída 3 3 6 4" xfId="21213" xr:uid="{00000000-0005-0000-0000-0000587E0000}"/>
    <cellStyle name="Saída 3 3 6 5" xfId="21236" xr:uid="{00000000-0005-0000-0000-0000597E0000}"/>
    <cellStyle name="Saída 3 3 6 6" xfId="26529" xr:uid="{00000000-0005-0000-0000-00005A7E0000}"/>
    <cellStyle name="Saída 3 3 6 7" xfId="34196" xr:uid="{00000000-0005-0000-0000-00005B7E0000}"/>
    <cellStyle name="Saída 3 3 6 8" xfId="37756" xr:uid="{00000000-0005-0000-0000-00005C7E0000}"/>
    <cellStyle name="Saída 3 3 7" xfId="10330" xr:uid="{00000000-0005-0000-0000-00005D7E0000}"/>
    <cellStyle name="Saída 3 3 8" xfId="17251" xr:uid="{00000000-0005-0000-0000-00005E7E0000}"/>
    <cellStyle name="Saída 3 3 9" xfId="17394" xr:uid="{00000000-0005-0000-0000-00005F7E0000}"/>
    <cellStyle name="Saída 3 4" xfId="1177" xr:uid="{00000000-0005-0000-0000-0000607E0000}"/>
    <cellStyle name="Saída 3 4 10" xfId="4114" xr:uid="{00000000-0005-0000-0000-0000617E0000}"/>
    <cellStyle name="Saída 3 4 10 2" xfId="13268" xr:uid="{00000000-0005-0000-0000-0000627E0000}"/>
    <cellStyle name="Saída 3 4 10 3" xfId="20266" xr:uid="{00000000-0005-0000-0000-0000637E0000}"/>
    <cellStyle name="Saída 3 4 10 4" xfId="19496" xr:uid="{00000000-0005-0000-0000-0000647E0000}"/>
    <cellStyle name="Saída 3 4 10 5" xfId="26655" xr:uid="{00000000-0005-0000-0000-0000657E0000}"/>
    <cellStyle name="Saída 3 4 10 6" xfId="25883" xr:uid="{00000000-0005-0000-0000-0000667E0000}"/>
    <cellStyle name="Saída 3 4 10 7" xfId="29689" xr:uid="{00000000-0005-0000-0000-0000677E0000}"/>
    <cellStyle name="Saída 3 4 10 8" xfId="31603" xr:uid="{00000000-0005-0000-0000-0000687E0000}"/>
    <cellStyle name="Saída 3 4 11" xfId="2228" xr:uid="{00000000-0005-0000-0000-0000697E0000}"/>
    <cellStyle name="Saída 3 4 11 2" xfId="11382" xr:uid="{00000000-0005-0000-0000-00006A7E0000}"/>
    <cellStyle name="Saída 3 4 11 3" xfId="18385" xr:uid="{00000000-0005-0000-0000-00006B7E0000}"/>
    <cellStyle name="Saída 3 4 11 4" xfId="23210" xr:uid="{00000000-0005-0000-0000-00006C7E0000}"/>
    <cellStyle name="Saída 3 4 11 5" xfId="29494" xr:uid="{00000000-0005-0000-0000-00006D7E0000}"/>
    <cellStyle name="Saída 3 4 11 6" xfId="28098" xr:uid="{00000000-0005-0000-0000-00006E7E0000}"/>
    <cellStyle name="Saída 3 4 11 7" xfId="23521" xr:uid="{00000000-0005-0000-0000-00006F7E0000}"/>
    <cellStyle name="Saída 3 4 11 8" xfId="26095" xr:uid="{00000000-0005-0000-0000-0000707E0000}"/>
    <cellStyle name="Saída 3 4 12" xfId="10331" xr:uid="{00000000-0005-0000-0000-0000717E0000}"/>
    <cellStyle name="Saída 3 4 13" xfId="17258" xr:uid="{00000000-0005-0000-0000-0000727E0000}"/>
    <cellStyle name="Saída 3 4 14" xfId="17649" xr:uid="{00000000-0005-0000-0000-0000737E0000}"/>
    <cellStyle name="Saída 3 4 15" xfId="15441" xr:uid="{00000000-0005-0000-0000-0000747E0000}"/>
    <cellStyle name="Saída 3 4 16" xfId="31808" xr:uid="{00000000-0005-0000-0000-0000757E0000}"/>
    <cellStyle name="Saída 3 4 17" xfId="35481" xr:uid="{00000000-0005-0000-0000-0000767E0000}"/>
    <cellStyle name="Saída 3 4 2" xfId="2351" xr:uid="{00000000-0005-0000-0000-0000777E0000}"/>
    <cellStyle name="Saída 3 4 2 10" xfId="17168" xr:uid="{00000000-0005-0000-0000-0000787E0000}"/>
    <cellStyle name="Saída 3 4 2 11" xfId="28527" xr:uid="{00000000-0005-0000-0000-0000797E0000}"/>
    <cellStyle name="Saída 3 4 2 12" xfId="29618" xr:uid="{00000000-0005-0000-0000-00007A7E0000}"/>
    <cellStyle name="Saída 3 4 2 13" xfId="31615" xr:uid="{00000000-0005-0000-0000-00007B7E0000}"/>
    <cellStyle name="Saída 3 4 2 2" xfId="2751" xr:uid="{00000000-0005-0000-0000-00007C7E0000}"/>
    <cellStyle name="Saída 3 4 2 2 2" xfId="11905" xr:uid="{00000000-0005-0000-0000-00007D7E0000}"/>
    <cellStyle name="Saída 3 4 2 2 3" xfId="18908" xr:uid="{00000000-0005-0000-0000-00007E7E0000}"/>
    <cellStyle name="Saída 3 4 2 2 4" xfId="28407" xr:uid="{00000000-0005-0000-0000-00007F7E0000}"/>
    <cellStyle name="Saída 3 4 2 2 5" xfId="26336" xr:uid="{00000000-0005-0000-0000-0000807E0000}"/>
    <cellStyle name="Saída 3 4 2 2 6" xfId="29958" xr:uid="{00000000-0005-0000-0000-0000817E0000}"/>
    <cellStyle name="Saída 3 4 2 2 7" xfId="33931" xr:uid="{00000000-0005-0000-0000-0000827E0000}"/>
    <cellStyle name="Saída 3 4 2 2 8" xfId="37493" xr:uid="{00000000-0005-0000-0000-0000837E0000}"/>
    <cellStyle name="Saída 3 4 2 3" xfId="4033" xr:uid="{00000000-0005-0000-0000-0000847E0000}"/>
    <cellStyle name="Saída 3 4 2 3 2" xfId="13187" xr:uid="{00000000-0005-0000-0000-0000857E0000}"/>
    <cellStyle name="Saída 3 4 2 3 3" xfId="20185" xr:uid="{00000000-0005-0000-0000-0000867E0000}"/>
    <cellStyle name="Saída 3 4 2 3 4" xfId="19412" xr:uid="{00000000-0005-0000-0000-0000877E0000}"/>
    <cellStyle name="Saída 3 4 2 3 5" xfId="24398" xr:uid="{00000000-0005-0000-0000-0000887E0000}"/>
    <cellStyle name="Saída 3 4 2 3 6" xfId="28723" xr:uid="{00000000-0005-0000-0000-0000897E0000}"/>
    <cellStyle name="Saída 3 4 2 3 7" xfId="25843" xr:uid="{00000000-0005-0000-0000-00008A7E0000}"/>
    <cellStyle name="Saída 3 4 2 3 8" xfId="31237" xr:uid="{00000000-0005-0000-0000-00008B7E0000}"/>
    <cellStyle name="Saída 3 4 2 4" xfId="4471" xr:uid="{00000000-0005-0000-0000-00008C7E0000}"/>
    <cellStyle name="Saída 3 4 2 4 2" xfId="13625" xr:uid="{00000000-0005-0000-0000-00008D7E0000}"/>
    <cellStyle name="Saída 3 4 2 4 3" xfId="20623" xr:uid="{00000000-0005-0000-0000-00008E7E0000}"/>
    <cellStyle name="Saída 3 4 2 4 4" xfId="27600" xr:uid="{00000000-0005-0000-0000-00008F7E0000}"/>
    <cellStyle name="Saída 3 4 2 4 5" xfId="10286" xr:uid="{00000000-0005-0000-0000-0000907E0000}"/>
    <cellStyle name="Saída 3 4 2 4 6" xfId="18306" xr:uid="{00000000-0005-0000-0000-0000917E0000}"/>
    <cellStyle name="Saída 3 4 2 4 7" xfId="31765" xr:uid="{00000000-0005-0000-0000-0000927E0000}"/>
    <cellStyle name="Saída 3 4 2 4 8" xfId="35445" xr:uid="{00000000-0005-0000-0000-0000937E0000}"/>
    <cellStyle name="Saída 3 4 2 5" xfId="4725" xr:uid="{00000000-0005-0000-0000-0000947E0000}"/>
    <cellStyle name="Saída 3 4 2 5 2" xfId="13879" xr:uid="{00000000-0005-0000-0000-0000957E0000}"/>
    <cellStyle name="Saída 3 4 2 5 3" xfId="20877" xr:uid="{00000000-0005-0000-0000-0000967E0000}"/>
    <cellStyle name="Saída 3 4 2 5 4" xfId="24779" xr:uid="{00000000-0005-0000-0000-0000977E0000}"/>
    <cellStyle name="Saída 3 4 2 5 5" xfId="19428" xr:uid="{00000000-0005-0000-0000-0000987E0000}"/>
    <cellStyle name="Saída 3 4 2 5 6" xfId="28958" xr:uid="{00000000-0005-0000-0000-0000997E0000}"/>
    <cellStyle name="Saída 3 4 2 5 7" xfId="29041" xr:uid="{00000000-0005-0000-0000-00009A7E0000}"/>
    <cellStyle name="Saída 3 4 2 5 8" xfId="31026" xr:uid="{00000000-0005-0000-0000-00009B7E0000}"/>
    <cellStyle name="Saída 3 4 2 6" xfId="4971" xr:uid="{00000000-0005-0000-0000-00009C7E0000}"/>
    <cellStyle name="Saída 3 4 2 6 2" xfId="14125" xr:uid="{00000000-0005-0000-0000-00009D7E0000}"/>
    <cellStyle name="Saída 3 4 2 6 3" xfId="21123" xr:uid="{00000000-0005-0000-0000-00009E7E0000}"/>
    <cellStyle name="Saída 3 4 2 6 4" xfId="17415" xr:uid="{00000000-0005-0000-0000-00009F7E0000}"/>
    <cellStyle name="Saída 3 4 2 6 5" xfId="29298" xr:uid="{00000000-0005-0000-0000-0000A07E0000}"/>
    <cellStyle name="Saída 3 4 2 6 6" xfId="32017" xr:uid="{00000000-0005-0000-0000-0000A17E0000}"/>
    <cellStyle name="Saída 3 4 2 6 7" xfId="35695" xr:uid="{00000000-0005-0000-0000-0000A27E0000}"/>
    <cellStyle name="Saída 3 4 2 6 8" xfId="38606" xr:uid="{00000000-0005-0000-0000-0000A37E0000}"/>
    <cellStyle name="Saída 3 4 2 7" xfId="11505" xr:uid="{00000000-0005-0000-0000-0000A47E0000}"/>
    <cellStyle name="Saída 3 4 2 8" xfId="18508" xr:uid="{00000000-0005-0000-0000-0000A57E0000}"/>
    <cellStyle name="Saída 3 4 2 9" xfId="25429" xr:uid="{00000000-0005-0000-0000-0000A67E0000}"/>
    <cellStyle name="Saída 3 4 3" xfId="2379" xr:uid="{00000000-0005-0000-0000-0000A77E0000}"/>
    <cellStyle name="Saída 3 4 3 10" xfId="26155" xr:uid="{00000000-0005-0000-0000-0000A87E0000}"/>
    <cellStyle name="Saída 3 4 3 11" xfId="30142" xr:uid="{00000000-0005-0000-0000-0000A97E0000}"/>
    <cellStyle name="Saída 3 4 3 12" xfId="34118" xr:uid="{00000000-0005-0000-0000-0000AA7E0000}"/>
    <cellStyle name="Saída 3 4 3 13" xfId="37680" xr:uid="{00000000-0005-0000-0000-0000AB7E0000}"/>
    <cellStyle name="Saída 3 4 3 2" xfId="2779" xr:uid="{00000000-0005-0000-0000-0000AC7E0000}"/>
    <cellStyle name="Saída 3 4 3 2 2" xfId="11933" xr:uid="{00000000-0005-0000-0000-0000AD7E0000}"/>
    <cellStyle name="Saída 3 4 3 2 3" xfId="18936" xr:uid="{00000000-0005-0000-0000-0000AE7E0000}"/>
    <cellStyle name="Saída 3 4 3 2 4" xfId="24644" xr:uid="{00000000-0005-0000-0000-0000AF7E0000}"/>
    <cellStyle name="Saída 3 4 3 2 5" xfId="17181" xr:uid="{00000000-0005-0000-0000-0000B07E0000}"/>
    <cellStyle name="Saída 3 4 3 2 6" xfId="29944" xr:uid="{00000000-0005-0000-0000-0000B17E0000}"/>
    <cellStyle name="Saída 3 4 3 2 7" xfId="33920" xr:uid="{00000000-0005-0000-0000-0000B27E0000}"/>
    <cellStyle name="Saída 3 4 3 2 8" xfId="37482" xr:uid="{00000000-0005-0000-0000-0000B37E0000}"/>
    <cellStyle name="Saída 3 4 3 3" xfId="4061" xr:uid="{00000000-0005-0000-0000-0000B47E0000}"/>
    <cellStyle name="Saída 3 4 3 3 2" xfId="13215" xr:uid="{00000000-0005-0000-0000-0000B57E0000}"/>
    <cellStyle name="Saída 3 4 3 3 3" xfId="20213" xr:uid="{00000000-0005-0000-0000-0000B67E0000}"/>
    <cellStyle name="Saída 3 4 3 3 4" xfId="15538" xr:uid="{00000000-0005-0000-0000-0000B77E0000}"/>
    <cellStyle name="Saída 3 4 3 3 5" xfId="10137" xr:uid="{00000000-0005-0000-0000-0000B87E0000}"/>
    <cellStyle name="Saída 3 4 3 3 6" xfId="29476" xr:uid="{00000000-0005-0000-0000-0000B97E0000}"/>
    <cellStyle name="Saída 3 4 3 3 7" xfId="33434" xr:uid="{00000000-0005-0000-0000-0000BA7E0000}"/>
    <cellStyle name="Saída 3 4 3 3 8" xfId="37109" xr:uid="{00000000-0005-0000-0000-0000BB7E0000}"/>
    <cellStyle name="Saída 3 4 3 4" xfId="4499" xr:uid="{00000000-0005-0000-0000-0000BC7E0000}"/>
    <cellStyle name="Saída 3 4 3 4 2" xfId="13653" xr:uid="{00000000-0005-0000-0000-0000BD7E0000}"/>
    <cellStyle name="Saída 3 4 3 4 3" xfId="20651" xr:uid="{00000000-0005-0000-0000-0000BE7E0000}"/>
    <cellStyle name="Saída 3 4 3 4 4" xfId="22886" xr:uid="{00000000-0005-0000-0000-0000BF7E0000}"/>
    <cellStyle name="Saída 3 4 3 4 5" xfId="26708" xr:uid="{00000000-0005-0000-0000-0000C07E0000}"/>
    <cellStyle name="Saída 3 4 3 4 6" xfId="25877" xr:uid="{00000000-0005-0000-0000-0000C17E0000}"/>
    <cellStyle name="Saída 3 4 3 4 7" xfId="32262" xr:uid="{00000000-0005-0000-0000-0000C27E0000}"/>
    <cellStyle name="Saída 3 4 3 4 8" xfId="35937" xr:uid="{00000000-0005-0000-0000-0000C37E0000}"/>
    <cellStyle name="Saída 3 4 3 5" xfId="4753" xr:uid="{00000000-0005-0000-0000-0000C47E0000}"/>
    <cellStyle name="Saída 3 4 3 5 2" xfId="13907" xr:uid="{00000000-0005-0000-0000-0000C57E0000}"/>
    <cellStyle name="Saída 3 4 3 5 3" xfId="20905" xr:uid="{00000000-0005-0000-0000-0000C67E0000}"/>
    <cellStyle name="Saída 3 4 3 5 4" xfId="15490" xr:uid="{00000000-0005-0000-0000-0000C77E0000}"/>
    <cellStyle name="Saída 3 4 3 5 5" xfId="24162" xr:uid="{00000000-0005-0000-0000-0000C87E0000}"/>
    <cellStyle name="Saída 3 4 3 5 6" xfId="25275" xr:uid="{00000000-0005-0000-0000-0000C97E0000}"/>
    <cellStyle name="Saída 3 4 3 5 7" xfId="32149" xr:uid="{00000000-0005-0000-0000-0000CA7E0000}"/>
    <cellStyle name="Saída 3 4 3 5 8" xfId="35824" xr:uid="{00000000-0005-0000-0000-0000CB7E0000}"/>
    <cellStyle name="Saída 3 4 3 6" xfId="4999" xr:uid="{00000000-0005-0000-0000-0000CC7E0000}"/>
    <cellStyle name="Saída 3 4 3 6 2" xfId="14153" xr:uid="{00000000-0005-0000-0000-0000CD7E0000}"/>
    <cellStyle name="Saída 3 4 3 6 3" xfId="21151" xr:uid="{00000000-0005-0000-0000-0000CE7E0000}"/>
    <cellStyle name="Saída 3 4 3 6 4" xfId="24040" xr:uid="{00000000-0005-0000-0000-0000CF7E0000}"/>
    <cellStyle name="Saída 3 4 3 6 5" xfId="29308" xr:uid="{00000000-0005-0000-0000-0000D07E0000}"/>
    <cellStyle name="Saída 3 4 3 6 6" xfId="32045" xr:uid="{00000000-0005-0000-0000-0000D17E0000}"/>
    <cellStyle name="Saída 3 4 3 6 7" xfId="35723" xr:uid="{00000000-0005-0000-0000-0000D27E0000}"/>
    <cellStyle name="Saída 3 4 3 6 8" xfId="38634" xr:uid="{00000000-0005-0000-0000-0000D37E0000}"/>
    <cellStyle name="Saída 3 4 3 7" xfId="11533" xr:uid="{00000000-0005-0000-0000-0000D47E0000}"/>
    <cellStyle name="Saída 3 4 3 8" xfId="18536" xr:uid="{00000000-0005-0000-0000-0000D57E0000}"/>
    <cellStyle name="Saída 3 4 3 9" xfId="21241" xr:uid="{00000000-0005-0000-0000-0000D67E0000}"/>
    <cellStyle name="Saída 3 4 4" xfId="2403" xr:uid="{00000000-0005-0000-0000-0000D77E0000}"/>
    <cellStyle name="Saída 3 4 4 10" xfId="26172" xr:uid="{00000000-0005-0000-0000-0000D87E0000}"/>
    <cellStyle name="Saída 3 4 4 11" xfId="25671" xr:uid="{00000000-0005-0000-0000-0000D97E0000}"/>
    <cellStyle name="Saída 3 4 4 12" xfId="31484" xr:uid="{00000000-0005-0000-0000-0000DA7E0000}"/>
    <cellStyle name="Saída 3 4 4 13" xfId="35189" xr:uid="{00000000-0005-0000-0000-0000DB7E0000}"/>
    <cellStyle name="Saída 3 4 4 2" xfId="2803" xr:uid="{00000000-0005-0000-0000-0000DC7E0000}"/>
    <cellStyle name="Saída 3 4 4 2 2" xfId="11957" xr:uid="{00000000-0005-0000-0000-0000DD7E0000}"/>
    <cellStyle name="Saída 3 4 4 2 3" xfId="18960" xr:uid="{00000000-0005-0000-0000-0000DE7E0000}"/>
    <cellStyle name="Saída 3 4 4 2 4" xfId="24647" xr:uid="{00000000-0005-0000-0000-0000DF7E0000}"/>
    <cellStyle name="Saída 3 4 4 2 5" xfId="15434" xr:uid="{00000000-0005-0000-0000-0000E07E0000}"/>
    <cellStyle name="Saída 3 4 4 2 6" xfId="29932" xr:uid="{00000000-0005-0000-0000-0000E17E0000}"/>
    <cellStyle name="Saída 3 4 4 2 7" xfId="33909" xr:uid="{00000000-0005-0000-0000-0000E27E0000}"/>
    <cellStyle name="Saída 3 4 4 2 8" xfId="37471" xr:uid="{00000000-0005-0000-0000-0000E37E0000}"/>
    <cellStyle name="Saída 3 4 4 3" xfId="4085" xr:uid="{00000000-0005-0000-0000-0000E47E0000}"/>
    <cellStyle name="Saída 3 4 4 3 2" xfId="13239" xr:uid="{00000000-0005-0000-0000-0000E57E0000}"/>
    <cellStyle name="Saída 3 4 4 3 3" xfId="20237" xr:uid="{00000000-0005-0000-0000-0000E67E0000}"/>
    <cellStyle name="Saída 3 4 4 3 4" xfId="22558" xr:uid="{00000000-0005-0000-0000-0000E77E0000}"/>
    <cellStyle name="Saída 3 4 4 3 5" xfId="29204" xr:uid="{00000000-0005-0000-0000-0000E87E0000}"/>
    <cellStyle name="Saída 3 4 4 3 6" xfId="10193" xr:uid="{00000000-0005-0000-0000-0000E97E0000}"/>
    <cellStyle name="Saída 3 4 4 3 7" xfId="30231" xr:uid="{00000000-0005-0000-0000-0000EA7E0000}"/>
    <cellStyle name="Saída 3 4 4 3 8" xfId="34201" xr:uid="{00000000-0005-0000-0000-0000EB7E0000}"/>
    <cellStyle name="Saída 3 4 4 4" xfId="4523" xr:uid="{00000000-0005-0000-0000-0000EC7E0000}"/>
    <cellStyle name="Saída 3 4 4 4 2" xfId="13677" xr:uid="{00000000-0005-0000-0000-0000ED7E0000}"/>
    <cellStyle name="Saída 3 4 4 4 3" xfId="20675" xr:uid="{00000000-0005-0000-0000-0000EE7E0000}"/>
    <cellStyle name="Saída 3 4 4 4 4" xfId="17533" xr:uid="{00000000-0005-0000-0000-0000EF7E0000}"/>
    <cellStyle name="Saída 3 4 4 4 5" xfId="26710" xr:uid="{00000000-0005-0000-0000-0000F07E0000}"/>
    <cellStyle name="Saída 3 4 4 4 6" xfId="24200" xr:uid="{00000000-0005-0000-0000-0000F17E0000}"/>
    <cellStyle name="Saída 3 4 4 4 7" xfId="22981" xr:uid="{00000000-0005-0000-0000-0000F27E0000}"/>
    <cellStyle name="Saída 3 4 4 4 8" xfId="34868" xr:uid="{00000000-0005-0000-0000-0000F37E0000}"/>
    <cellStyle name="Saída 3 4 4 5" xfId="4777" xr:uid="{00000000-0005-0000-0000-0000F47E0000}"/>
    <cellStyle name="Saída 3 4 4 5 2" xfId="13931" xr:uid="{00000000-0005-0000-0000-0000F57E0000}"/>
    <cellStyle name="Saída 3 4 4 5 3" xfId="20929" xr:uid="{00000000-0005-0000-0000-0000F67E0000}"/>
    <cellStyle name="Saída 3 4 4 5 4" xfId="24259" xr:uid="{00000000-0005-0000-0000-0000F77E0000}"/>
    <cellStyle name="Saída 3 4 4 5 5" xfId="29266" xr:uid="{00000000-0005-0000-0000-0000F87E0000}"/>
    <cellStyle name="Saída 3 4 4 5 6" xfId="24409" xr:uid="{00000000-0005-0000-0000-0000F97E0000}"/>
    <cellStyle name="Saída 3 4 4 5 7" xfId="30974" xr:uid="{00000000-0005-0000-0000-0000FA7E0000}"/>
    <cellStyle name="Saída 3 4 4 5 8" xfId="34897" xr:uid="{00000000-0005-0000-0000-0000FB7E0000}"/>
    <cellStyle name="Saída 3 4 4 6" xfId="5023" xr:uid="{00000000-0005-0000-0000-0000FC7E0000}"/>
    <cellStyle name="Saída 3 4 4 6 2" xfId="14177" xr:uid="{00000000-0005-0000-0000-0000FD7E0000}"/>
    <cellStyle name="Saída 3 4 4 6 3" xfId="21175" xr:uid="{00000000-0005-0000-0000-0000FE7E0000}"/>
    <cellStyle name="Saída 3 4 4 6 4" xfId="27327" xr:uid="{00000000-0005-0000-0000-0000FF7E0000}"/>
    <cellStyle name="Saída 3 4 4 6 5" xfId="26789" xr:uid="{00000000-0005-0000-0000-0000007F0000}"/>
    <cellStyle name="Saída 3 4 4 6 6" xfId="32069" xr:uid="{00000000-0005-0000-0000-0000017F0000}"/>
    <cellStyle name="Saída 3 4 4 6 7" xfId="35747" xr:uid="{00000000-0005-0000-0000-0000027F0000}"/>
    <cellStyle name="Saída 3 4 4 6 8" xfId="38658" xr:uid="{00000000-0005-0000-0000-0000037F0000}"/>
    <cellStyle name="Saída 3 4 4 7" xfId="11557" xr:uid="{00000000-0005-0000-0000-0000047F0000}"/>
    <cellStyle name="Saída 3 4 4 8" xfId="18560" xr:uid="{00000000-0005-0000-0000-0000057F0000}"/>
    <cellStyle name="Saída 3 4 4 9" xfId="24142" xr:uid="{00000000-0005-0000-0000-0000067F0000}"/>
    <cellStyle name="Saída 3 4 5" xfId="2427" xr:uid="{00000000-0005-0000-0000-0000077F0000}"/>
    <cellStyle name="Saída 3 4 5 10" xfId="26184" xr:uid="{00000000-0005-0000-0000-0000087F0000}"/>
    <cellStyle name="Saída 3 4 5 11" xfId="30118" xr:uid="{00000000-0005-0000-0000-0000097F0000}"/>
    <cellStyle name="Saída 3 4 5 12" xfId="34091" xr:uid="{00000000-0005-0000-0000-00000A7F0000}"/>
    <cellStyle name="Saída 3 4 5 13" xfId="37653" xr:uid="{00000000-0005-0000-0000-00000B7F0000}"/>
    <cellStyle name="Saída 3 4 5 2" xfId="2827" xr:uid="{00000000-0005-0000-0000-00000C7F0000}"/>
    <cellStyle name="Saída 3 4 5 2 2" xfId="11981" xr:uid="{00000000-0005-0000-0000-00000D7F0000}"/>
    <cellStyle name="Saída 3 4 5 2 3" xfId="18984" xr:uid="{00000000-0005-0000-0000-00000E7F0000}"/>
    <cellStyle name="Saída 3 4 5 2 4" xfId="28367" xr:uid="{00000000-0005-0000-0000-00000F7F0000}"/>
    <cellStyle name="Saída 3 4 5 2 5" xfId="23191" xr:uid="{00000000-0005-0000-0000-0000107F0000}"/>
    <cellStyle name="Saída 3 4 5 2 6" xfId="19657" xr:uid="{00000000-0005-0000-0000-0000117F0000}"/>
    <cellStyle name="Saída 3 4 5 2 7" xfId="25545" xr:uid="{00000000-0005-0000-0000-0000127F0000}"/>
    <cellStyle name="Saída 3 4 5 2 8" xfId="31305" xr:uid="{00000000-0005-0000-0000-0000137F0000}"/>
    <cellStyle name="Saída 3 4 5 3" xfId="4109" xr:uid="{00000000-0005-0000-0000-0000147F0000}"/>
    <cellStyle name="Saída 3 4 5 3 2" xfId="13263" xr:uid="{00000000-0005-0000-0000-0000157F0000}"/>
    <cellStyle name="Saída 3 4 5 3 3" xfId="20261" xr:uid="{00000000-0005-0000-0000-0000167F0000}"/>
    <cellStyle name="Saída 3 4 5 3 4" xfId="27777" xr:uid="{00000000-0005-0000-0000-0000177F0000}"/>
    <cellStyle name="Saída 3 4 5 3 5" xfId="25435" xr:uid="{00000000-0005-0000-0000-0000187F0000}"/>
    <cellStyle name="Saída 3 4 5 3 6" xfId="25855" xr:uid="{00000000-0005-0000-0000-0000197F0000}"/>
    <cellStyle name="Saída 3 4 5 3 7" xfId="31215" xr:uid="{00000000-0005-0000-0000-00001A7F0000}"/>
    <cellStyle name="Saída 3 4 5 3 8" xfId="35082" xr:uid="{00000000-0005-0000-0000-00001B7F0000}"/>
    <cellStyle name="Saída 3 4 5 4" xfId="4547" xr:uid="{00000000-0005-0000-0000-00001C7F0000}"/>
    <cellStyle name="Saída 3 4 5 4 2" xfId="13701" xr:uid="{00000000-0005-0000-0000-00001D7F0000}"/>
    <cellStyle name="Saída 3 4 5 4 3" xfId="20699" xr:uid="{00000000-0005-0000-0000-00001E7F0000}"/>
    <cellStyle name="Saída 3 4 5 4 4" xfId="27563" xr:uid="{00000000-0005-0000-0000-00001F7F0000}"/>
    <cellStyle name="Saída 3 4 5 4 5" xfId="24452" xr:uid="{00000000-0005-0000-0000-0000207F0000}"/>
    <cellStyle name="Saída 3 4 5 4 6" xfId="10089" xr:uid="{00000000-0005-0000-0000-0000217F0000}"/>
    <cellStyle name="Saída 3 4 5 4 7" xfId="32244" xr:uid="{00000000-0005-0000-0000-0000227F0000}"/>
    <cellStyle name="Saída 3 4 5 4 8" xfId="35919" xr:uid="{00000000-0005-0000-0000-0000237F0000}"/>
    <cellStyle name="Saída 3 4 5 5" xfId="4801" xr:uid="{00000000-0005-0000-0000-0000247F0000}"/>
    <cellStyle name="Saída 3 4 5 5 2" xfId="13955" xr:uid="{00000000-0005-0000-0000-0000257F0000}"/>
    <cellStyle name="Saída 3 4 5 5 3" xfId="20953" xr:uid="{00000000-0005-0000-0000-0000267F0000}"/>
    <cellStyle name="Saída 3 4 5 5 4" xfId="27438" xr:uid="{00000000-0005-0000-0000-0000277F0000}"/>
    <cellStyle name="Saída 3 4 5 5 5" xfId="26758" xr:uid="{00000000-0005-0000-0000-0000287F0000}"/>
    <cellStyle name="Saída 3 4 5 5 6" xfId="17028" xr:uid="{00000000-0005-0000-0000-0000297F0000}"/>
    <cellStyle name="Saída 3 4 5 5 7" xfId="29027" xr:uid="{00000000-0005-0000-0000-00002A7F0000}"/>
    <cellStyle name="Saída 3 4 5 5 8" xfId="34896" xr:uid="{00000000-0005-0000-0000-00002B7F0000}"/>
    <cellStyle name="Saída 3 4 5 6" xfId="5047" xr:uid="{00000000-0005-0000-0000-00002C7F0000}"/>
    <cellStyle name="Saída 3 4 5 6 2" xfId="14201" xr:uid="{00000000-0005-0000-0000-00002D7F0000}"/>
    <cellStyle name="Saída 3 4 5 6 3" xfId="21199" xr:uid="{00000000-0005-0000-0000-00002E7F0000}"/>
    <cellStyle name="Saída 3 4 5 6 4" xfId="22785" xr:uid="{00000000-0005-0000-0000-00002F7F0000}"/>
    <cellStyle name="Saída 3 4 5 6 5" xfId="25191" xr:uid="{00000000-0005-0000-0000-0000307F0000}"/>
    <cellStyle name="Saída 3 4 5 6 6" xfId="32093" xr:uid="{00000000-0005-0000-0000-0000317F0000}"/>
    <cellStyle name="Saída 3 4 5 6 7" xfId="35771" xr:uid="{00000000-0005-0000-0000-0000327F0000}"/>
    <cellStyle name="Saída 3 4 5 6 8" xfId="38682" xr:uid="{00000000-0005-0000-0000-0000337F0000}"/>
    <cellStyle name="Saída 3 4 5 7" xfId="11581" xr:uid="{00000000-0005-0000-0000-0000347F0000}"/>
    <cellStyle name="Saída 3 4 5 8" xfId="18584" xr:uid="{00000000-0005-0000-0000-0000357F0000}"/>
    <cellStyle name="Saída 3 4 5 9" xfId="20045" xr:uid="{00000000-0005-0000-0000-0000367F0000}"/>
    <cellStyle name="Saída 3 4 6" xfId="2629" xr:uid="{00000000-0005-0000-0000-0000377F0000}"/>
    <cellStyle name="Saída 3 4 6 2" xfId="11783" xr:uid="{00000000-0005-0000-0000-0000387F0000}"/>
    <cellStyle name="Saída 3 4 6 3" xfId="18786" xr:uid="{00000000-0005-0000-0000-0000397F0000}"/>
    <cellStyle name="Saída 3 4 6 4" xfId="9971" xr:uid="{00000000-0005-0000-0000-00003A7F0000}"/>
    <cellStyle name="Saída 3 4 6 5" xfId="19372" xr:uid="{00000000-0005-0000-0000-00003B7F0000}"/>
    <cellStyle name="Saída 3 4 6 6" xfId="30017" xr:uid="{00000000-0005-0000-0000-00003C7F0000}"/>
    <cellStyle name="Saída 3 4 6 7" xfId="29161" xr:uid="{00000000-0005-0000-0000-00003D7F0000}"/>
    <cellStyle name="Saída 3 4 6 8" xfId="17124" xr:uid="{00000000-0005-0000-0000-00003E7F0000}"/>
    <cellStyle name="Saída 3 4 7" xfId="3197" xr:uid="{00000000-0005-0000-0000-00003F7F0000}"/>
    <cellStyle name="Saída 3 4 7 2" xfId="12351" xr:uid="{00000000-0005-0000-0000-0000407F0000}"/>
    <cellStyle name="Saída 3 4 7 3" xfId="19354" xr:uid="{00000000-0005-0000-0000-0000417F0000}"/>
    <cellStyle name="Saída 3 4 7 4" xfId="28228" xr:uid="{00000000-0005-0000-0000-0000427F0000}"/>
    <cellStyle name="Saída 3 4 7 5" xfId="19587" xr:uid="{00000000-0005-0000-0000-0000437F0000}"/>
    <cellStyle name="Saída 3 4 7 6" xfId="29742" xr:uid="{00000000-0005-0000-0000-0000447F0000}"/>
    <cellStyle name="Saída 3 4 7 7" xfId="33719" xr:uid="{00000000-0005-0000-0000-0000457F0000}"/>
    <cellStyle name="Saída 3 4 7 8" xfId="37281" xr:uid="{00000000-0005-0000-0000-0000467F0000}"/>
    <cellStyle name="Saída 3 4 8" xfId="2968" xr:uid="{00000000-0005-0000-0000-0000477F0000}"/>
    <cellStyle name="Saída 3 4 8 2" xfId="12122" xr:uid="{00000000-0005-0000-0000-0000487F0000}"/>
    <cellStyle name="Saída 3 4 8 3" xfId="19125" xr:uid="{00000000-0005-0000-0000-0000497F0000}"/>
    <cellStyle name="Saída 3 4 8 4" xfId="29518" xr:uid="{00000000-0005-0000-0000-00004A7F0000}"/>
    <cellStyle name="Saída 3 4 8 5" xfId="28083" xr:uid="{00000000-0005-0000-0000-00004B7F0000}"/>
    <cellStyle name="Saída 3 4 8 6" xfId="19506" xr:uid="{00000000-0005-0000-0000-00004C7F0000}"/>
    <cellStyle name="Saída 3 4 8 7" xfId="19504" xr:uid="{00000000-0005-0000-0000-00004D7F0000}"/>
    <cellStyle name="Saída 3 4 8 8" xfId="31790" xr:uid="{00000000-0005-0000-0000-00004E7F0000}"/>
    <cellStyle name="Saída 3 4 9" xfId="3041" xr:uid="{00000000-0005-0000-0000-00004F7F0000}"/>
    <cellStyle name="Saída 3 4 9 2" xfId="12195" xr:uid="{00000000-0005-0000-0000-0000507F0000}"/>
    <cellStyle name="Saída 3 4 9 3" xfId="19198" xr:uid="{00000000-0005-0000-0000-0000517F0000}"/>
    <cellStyle name="Saída 3 4 9 4" xfId="17540" xr:uid="{00000000-0005-0000-0000-0000527F0000}"/>
    <cellStyle name="Saída 3 4 9 5" xfId="24550" xr:uid="{00000000-0005-0000-0000-0000537F0000}"/>
    <cellStyle name="Saída 3 4 9 6" xfId="29814" xr:uid="{00000000-0005-0000-0000-0000547F0000}"/>
    <cellStyle name="Saída 3 4 9 7" xfId="33791" xr:uid="{00000000-0005-0000-0000-0000557F0000}"/>
    <cellStyle name="Saída 3 4 9 8" xfId="37353" xr:uid="{00000000-0005-0000-0000-0000567F0000}"/>
    <cellStyle name="Saída 3 5" xfId="2287" xr:uid="{00000000-0005-0000-0000-0000577F0000}"/>
    <cellStyle name="Saída 3 5 10" xfId="26115" xr:uid="{00000000-0005-0000-0000-0000587F0000}"/>
    <cellStyle name="Saída 3 5 11" xfId="17780" xr:uid="{00000000-0005-0000-0000-0000597F0000}"/>
    <cellStyle name="Saída 3 5 12" xfId="10299" xr:uid="{00000000-0005-0000-0000-00005A7F0000}"/>
    <cellStyle name="Saída 3 5 13" xfId="34957" xr:uid="{00000000-0005-0000-0000-00005B7F0000}"/>
    <cellStyle name="Saída 3 5 2" xfId="2687" xr:uid="{00000000-0005-0000-0000-00005C7F0000}"/>
    <cellStyle name="Saída 3 5 2 2" xfId="11841" xr:uid="{00000000-0005-0000-0000-00005D7F0000}"/>
    <cellStyle name="Saída 3 5 2 3" xfId="18844" xr:uid="{00000000-0005-0000-0000-00005E7F0000}"/>
    <cellStyle name="Saída 3 5 2 4" xfId="10162" xr:uid="{00000000-0005-0000-0000-00005F7F0000}"/>
    <cellStyle name="Saída 3 5 2 5" xfId="17827" xr:uid="{00000000-0005-0000-0000-0000607F0000}"/>
    <cellStyle name="Saída 3 5 2 6" xfId="29990" xr:uid="{00000000-0005-0000-0000-0000617F0000}"/>
    <cellStyle name="Saída 3 5 2 7" xfId="23295" xr:uid="{00000000-0005-0000-0000-0000627F0000}"/>
    <cellStyle name="Saída 3 5 2 8" xfId="34824" xr:uid="{00000000-0005-0000-0000-0000637F0000}"/>
    <cellStyle name="Saída 3 5 3" xfId="3969" xr:uid="{00000000-0005-0000-0000-0000647F0000}"/>
    <cellStyle name="Saída 3 5 3 2" xfId="13123" xr:uid="{00000000-0005-0000-0000-0000657F0000}"/>
    <cellStyle name="Saída 3 5 3 3" xfId="20121" xr:uid="{00000000-0005-0000-0000-0000667F0000}"/>
    <cellStyle name="Saída 3 5 3 4" xfId="18234" xr:uid="{00000000-0005-0000-0000-0000677F0000}"/>
    <cellStyle name="Saída 3 5 3 5" xfId="28697" xr:uid="{00000000-0005-0000-0000-0000687F0000}"/>
    <cellStyle name="Saída 3 5 3 6" xfId="18302" xr:uid="{00000000-0005-0000-0000-0000697F0000}"/>
    <cellStyle name="Saída 3 5 3 7" xfId="31665" xr:uid="{00000000-0005-0000-0000-00006A7F0000}"/>
    <cellStyle name="Saída 3 5 3 8" xfId="35345" xr:uid="{00000000-0005-0000-0000-00006B7F0000}"/>
    <cellStyle name="Saída 3 5 4" xfId="4407" xr:uid="{00000000-0005-0000-0000-00006C7F0000}"/>
    <cellStyle name="Saída 3 5 4 2" xfId="13561" xr:uid="{00000000-0005-0000-0000-00006D7F0000}"/>
    <cellStyle name="Saída 3 5 4 3" xfId="20559" xr:uid="{00000000-0005-0000-0000-00006E7F0000}"/>
    <cellStyle name="Saída 3 5 4 4" xfId="17182" xr:uid="{00000000-0005-0000-0000-00006F7F0000}"/>
    <cellStyle name="Saída 3 5 4 5" xfId="25030" xr:uid="{00000000-0005-0000-0000-0000707F0000}"/>
    <cellStyle name="Saída 3 5 4 6" xfId="23372" xr:uid="{00000000-0005-0000-0000-0000717F0000}"/>
    <cellStyle name="Saída 3 5 4 7" xfId="31742" xr:uid="{00000000-0005-0000-0000-0000727F0000}"/>
    <cellStyle name="Saída 3 5 4 8" xfId="35422" xr:uid="{00000000-0005-0000-0000-0000737F0000}"/>
    <cellStyle name="Saída 3 5 5" xfId="4661" xr:uid="{00000000-0005-0000-0000-0000747F0000}"/>
    <cellStyle name="Saída 3 5 5 2" xfId="13815" xr:uid="{00000000-0005-0000-0000-0000757F0000}"/>
    <cellStyle name="Saída 3 5 5 3" xfId="20813" xr:uid="{00000000-0005-0000-0000-0000767F0000}"/>
    <cellStyle name="Saída 3 5 5 4" xfId="24777" xr:uid="{00000000-0005-0000-0000-0000777F0000}"/>
    <cellStyle name="Saída 3 5 5 5" xfId="20043" xr:uid="{00000000-0005-0000-0000-0000787F0000}"/>
    <cellStyle name="Saída 3 5 5 6" xfId="26815" xr:uid="{00000000-0005-0000-0000-0000797F0000}"/>
    <cellStyle name="Saída 3 5 5 7" xfId="32192" xr:uid="{00000000-0005-0000-0000-00007A7F0000}"/>
    <cellStyle name="Saída 3 5 5 8" xfId="35867" xr:uid="{00000000-0005-0000-0000-00007B7F0000}"/>
    <cellStyle name="Saída 3 5 6" xfId="4907" xr:uid="{00000000-0005-0000-0000-00007C7F0000}"/>
    <cellStyle name="Saída 3 5 6 2" xfId="14061" xr:uid="{00000000-0005-0000-0000-00007D7F0000}"/>
    <cellStyle name="Saída 3 5 6 3" xfId="21059" xr:uid="{00000000-0005-0000-0000-00007E7F0000}"/>
    <cellStyle name="Saída 3 5 6 4" xfId="27385" xr:uid="{00000000-0005-0000-0000-00007F7F0000}"/>
    <cellStyle name="Saída 3 5 6 5" xfId="24443" xr:uid="{00000000-0005-0000-0000-0000807F0000}"/>
    <cellStyle name="Saída 3 5 6 6" xfId="31953" xr:uid="{00000000-0005-0000-0000-0000817F0000}"/>
    <cellStyle name="Saída 3 5 6 7" xfId="35631" xr:uid="{00000000-0005-0000-0000-0000827F0000}"/>
    <cellStyle name="Saída 3 5 6 8" xfId="38542" xr:uid="{00000000-0005-0000-0000-0000837F0000}"/>
    <cellStyle name="Saída 3 5 7" xfId="11441" xr:uid="{00000000-0005-0000-0000-0000847F0000}"/>
    <cellStyle name="Saída 3 5 8" xfId="18444" xr:uid="{00000000-0005-0000-0000-0000857F0000}"/>
    <cellStyle name="Saída 3 5 9" xfId="9702" xr:uid="{00000000-0005-0000-0000-0000867F0000}"/>
    <cellStyle name="Saída 3 6" xfId="2120" xr:uid="{00000000-0005-0000-0000-0000877F0000}"/>
    <cellStyle name="Saída 3 6 10" xfId="22454" xr:uid="{00000000-0005-0000-0000-0000887F0000}"/>
    <cellStyle name="Saída 3 6 11" xfId="28530" xr:uid="{00000000-0005-0000-0000-0000897F0000}"/>
    <cellStyle name="Saída 3 6 12" xfId="34279" xr:uid="{00000000-0005-0000-0000-00008A7F0000}"/>
    <cellStyle name="Saída 3 6 13" xfId="37831" xr:uid="{00000000-0005-0000-0000-00008B7F0000}"/>
    <cellStyle name="Saída 3 6 2" xfId="2604" xr:uid="{00000000-0005-0000-0000-00008C7F0000}"/>
    <cellStyle name="Saída 3 6 2 2" xfId="11758" xr:uid="{00000000-0005-0000-0000-00008D7F0000}"/>
    <cellStyle name="Saída 3 6 2 3" xfId="18761" xr:uid="{00000000-0005-0000-0000-00008E7F0000}"/>
    <cellStyle name="Saída 3 6 2 4" xfId="25440" xr:uid="{00000000-0005-0000-0000-00008F7F0000}"/>
    <cellStyle name="Saída 3 6 2 5" xfId="26273" xr:uid="{00000000-0005-0000-0000-0000907F0000}"/>
    <cellStyle name="Saída 3 6 2 6" xfId="30031" xr:uid="{00000000-0005-0000-0000-0000917F0000}"/>
    <cellStyle name="Saída 3 6 2 7" xfId="34008" xr:uid="{00000000-0005-0000-0000-0000927F0000}"/>
    <cellStyle name="Saída 3 6 2 8" xfId="37570" xr:uid="{00000000-0005-0000-0000-0000937F0000}"/>
    <cellStyle name="Saída 3 6 3" xfId="3851" xr:uid="{00000000-0005-0000-0000-0000947F0000}"/>
    <cellStyle name="Saída 3 6 3 2" xfId="13005" xr:uid="{00000000-0005-0000-0000-0000957F0000}"/>
    <cellStyle name="Saída 3 6 3 3" xfId="20004" xr:uid="{00000000-0005-0000-0000-0000967F0000}"/>
    <cellStyle name="Saída 3 6 3 4" xfId="19467" xr:uid="{00000000-0005-0000-0000-0000977F0000}"/>
    <cellStyle name="Saída 3 6 3 5" xfId="20025" xr:uid="{00000000-0005-0000-0000-0000987F0000}"/>
    <cellStyle name="Saída 3 6 3 6" xfId="24047" xr:uid="{00000000-0005-0000-0000-0000997F0000}"/>
    <cellStyle name="Saída 3 6 3 7" xfId="33489" xr:uid="{00000000-0005-0000-0000-00009A7F0000}"/>
    <cellStyle name="Saída 3 6 3 8" xfId="37157" xr:uid="{00000000-0005-0000-0000-00009B7F0000}"/>
    <cellStyle name="Saída 3 6 4" xfId="4319" xr:uid="{00000000-0005-0000-0000-00009C7F0000}"/>
    <cellStyle name="Saída 3 6 4 2" xfId="13473" xr:uid="{00000000-0005-0000-0000-00009D7F0000}"/>
    <cellStyle name="Saída 3 6 4 3" xfId="20471" xr:uid="{00000000-0005-0000-0000-00009E7F0000}"/>
    <cellStyle name="Saída 3 6 4 4" xfId="17938" xr:uid="{00000000-0005-0000-0000-00009F7F0000}"/>
    <cellStyle name="Saída 3 6 4 5" xfId="22846" xr:uid="{00000000-0005-0000-0000-0000A07F0000}"/>
    <cellStyle name="Saída 3 6 4 6" xfId="29360" xr:uid="{00000000-0005-0000-0000-0000A17F0000}"/>
    <cellStyle name="Saída 3 6 4 7" xfId="33335" xr:uid="{00000000-0005-0000-0000-0000A27F0000}"/>
    <cellStyle name="Saída 3 6 4 8" xfId="37010" xr:uid="{00000000-0005-0000-0000-0000A37F0000}"/>
    <cellStyle name="Saída 3 6 5" xfId="4586" xr:uid="{00000000-0005-0000-0000-0000A47F0000}"/>
    <cellStyle name="Saída 3 6 5 2" xfId="13740" xr:uid="{00000000-0005-0000-0000-0000A57F0000}"/>
    <cellStyle name="Saída 3 6 5 3" xfId="20738" xr:uid="{00000000-0005-0000-0000-0000A67F0000}"/>
    <cellStyle name="Saída 3 6 5 4" xfId="27544" xr:uid="{00000000-0005-0000-0000-0000A77F0000}"/>
    <cellStyle name="Saída 3 6 5 5" xfId="29465" xr:uid="{00000000-0005-0000-0000-0000A87F0000}"/>
    <cellStyle name="Saída 3 6 5 6" xfId="26832" xr:uid="{00000000-0005-0000-0000-0000A97F0000}"/>
    <cellStyle name="Saída 3 6 5 7" xfId="31778" xr:uid="{00000000-0005-0000-0000-0000AA7F0000}"/>
    <cellStyle name="Saída 3 6 5 8" xfId="35458" xr:uid="{00000000-0005-0000-0000-0000AB7F0000}"/>
    <cellStyle name="Saída 3 6 6" xfId="4836" xr:uid="{00000000-0005-0000-0000-0000AC7F0000}"/>
    <cellStyle name="Saída 3 6 6 2" xfId="13990" xr:uid="{00000000-0005-0000-0000-0000AD7F0000}"/>
    <cellStyle name="Saída 3 6 6 3" xfId="20988" xr:uid="{00000000-0005-0000-0000-0000AE7F0000}"/>
    <cellStyle name="Saída 3 6 6 4" xfId="27420" xr:uid="{00000000-0005-0000-0000-0000AF7F0000}"/>
    <cellStyle name="Saída 3 6 6 5" xfId="23216" xr:uid="{00000000-0005-0000-0000-0000B07F0000}"/>
    <cellStyle name="Saída 3 6 6 6" xfId="10120" xr:uid="{00000000-0005-0000-0000-0000B17F0000}"/>
    <cellStyle name="Saída 3 6 6 7" xfId="24515" xr:uid="{00000000-0005-0000-0000-0000B27F0000}"/>
    <cellStyle name="Saída 3 6 6 8" xfId="25474" xr:uid="{00000000-0005-0000-0000-0000B37F0000}"/>
    <cellStyle name="Saída 3 6 7" xfId="11274" xr:uid="{00000000-0005-0000-0000-0000B47F0000}"/>
    <cellStyle name="Saída 3 6 8" xfId="9401" xr:uid="{00000000-0005-0000-0000-0000B57F0000}"/>
    <cellStyle name="Saída 3 6 9" xfId="28442" xr:uid="{00000000-0005-0000-0000-0000B67F0000}"/>
    <cellStyle name="Saída 3 7" xfId="2327" xr:uid="{00000000-0005-0000-0000-0000B77F0000}"/>
    <cellStyle name="Saída 3 7 10" xfId="26129" xr:uid="{00000000-0005-0000-0000-0000B87F0000}"/>
    <cellStyle name="Saída 3 7 11" xfId="30167" xr:uid="{00000000-0005-0000-0000-0000B97F0000}"/>
    <cellStyle name="Saída 3 7 12" xfId="34142" xr:uid="{00000000-0005-0000-0000-0000BA7F0000}"/>
    <cellStyle name="Saída 3 7 13" xfId="37704" xr:uid="{00000000-0005-0000-0000-0000BB7F0000}"/>
    <cellStyle name="Saída 3 7 2" xfId="2727" xr:uid="{00000000-0005-0000-0000-0000BC7F0000}"/>
    <cellStyle name="Saída 3 7 2 2" xfId="11881" xr:uid="{00000000-0005-0000-0000-0000BD7F0000}"/>
    <cellStyle name="Saída 3 7 2 3" xfId="18884" xr:uid="{00000000-0005-0000-0000-0000BE7F0000}"/>
    <cellStyle name="Saída 3 7 2 4" xfId="17794" xr:uid="{00000000-0005-0000-0000-0000BF7F0000}"/>
    <cellStyle name="Saída 3 7 2 5" xfId="17672" xr:uid="{00000000-0005-0000-0000-0000C07F0000}"/>
    <cellStyle name="Saída 3 7 2 6" xfId="17331" xr:uid="{00000000-0005-0000-0000-0000C17F0000}"/>
    <cellStyle name="Saída 3 7 2 7" xfId="31522" xr:uid="{00000000-0005-0000-0000-0000C27F0000}"/>
    <cellStyle name="Saída 3 7 2 8" xfId="35238" xr:uid="{00000000-0005-0000-0000-0000C37F0000}"/>
    <cellStyle name="Saída 3 7 3" xfId="4009" xr:uid="{00000000-0005-0000-0000-0000C47F0000}"/>
    <cellStyle name="Saída 3 7 3 2" xfId="13163" xr:uid="{00000000-0005-0000-0000-0000C57F0000}"/>
    <cellStyle name="Saída 3 7 3 3" xfId="20161" xr:uid="{00000000-0005-0000-0000-0000C67F0000}"/>
    <cellStyle name="Saída 3 7 3 4" xfId="27826" xr:uid="{00000000-0005-0000-0000-0000C77F0000}"/>
    <cellStyle name="Saída 3 7 3 5" xfId="29429" xr:uid="{00000000-0005-0000-0000-0000C87F0000}"/>
    <cellStyle name="Saída 3 7 3 6" xfId="25528" xr:uid="{00000000-0005-0000-0000-0000C97F0000}"/>
    <cellStyle name="Saída 3 7 3 7" xfId="31844" xr:uid="{00000000-0005-0000-0000-0000CA7F0000}"/>
    <cellStyle name="Saída 3 7 3 8" xfId="35498" xr:uid="{00000000-0005-0000-0000-0000CB7F0000}"/>
    <cellStyle name="Saída 3 7 4" xfId="4447" xr:uid="{00000000-0005-0000-0000-0000CC7F0000}"/>
    <cellStyle name="Saída 3 7 4 2" xfId="13601" xr:uid="{00000000-0005-0000-0000-0000CD7F0000}"/>
    <cellStyle name="Saída 3 7 4 3" xfId="20599" xr:uid="{00000000-0005-0000-0000-0000CE7F0000}"/>
    <cellStyle name="Saída 3 7 4 4" xfId="27609" xr:uid="{00000000-0005-0000-0000-0000CF7F0000}"/>
    <cellStyle name="Saída 3 7 4 5" xfId="18292" xr:uid="{00000000-0005-0000-0000-0000D07F0000}"/>
    <cellStyle name="Saída 3 7 4 6" xfId="28962" xr:uid="{00000000-0005-0000-0000-0000D17F0000}"/>
    <cellStyle name="Saída 3 7 4 7" xfId="25836" xr:uid="{00000000-0005-0000-0000-0000D27F0000}"/>
    <cellStyle name="Saída 3 7 4 8" xfId="28903" xr:uid="{00000000-0005-0000-0000-0000D37F0000}"/>
    <cellStyle name="Saída 3 7 5" xfId="4701" xr:uid="{00000000-0005-0000-0000-0000D47F0000}"/>
    <cellStyle name="Saída 3 7 5 2" xfId="13855" xr:uid="{00000000-0005-0000-0000-0000D57F0000}"/>
    <cellStyle name="Saída 3 7 5 3" xfId="20853" xr:uid="{00000000-0005-0000-0000-0000D67F0000}"/>
    <cellStyle name="Saída 3 7 5 4" xfId="10651" xr:uid="{00000000-0005-0000-0000-0000D77F0000}"/>
    <cellStyle name="Saída 3 7 5 5" xfId="19539" xr:uid="{00000000-0005-0000-0000-0000D87F0000}"/>
    <cellStyle name="Saída 3 7 5 6" xfId="9428" xr:uid="{00000000-0005-0000-0000-0000D97F0000}"/>
    <cellStyle name="Saída 3 7 5 7" xfId="32170" xr:uid="{00000000-0005-0000-0000-0000DA7F0000}"/>
    <cellStyle name="Saída 3 7 5 8" xfId="35845" xr:uid="{00000000-0005-0000-0000-0000DB7F0000}"/>
    <cellStyle name="Saída 3 7 6" xfId="4947" xr:uid="{00000000-0005-0000-0000-0000DC7F0000}"/>
    <cellStyle name="Saída 3 7 6 2" xfId="14101" xr:uid="{00000000-0005-0000-0000-0000DD7F0000}"/>
    <cellStyle name="Saída 3 7 6 3" xfId="21099" xr:uid="{00000000-0005-0000-0000-0000DE7F0000}"/>
    <cellStyle name="Saída 3 7 6 4" xfId="10146" xr:uid="{00000000-0005-0000-0000-0000DF7F0000}"/>
    <cellStyle name="Saída 3 7 6 5" xfId="29289" xr:uid="{00000000-0005-0000-0000-0000E07F0000}"/>
    <cellStyle name="Saída 3 7 6 6" xfId="31993" xr:uid="{00000000-0005-0000-0000-0000E17F0000}"/>
    <cellStyle name="Saída 3 7 6 7" xfId="35671" xr:uid="{00000000-0005-0000-0000-0000E27F0000}"/>
    <cellStyle name="Saída 3 7 6 8" xfId="38582" xr:uid="{00000000-0005-0000-0000-0000E37F0000}"/>
    <cellStyle name="Saída 3 7 7" xfId="11481" xr:uid="{00000000-0005-0000-0000-0000E47F0000}"/>
    <cellStyle name="Saída 3 7 8" xfId="18484" xr:uid="{00000000-0005-0000-0000-0000E57F0000}"/>
    <cellStyle name="Saída 3 7 9" xfId="23166" xr:uid="{00000000-0005-0000-0000-0000E67F0000}"/>
    <cellStyle name="Saída 3 8" xfId="2116" xr:uid="{00000000-0005-0000-0000-0000E77F0000}"/>
    <cellStyle name="Saída 3 8 10" xfId="28481" xr:uid="{00000000-0005-0000-0000-0000E87F0000}"/>
    <cellStyle name="Saída 3 8 11" xfId="30365" xr:uid="{00000000-0005-0000-0000-0000E97F0000}"/>
    <cellStyle name="Saída 3 8 12" xfId="34318" xr:uid="{00000000-0005-0000-0000-0000EA7F0000}"/>
    <cellStyle name="Saída 3 8 13" xfId="37870" xr:uid="{00000000-0005-0000-0000-0000EB7F0000}"/>
    <cellStyle name="Saída 3 8 2" xfId="2600" xr:uid="{00000000-0005-0000-0000-0000EC7F0000}"/>
    <cellStyle name="Saída 3 8 2 2" xfId="11754" xr:uid="{00000000-0005-0000-0000-0000ED7F0000}"/>
    <cellStyle name="Saída 3 8 2 3" xfId="18757" xr:uid="{00000000-0005-0000-0000-0000EE7F0000}"/>
    <cellStyle name="Saída 3 8 2 4" xfId="19419" xr:uid="{00000000-0005-0000-0000-0000EF7F0000}"/>
    <cellStyle name="Saída 3 8 2 5" xfId="25471" xr:uid="{00000000-0005-0000-0000-0000F07F0000}"/>
    <cellStyle name="Saída 3 8 2 6" xfId="28112" xr:uid="{00000000-0005-0000-0000-0000F17F0000}"/>
    <cellStyle name="Saída 3 8 2 7" xfId="29633" xr:uid="{00000000-0005-0000-0000-0000F27F0000}"/>
    <cellStyle name="Saída 3 8 2 8" xfId="31612" xr:uid="{00000000-0005-0000-0000-0000F37F0000}"/>
    <cellStyle name="Saída 3 8 3" xfId="3847" xr:uid="{00000000-0005-0000-0000-0000F47F0000}"/>
    <cellStyle name="Saída 3 8 3 2" xfId="13001" xr:uid="{00000000-0005-0000-0000-0000F57F0000}"/>
    <cellStyle name="Saída 3 8 3 3" xfId="20000" xr:uid="{00000000-0005-0000-0000-0000F67F0000}"/>
    <cellStyle name="Saída 3 8 3 4" xfId="23153" xr:uid="{00000000-0005-0000-0000-0000F77F0000}"/>
    <cellStyle name="Saída 3 8 3 5" xfId="26597" xr:uid="{00000000-0005-0000-0000-0000F87F0000}"/>
    <cellStyle name="Saída 3 8 3 6" xfId="27296" xr:uid="{00000000-0005-0000-0000-0000F97F0000}"/>
    <cellStyle name="Saída 3 8 3 7" xfId="33494" xr:uid="{00000000-0005-0000-0000-0000FA7F0000}"/>
    <cellStyle name="Saída 3 8 3 8" xfId="37162" xr:uid="{00000000-0005-0000-0000-0000FB7F0000}"/>
    <cellStyle name="Saída 3 8 4" xfId="4315" xr:uid="{00000000-0005-0000-0000-0000FC7F0000}"/>
    <cellStyle name="Saída 3 8 4 2" xfId="13469" xr:uid="{00000000-0005-0000-0000-0000FD7F0000}"/>
    <cellStyle name="Saída 3 8 4 3" xfId="20467" xr:uid="{00000000-0005-0000-0000-0000FE7F0000}"/>
    <cellStyle name="Saída 3 8 4 4" xfId="25298" xr:uid="{00000000-0005-0000-0000-0000FF7F0000}"/>
    <cellStyle name="Saída 3 8 4 5" xfId="29219" xr:uid="{00000000-0005-0000-0000-000000800000}"/>
    <cellStyle name="Saída 3 8 4 6" xfId="29467" xr:uid="{00000000-0005-0000-0000-000001800000}"/>
    <cellStyle name="Saída 3 8 4 7" xfId="31717" xr:uid="{00000000-0005-0000-0000-000002800000}"/>
    <cellStyle name="Saída 3 8 4 8" xfId="35397" xr:uid="{00000000-0005-0000-0000-000003800000}"/>
    <cellStyle name="Saída 3 8 5" xfId="4582" xr:uid="{00000000-0005-0000-0000-000004800000}"/>
    <cellStyle name="Saída 3 8 5 2" xfId="13736" xr:uid="{00000000-0005-0000-0000-000005800000}"/>
    <cellStyle name="Saída 3 8 5 3" xfId="20734" xr:uid="{00000000-0005-0000-0000-000006800000}"/>
    <cellStyle name="Saída 3 8 5 4" xfId="27546" xr:uid="{00000000-0005-0000-0000-000007800000}"/>
    <cellStyle name="Saída 3 8 5 5" xfId="29242" xr:uid="{00000000-0005-0000-0000-000008800000}"/>
    <cellStyle name="Saída 3 8 5 6" xfId="26836" xr:uid="{00000000-0005-0000-0000-000009800000}"/>
    <cellStyle name="Saída 3 8 5 7" xfId="32228" xr:uid="{00000000-0005-0000-0000-00000A800000}"/>
    <cellStyle name="Saída 3 8 5 8" xfId="35903" xr:uid="{00000000-0005-0000-0000-00000B800000}"/>
    <cellStyle name="Saída 3 8 6" xfId="4832" xr:uid="{00000000-0005-0000-0000-00000C800000}"/>
    <cellStyle name="Saída 3 8 6 2" xfId="13986" xr:uid="{00000000-0005-0000-0000-00000D800000}"/>
    <cellStyle name="Saída 3 8 6 3" xfId="20984" xr:uid="{00000000-0005-0000-0000-00000E800000}"/>
    <cellStyle name="Saída 3 8 6 4" xfId="15542" xr:uid="{00000000-0005-0000-0000-00000F800000}"/>
    <cellStyle name="Saída 3 8 6 5" xfId="28606" xr:uid="{00000000-0005-0000-0000-000010800000}"/>
    <cellStyle name="Saída 3 8 6 6" xfId="18590" xr:uid="{00000000-0005-0000-0000-000011800000}"/>
    <cellStyle name="Saída 3 8 6 7" xfId="32112" xr:uid="{00000000-0005-0000-0000-000012800000}"/>
    <cellStyle name="Saída 3 8 6 8" xfId="35787" xr:uid="{00000000-0005-0000-0000-000013800000}"/>
    <cellStyle name="Saída 3 8 7" xfId="11270" xr:uid="{00000000-0005-0000-0000-000014800000}"/>
    <cellStyle name="Saída 3 8 8" xfId="9408" xr:uid="{00000000-0005-0000-0000-000015800000}"/>
    <cellStyle name="Saída 3 8 9" xfId="24597" xr:uid="{00000000-0005-0000-0000-000016800000}"/>
    <cellStyle name="Saída 3 9" xfId="1612" xr:uid="{00000000-0005-0000-0000-000017800000}"/>
    <cellStyle name="Saída 3 9 2" xfId="10766" xr:uid="{00000000-0005-0000-0000-000018800000}"/>
    <cellStyle name="Saída 3 9 3" xfId="17008" xr:uid="{00000000-0005-0000-0000-000019800000}"/>
    <cellStyle name="Saída 3 9 4" xfId="28694" xr:uid="{00000000-0005-0000-0000-00001A800000}"/>
    <cellStyle name="Saída 3 9 5" xfId="17788" xr:uid="{00000000-0005-0000-0000-00001B800000}"/>
    <cellStyle name="Saída 3 9 6" xfId="31917" xr:uid="{00000000-0005-0000-0000-00001C800000}"/>
    <cellStyle name="Saída 3 9 7" xfId="17095" xr:uid="{00000000-0005-0000-0000-00001D800000}"/>
    <cellStyle name="Saída 3 9 8" xfId="34939" xr:uid="{00000000-0005-0000-0000-00001E800000}"/>
    <cellStyle name="Saída 4" xfId="863" xr:uid="{00000000-0005-0000-0000-00001F800000}"/>
    <cellStyle name="Saída 4 10" xfId="2861" xr:uid="{00000000-0005-0000-0000-000020800000}"/>
    <cellStyle name="Saída 4 10 2" xfId="12015" xr:uid="{00000000-0005-0000-0000-000021800000}"/>
    <cellStyle name="Saída 4 10 3" xfId="19018" xr:uid="{00000000-0005-0000-0000-000022800000}"/>
    <cellStyle name="Saída 4 10 4" xfId="28354" xr:uid="{00000000-0005-0000-0000-000023800000}"/>
    <cellStyle name="Saída 4 10 5" xfId="25321" xr:uid="{00000000-0005-0000-0000-000024800000}"/>
    <cellStyle name="Saída 4 10 6" xfId="17640" xr:uid="{00000000-0005-0000-0000-000025800000}"/>
    <cellStyle name="Saída 4 10 7" xfId="33880" xr:uid="{00000000-0005-0000-0000-000026800000}"/>
    <cellStyle name="Saída 4 10 8" xfId="37442" xr:uid="{00000000-0005-0000-0000-000027800000}"/>
    <cellStyle name="Saída 4 11" xfId="3793" xr:uid="{00000000-0005-0000-0000-000028800000}"/>
    <cellStyle name="Saída 4 11 2" xfId="12947" xr:uid="{00000000-0005-0000-0000-000029800000}"/>
    <cellStyle name="Saída 4 11 3" xfId="19946" xr:uid="{00000000-0005-0000-0000-00002A800000}"/>
    <cellStyle name="Saída 4 11 4" xfId="27928" xr:uid="{00000000-0005-0000-0000-00002B800000}"/>
    <cellStyle name="Saída 4 11 5" xfId="26588" xr:uid="{00000000-0005-0000-0000-00002C800000}"/>
    <cellStyle name="Saída 4 11 6" xfId="28798" xr:uid="{00000000-0005-0000-0000-00002D800000}"/>
    <cellStyle name="Saída 4 11 7" xfId="33518" xr:uid="{00000000-0005-0000-0000-00002E800000}"/>
    <cellStyle name="Saída 4 11 8" xfId="37186" xr:uid="{00000000-0005-0000-0000-00002F800000}"/>
    <cellStyle name="Saída 4 12" xfId="3182" xr:uid="{00000000-0005-0000-0000-000030800000}"/>
    <cellStyle name="Saída 4 12 2" xfId="12336" xr:uid="{00000000-0005-0000-0000-000031800000}"/>
    <cellStyle name="Saída 4 12 3" xfId="19339" xr:uid="{00000000-0005-0000-0000-000032800000}"/>
    <cellStyle name="Saída 4 12 4" xfId="25460" xr:uid="{00000000-0005-0000-0000-000033800000}"/>
    <cellStyle name="Saída 4 12 5" xfId="26442" xr:uid="{00000000-0005-0000-0000-000034800000}"/>
    <cellStyle name="Saída 4 12 6" xfId="29749" xr:uid="{00000000-0005-0000-0000-000035800000}"/>
    <cellStyle name="Saída 4 12 7" xfId="33726" xr:uid="{00000000-0005-0000-0000-000036800000}"/>
    <cellStyle name="Saída 4 12 8" xfId="37288" xr:uid="{00000000-0005-0000-0000-000037800000}"/>
    <cellStyle name="Saída 4 13" xfId="10018" xr:uid="{00000000-0005-0000-0000-000038800000}"/>
    <cellStyle name="Saída 4 14" xfId="10173" xr:uid="{00000000-0005-0000-0000-000039800000}"/>
    <cellStyle name="Saída 4 15" xfId="23204" xr:uid="{00000000-0005-0000-0000-00003A800000}"/>
    <cellStyle name="Saída 4 16" xfId="25745" xr:uid="{00000000-0005-0000-0000-00003B800000}"/>
    <cellStyle name="Saída 4 17" xfId="31353" xr:uid="{00000000-0005-0000-0000-00003C800000}"/>
    <cellStyle name="Saída 4 18" xfId="35113" xr:uid="{00000000-0005-0000-0000-00003D800000}"/>
    <cellStyle name="Saída 4 19" xfId="38428" xr:uid="{00000000-0005-0000-0000-00003E800000}"/>
    <cellStyle name="Saída 4 2" xfId="864" xr:uid="{00000000-0005-0000-0000-00003F800000}"/>
    <cellStyle name="Saída 4 2 10" xfId="3770" xr:uid="{00000000-0005-0000-0000-000040800000}"/>
    <cellStyle name="Saída 4 2 10 2" xfId="12924" xr:uid="{00000000-0005-0000-0000-000041800000}"/>
    <cellStyle name="Saída 4 2 10 3" xfId="19923" xr:uid="{00000000-0005-0000-0000-000042800000}"/>
    <cellStyle name="Saída 4 2 10 4" xfId="27945" xr:uid="{00000000-0005-0000-0000-000043800000}"/>
    <cellStyle name="Saída 4 2 10 5" xfId="18216" xr:uid="{00000000-0005-0000-0000-000044800000}"/>
    <cellStyle name="Saída 4 2 10 6" xfId="27304" xr:uid="{00000000-0005-0000-0000-000045800000}"/>
    <cellStyle name="Saída 4 2 10 7" xfId="31641" xr:uid="{00000000-0005-0000-0000-000046800000}"/>
    <cellStyle name="Saída 4 2 10 8" xfId="35321" xr:uid="{00000000-0005-0000-0000-000047800000}"/>
    <cellStyle name="Saída 4 2 11" xfId="3034" xr:uid="{00000000-0005-0000-0000-000048800000}"/>
    <cellStyle name="Saída 4 2 11 2" xfId="12188" xr:uid="{00000000-0005-0000-0000-000049800000}"/>
    <cellStyle name="Saída 4 2 11 3" xfId="19191" xr:uid="{00000000-0005-0000-0000-00004A800000}"/>
    <cellStyle name="Saída 4 2 11 4" xfId="24698" xr:uid="{00000000-0005-0000-0000-00004B800000}"/>
    <cellStyle name="Saída 4 2 11 5" xfId="28502" xr:uid="{00000000-0005-0000-0000-00004C800000}"/>
    <cellStyle name="Saída 4 2 11 6" xfId="29817" xr:uid="{00000000-0005-0000-0000-00004D800000}"/>
    <cellStyle name="Saída 4 2 11 7" xfId="33794" xr:uid="{00000000-0005-0000-0000-00004E800000}"/>
    <cellStyle name="Saída 4 2 11 8" xfId="37356" xr:uid="{00000000-0005-0000-0000-00004F800000}"/>
    <cellStyle name="Saída 4 2 12" xfId="3858" xr:uid="{00000000-0005-0000-0000-000050800000}"/>
    <cellStyle name="Saída 4 2 12 2" xfId="13012" xr:uid="{00000000-0005-0000-0000-000051800000}"/>
    <cellStyle name="Saída 4 2 12 3" xfId="20011" xr:uid="{00000000-0005-0000-0000-000052800000}"/>
    <cellStyle name="Saída 4 2 12 4" xfId="27901" xr:uid="{00000000-0005-0000-0000-000053800000}"/>
    <cellStyle name="Saída 4 2 12 5" xfId="18058" xr:uid="{00000000-0005-0000-0000-000054800000}"/>
    <cellStyle name="Saída 4 2 12 6" xfId="25093" xr:uid="{00000000-0005-0000-0000-000055800000}"/>
    <cellStyle name="Saída 4 2 12 7" xfId="31652" xr:uid="{00000000-0005-0000-0000-000056800000}"/>
    <cellStyle name="Saída 4 2 12 8" xfId="35336" xr:uid="{00000000-0005-0000-0000-000057800000}"/>
    <cellStyle name="Saída 4 2 13" xfId="10019" xr:uid="{00000000-0005-0000-0000-000058800000}"/>
    <cellStyle name="Saída 4 2 14" xfId="9353" xr:uid="{00000000-0005-0000-0000-000059800000}"/>
    <cellStyle name="Saída 4 2 15" xfId="20047" xr:uid="{00000000-0005-0000-0000-00005A800000}"/>
    <cellStyle name="Saída 4 2 16" xfId="22487" xr:uid="{00000000-0005-0000-0000-00005B800000}"/>
    <cellStyle name="Saída 4 2 17" xfId="31349" xr:uid="{00000000-0005-0000-0000-00005C800000}"/>
    <cellStyle name="Saída 4 2 18" xfId="35111" xr:uid="{00000000-0005-0000-0000-00005D800000}"/>
    <cellStyle name="Saída 4 2 19" xfId="38426" xr:uid="{00000000-0005-0000-0000-00005E800000}"/>
    <cellStyle name="Saída 4 2 2" xfId="865" xr:uid="{00000000-0005-0000-0000-00005F800000}"/>
    <cellStyle name="Saída 4 2 2 10" xfId="4273" xr:uid="{00000000-0005-0000-0000-000060800000}"/>
    <cellStyle name="Saída 4 2 2 10 2" xfId="13427" xr:uid="{00000000-0005-0000-0000-000061800000}"/>
    <cellStyle name="Saída 4 2 2 10 3" xfId="20425" xr:uid="{00000000-0005-0000-0000-000062800000}"/>
    <cellStyle name="Saída 4 2 2 10 4" xfId="17663" xr:uid="{00000000-0005-0000-0000-000063800000}"/>
    <cellStyle name="Saída 4 2 2 10 5" xfId="26676" xr:uid="{00000000-0005-0000-0000-000064800000}"/>
    <cellStyle name="Saída 4 2 2 10 6" xfId="25501" xr:uid="{00000000-0005-0000-0000-000065800000}"/>
    <cellStyle name="Saída 4 2 2 10 7" xfId="9523" xr:uid="{00000000-0005-0000-0000-000066800000}"/>
    <cellStyle name="Saída 4 2 2 10 8" xfId="31918" xr:uid="{00000000-0005-0000-0000-000067800000}"/>
    <cellStyle name="Saída 4 2 2 11" xfId="3137" xr:uid="{00000000-0005-0000-0000-000068800000}"/>
    <cellStyle name="Saída 4 2 2 11 2" xfId="12291" xr:uid="{00000000-0005-0000-0000-000069800000}"/>
    <cellStyle name="Saída 4 2 2 11 3" xfId="19294" xr:uid="{00000000-0005-0000-0000-00006A800000}"/>
    <cellStyle name="Saída 4 2 2 11 4" xfId="18111" xr:uid="{00000000-0005-0000-0000-00006B800000}"/>
    <cellStyle name="Saída 4 2 2 11 5" xfId="23254" xr:uid="{00000000-0005-0000-0000-00006C800000}"/>
    <cellStyle name="Saída 4 2 2 11 6" xfId="26036" xr:uid="{00000000-0005-0000-0000-00006D800000}"/>
    <cellStyle name="Saída 4 2 2 11 7" xfId="33748" xr:uid="{00000000-0005-0000-0000-00006E800000}"/>
    <cellStyle name="Saída 4 2 2 11 8" xfId="37310" xr:uid="{00000000-0005-0000-0000-00006F800000}"/>
    <cellStyle name="Saída 4 2 2 12" xfId="10020" xr:uid="{00000000-0005-0000-0000-000070800000}"/>
    <cellStyle name="Saída 4 2 2 13" xfId="17456" xr:uid="{00000000-0005-0000-0000-000071800000}"/>
    <cellStyle name="Saída 4 2 2 14" xfId="29053" xr:uid="{00000000-0005-0000-0000-000072800000}"/>
    <cellStyle name="Saída 4 2 2 15" xfId="25746" xr:uid="{00000000-0005-0000-0000-000073800000}"/>
    <cellStyle name="Saída 4 2 2 16" xfId="31351" xr:uid="{00000000-0005-0000-0000-000074800000}"/>
    <cellStyle name="Saída 4 2 2 17" xfId="35110" xr:uid="{00000000-0005-0000-0000-000075800000}"/>
    <cellStyle name="Saída 4 2 2 18" xfId="38425" xr:uid="{00000000-0005-0000-0000-000076800000}"/>
    <cellStyle name="Saída 4 2 2 2" xfId="2292" xr:uid="{00000000-0005-0000-0000-000077800000}"/>
    <cellStyle name="Saída 4 2 2 2 10" xfId="23327" xr:uid="{00000000-0005-0000-0000-000078800000}"/>
    <cellStyle name="Saída 4 2 2 2 11" xfId="29020" xr:uid="{00000000-0005-0000-0000-000079800000}"/>
    <cellStyle name="Saída 4 2 2 2 12" xfId="34159" xr:uid="{00000000-0005-0000-0000-00007A800000}"/>
    <cellStyle name="Saída 4 2 2 2 13" xfId="37721" xr:uid="{00000000-0005-0000-0000-00007B800000}"/>
    <cellStyle name="Saída 4 2 2 2 2" xfId="2692" xr:uid="{00000000-0005-0000-0000-00007C800000}"/>
    <cellStyle name="Saída 4 2 2 2 2 2" xfId="11846" xr:uid="{00000000-0005-0000-0000-00007D800000}"/>
    <cellStyle name="Saída 4 2 2 2 2 3" xfId="18849" xr:uid="{00000000-0005-0000-0000-00007E800000}"/>
    <cellStyle name="Saída 4 2 2 2 2 4" xfId="28425" xr:uid="{00000000-0005-0000-0000-00007F800000}"/>
    <cellStyle name="Saída 4 2 2 2 2 5" xfId="26305" xr:uid="{00000000-0005-0000-0000-000080800000}"/>
    <cellStyle name="Saída 4 2 2 2 2 6" xfId="10204" xr:uid="{00000000-0005-0000-0000-000081800000}"/>
    <cellStyle name="Saída 4 2 2 2 2 7" xfId="29645" xr:uid="{00000000-0005-0000-0000-000082800000}"/>
    <cellStyle name="Saída 4 2 2 2 2 8" xfId="26606" xr:uid="{00000000-0005-0000-0000-000083800000}"/>
    <cellStyle name="Saída 4 2 2 2 3" xfId="3974" xr:uid="{00000000-0005-0000-0000-000084800000}"/>
    <cellStyle name="Saída 4 2 2 2 3 2" xfId="13128" xr:uid="{00000000-0005-0000-0000-000085800000}"/>
    <cellStyle name="Saída 4 2 2 2 3 3" xfId="20126" xr:uid="{00000000-0005-0000-0000-000086800000}"/>
    <cellStyle name="Saída 4 2 2 2 3 4" xfId="25472" xr:uid="{00000000-0005-0000-0000-000087800000}"/>
    <cellStyle name="Saída 4 2 2 2 3 5" xfId="26627" xr:uid="{00000000-0005-0000-0000-000088800000}"/>
    <cellStyle name="Saída 4 2 2 2 3 6" xfId="25349" xr:uid="{00000000-0005-0000-0000-000089800000}"/>
    <cellStyle name="Saída 4 2 2 2 3 7" xfId="26074" xr:uid="{00000000-0005-0000-0000-00008A800000}"/>
    <cellStyle name="Saída 4 2 2 2 3 8" xfId="30236" xr:uid="{00000000-0005-0000-0000-00008B800000}"/>
    <cellStyle name="Saída 4 2 2 2 4" xfId="4412" xr:uid="{00000000-0005-0000-0000-00008C800000}"/>
    <cellStyle name="Saída 4 2 2 2 4 2" xfId="13566" xr:uid="{00000000-0005-0000-0000-00008D800000}"/>
    <cellStyle name="Saída 4 2 2 2 4 3" xfId="20564" xr:uid="{00000000-0005-0000-0000-00008E800000}"/>
    <cellStyle name="Saída 4 2 2 2 4 4" xfId="24237" xr:uid="{00000000-0005-0000-0000-00008F800000}"/>
    <cellStyle name="Saída 4 2 2 2 4 5" xfId="23518" xr:uid="{00000000-0005-0000-0000-000090800000}"/>
    <cellStyle name="Saída 4 2 2 2 4 6" xfId="17256" xr:uid="{00000000-0005-0000-0000-000091800000}"/>
    <cellStyle name="Saída 4 2 2 2 4 7" xfId="31750" xr:uid="{00000000-0005-0000-0000-000092800000}"/>
    <cellStyle name="Saída 4 2 2 2 4 8" xfId="35430" xr:uid="{00000000-0005-0000-0000-000093800000}"/>
    <cellStyle name="Saída 4 2 2 2 5" xfId="4666" xr:uid="{00000000-0005-0000-0000-000094800000}"/>
    <cellStyle name="Saída 4 2 2 2 5 2" xfId="13820" xr:uid="{00000000-0005-0000-0000-000095800000}"/>
    <cellStyle name="Saída 4 2 2 2 5 3" xfId="20818" xr:uid="{00000000-0005-0000-0000-000096800000}"/>
    <cellStyle name="Saída 4 2 2 2 5 4" xfId="22772" xr:uid="{00000000-0005-0000-0000-000097800000}"/>
    <cellStyle name="Saída 4 2 2 2 5 5" xfId="26726" xr:uid="{00000000-0005-0000-0000-000098800000}"/>
    <cellStyle name="Saída 4 2 2 2 5 6" xfId="29001" xr:uid="{00000000-0005-0000-0000-000099800000}"/>
    <cellStyle name="Saída 4 2 2 2 5 7" xfId="32186" xr:uid="{00000000-0005-0000-0000-00009A800000}"/>
    <cellStyle name="Saída 4 2 2 2 5 8" xfId="35861" xr:uid="{00000000-0005-0000-0000-00009B800000}"/>
    <cellStyle name="Saída 4 2 2 2 6" xfId="4912" xr:uid="{00000000-0005-0000-0000-00009C800000}"/>
    <cellStyle name="Saída 4 2 2 2 6 2" xfId="14066" xr:uid="{00000000-0005-0000-0000-00009D800000}"/>
    <cellStyle name="Saída 4 2 2 2 6 3" xfId="21064" xr:uid="{00000000-0005-0000-0000-00009E800000}"/>
    <cellStyle name="Saída 4 2 2 2 6 4" xfId="24039" xr:uid="{00000000-0005-0000-0000-00009F800000}"/>
    <cellStyle name="Saída 4 2 2 2 6 5" xfId="22710" xr:uid="{00000000-0005-0000-0000-0000A0800000}"/>
    <cellStyle name="Saída 4 2 2 2 6 6" xfId="31958" xr:uid="{00000000-0005-0000-0000-0000A1800000}"/>
    <cellStyle name="Saída 4 2 2 2 6 7" xfId="35636" xr:uid="{00000000-0005-0000-0000-0000A2800000}"/>
    <cellStyle name="Saída 4 2 2 2 6 8" xfId="38547" xr:uid="{00000000-0005-0000-0000-0000A3800000}"/>
    <cellStyle name="Saída 4 2 2 2 7" xfId="11446" xr:uid="{00000000-0005-0000-0000-0000A4800000}"/>
    <cellStyle name="Saída 4 2 2 2 8" xfId="18449" xr:uid="{00000000-0005-0000-0000-0000A5800000}"/>
    <cellStyle name="Saída 4 2 2 2 9" xfId="23386" xr:uid="{00000000-0005-0000-0000-0000A6800000}"/>
    <cellStyle name="Saída 4 2 2 3" xfId="2122" xr:uid="{00000000-0005-0000-0000-0000A7800000}"/>
    <cellStyle name="Saída 4 2 2 3 10" xfId="28063" xr:uid="{00000000-0005-0000-0000-0000A8800000}"/>
    <cellStyle name="Saída 4 2 2 3 11" xfId="22970" xr:uid="{00000000-0005-0000-0000-0000A9800000}"/>
    <cellStyle name="Saída 4 2 2 3 12" xfId="25770" xr:uid="{00000000-0005-0000-0000-0000AA800000}"/>
    <cellStyle name="Saída 4 2 2 3 13" xfId="34951" xr:uid="{00000000-0005-0000-0000-0000AB800000}"/>
    <cellStyle name="Saída 4 2 2 3 2" xfId="2606" xr:uid="{00000000-0005-0000-0000-0000AC800000}"/>
    <cellStyle name="Saída 4 2 2 3 2 2" xfId="11760" xr:uid="{00000000-0005-0000-0000-0000AD800000}"/>
    <cellStyle name="Saída 4 2 2 3 2 3" xfId="18763" xr:uid="{00000000-0005-0000-0000-0000AE800000}"/>
    <cellStyle name="Saída 4 2 2 3 2 4" xfId="18011" xr:uid="{00000000-0005-0000-0000-0000AF800000}"/>
    <cellStyle name="Saída 4 2 2 3 2 5" xfId="26271" xr:uid="{00000000-0005-0000-0000-0000B0800000}"/>
    <cellStyle name="Saída 4 2 2 3 2 6" xfId="30030" xr:uid="{00000000-0005-0000-0000-0000B1800000}"/>
    <cellStyle name="Saída 4 2 2 3 2 7" xfId="34007" xr:uid="{00000000-0005-0000-0000-0000B2800000}"/>
    <cellStyle name="Saída 4 2 2 3 2 8" xfId="37569" xr:uid="{00000000-0005-0000-0000-0000B3800000}"/>
    <cellStyle name="Saída 4 2 2 3 3" xfId="3853" xr:uid="{00000000-0005-0000-0000-0000B4800000}"/>
    <cellStyle name="Saída 4 2 2 3 3 2" xfId="13007" xr:uid="{00000000-0005-0000-0000-0000B5800000}"/>
    <cellStyle name="Saída 4 2 2 3 3 3" xfId="20006" xr:uid="{00000000-0005-0000-0000-0000B6800000}"/>
    <cellStyle name="Saída 4 2 2 3 3 4" xfId="22589" xr:uid="{00000000-0005-0000-0000-0000B7800000}"/>
    <cellStyle name="Saída 4 2 2 3 3 5" xfId="28819" xr:uid="{00000000-0005-0000-0000-0000B8800000}"/>
    <cellStyle name="Saída 4 2 2 3 3 6" xfId="24596" xr:uid="{00000000-0005-0000-0000-0000B9800000}"/>
    <cellStyle name="Saída 4 2 2 3 3 7" xfId="31150" xr:uid="{00000000-0005-0000-0000-0000BA800000}"/>
    <cellStyle name="Saída 4 2 2 3 3 8" xfId="31036" xr:uid="{00000000-0005-0000-0000-0000BB800000}"/>
    <cellStyle name="Saída 4 2 2 3 4" xfId="4321" xr:uid="{00000000-0005-0000-0000-0000BC800000}"/>
    <cellStyle name="Saída 4 2 2 3 4 2" xfId="13475" xr:uid="{00000000-0005-0000-0000-0000BD800000}"/>
    <cellStyle name="Saída 4 2 2 3 4 3" xfId="20473" xr:uid="{00000000-0005-0000-0000-0000BE800000}"/>
    <cellStyle name="Saída 4 2 2 3 4 4" xfId="22559" xr:uid="{00000000-0005-0000-0000-0000BF800000}"/>
    <cellStyle name="Saída 4 2 2 3 4 5" xfId="26685" xr:uid="{00000000-0005-0000-0000-0000C0800000}"/>
    <cellStyle name="Saída 4 2 2 3 4 6" xfId="17411" xr:uid="{00000000-0005-0000-0000-0000C1800000}"/>
    <cellStyle name="Saída 4 2 2 3 4 7" xfId="33334" xr:uid="{00000000-0005-0000-0000-0000C2800000}"/>
    <cellStyle name="Saída 4 2 2 3 4 8" xfId="37009" xr:uid="{00000000-0005-0000-0000-0000C3800000}"/>
    <cellStyle name="Saída 4 2 2 3 5" xfId="4588" xr:uid="{00000000-0005-0000-0000-0000C4800000}"/>
    <cellStyle name="Saída 4 2 2 3 5 2" xfId="13742" xr:uid="{00000000-0005-0000-0000-0000C5800000}"/>
    <cellStyle name="Saída 4 2 2 3 5 3" xfId="20740" xr:uid="{00000000-0005-0000-0000-0000C6800000}"/>
    <cellStyle name="Saída 4 2 2 3 5 4" xfId="27540" xr:uid="{00000000-0005-0000-0000-0000C7800000}"/>
    <cellStyle name="Saída 4 2 2 3 5 5" xfId="24199" xr:uid="{00000000-0005-0000-0000-0000C8800000}"/>
    <cellStyle name="Saída 4 2 2 3 5 6" xfId="26835" xr:uid="{00000000-0005-0000-0000-0000C9800000}"/>
    <cellStyle name="Saída 4 2 2 3 5 7" xfId="32225" xr:uid="{00000000-0005-0000-0000-0000CA800000}"/>
    <cellStyle name="Saída 4 2 2 3 5 8" xfId="35900" xr:uid="{00000000-0005-0000-0000-0000CB800000}"/>
    <cellStyle name="Saída 4 2 2 3 6" xfId="4838" xr:uid="{00000000-0005-0000-0000-0000CC800000}"/>
    <cellStyle name="Saída 4 2 2 3 6 2" xfId="13992" xr:uid="{00000000-0005-0000-0000-0000CD800000}"/>
    <cellStyle name="Saída 4 2 2 3 6 3" xfId="20990" xr:uid="{00000000-0005-0000-0000-0000CE800000}"/>
    <cellStyle name="Saída 4 2 2 3 6 4" xfId="27419" xr:uid="{00000000-0005-0000-0000-0000CF800000}"/>
    <cellStyle name="Saída 4 2 2 3 6 5" xfId="28170" xr:uid="{00000000-0005-0000-0000-0000D0800000}"/>
    <cellStyle name="Saída 4 2 2 3 6 6" xfId="25186" xr:uid="{00000000-0005-0000-0000-0000D1800000}"/>
    <cellStyle name="Saída 4 2 2 3 6 7" xfId="32109" xr:uid="{00000000-0005-0000-0000-0000D2800000}"/>
    <cellStyle name="Saída 4 2 2 3 6 8" xfId="35784" xr:uid="{00000000-0005-0000-0000-0000D3800000}"/>
    <cellStyle name="Saída 4 2 2 3 7" xfId="11276" xr:uid="{00000000-0005-0000-0000-0000D4800000}"/>
    <cellStyle name="Saída 4 2 2 3 8" xfId="9396" xr:uid="{00000000-0005-0000-0000-0000D5800000}"/>
    <cellStyle name="Saída 4 2 2 3 9" xfId="24600" xr:uid="{00000000-0005-0000-0000-0000D6800000}"/>
    <cellStyle name="Saída 4 2 2 4" xfId="2262" xr:uid="{00000000-0005-0000-0000-0000D7800000}"/>
    <cellStyle name="Saída 4 2 2 4 10" xfId="25059" xr:uid="{00000000-0005-0000-0000-0000D8800000}"/>
    <cellStyle name="Saída 4 2 2 4 11" xfId="30180" xr:uid="{00000000-0005-0000-0000-0000D9800000}"/>
    <cellStyle name="Saída 4 2 2 4 12" xfId="25772" xr:uid="{00000000-0005-0000-0000-0000DA800000}"/>
    <cellStyle name="Saída 4 2 2 4 13" xfId="31812" xr:uid="{00000000-0005-0000-0000-0000DB800000}"/>
    <cellStyle name="Saída 4 2 2 4 2" xfId="2662" xr:uid="{00000000-0005-0000-0000-0000DC800000}"/>
    <cellStyle name="Saída 4 2 2 4 2 2" xfId="11816" xr:uid="{00000000-0005-0000-0000-0000DD800000}"/>
    <cellStyle name="Saída 4 2 2 4 2 3" xfId="18819" xr:uid="{00000000-0005-0000-0000-0000DE800000}"/>
    <cellStyle name="Saída 4 2 2 4 2 4" xfId="22878" xr:uid="{00000000-0005-0000-0000-0000DF800000}"/>
    <cellStyle name="Saída 4 2 2 4 2 5" xfId="26294" xr:uid="{00000000-0005-0000-0000-0000E0800000}"/>
    <cellStyle name="Saída 4 2 2 4 2 6" xfId="25073" xr:uid="{00000000-0005-0000-0000-0000E1800000}"/>
    <cellStyle name="Saída 4 2 2 4 2 7" xfId="30887" xr:uid="{00000000-0005-0000-0000-0000E2800000}"/>
    <cellStyle name="Saída 4 2 2 4 2 8" xfId="34823" xr:uid="{00000000-0005-0000-0000-0000E3800000}"/>
    <cellStyle name="Saída 4 2 2 4 3" xfId="3944" xr:uid="{00000000-0005-0000-0000-0000E4800000}"/>
    <cellStyle name="Saída 4 2 2 4 3 2" xfId="13098" xr:uid="{00000000-0005-0000-0000-0000E5800000}"/>
    <cellStyle name="Saída 4 2 2 4 3 3" xfId="20096" xr:uid="{00000000-0005-0000-0000-0000E6800000}"/>
    <cellStyle name="Saída 4 2 2 4 3 4" xfId="27858" xr:uid="{00000000-0005-0000-0000-0000E7800000}"/>
    <cellStyle name="Saída 4 2 2 4 3 5" xfId="28135" xr:uid="{00000000-0005-0000-0000-0000E8800000}"/>
    <cellStyle name="Saída 4 2 2 4 3 6" xfId="26474" xr:uid="{00000000-0005-0000-0000-0000E9800000}"/>
    <cellStyle name="Saída 4 2 2 4 3 7" xfId="27686" xr:uid="{00000000-0005-0000-0000-0000EA800000}"/>
    <cellStyle name="Saída 4 2 2 4 3 8" xfId="25718" xr:uid="{00000000-0005-0000-0000-0000EB800000}"/>
    <cellStyle name="Saída 4 2 2 4 4" xfId="4382" xr:uid="{00000000-0005-0000-0000-0000EC800000}"/>
    <cellStyle name="Saída 4 2 2 4 4 2" xfId="13536" xr:uid="{00000000-0005-0000-0000-0000ED800000}"/>
    <cellStyle name="Saída 4 2 2 4 4 3" xfId="20534" xr:uid="{00000000-0005-0000-0000-0000EE800000}"/>
    <cellStyle name="Saída 4 2 2 4 4 4" xfId="27641" xr:uid="{00000000-0005-0000-0000-0000EF800000}"/>
    <cellStyle name="Saída 4 2 2 4 4 5" xfId="25034" xr:uid="{00000000-0005-0000-0000-0000F0800000}"/>
    <cellStyle name="Saída 4 2 2 4 4 6" xfId="22865" xr:uid="{00000000-0005-0000-0000-0000F1800000}"/>
    <cellStyle name="Saída 4 2 2 4 4 7" xfId="31858" xr:uid="{00000000-0005-0000-0000-0000F2800000}"/>
    <cellStyle name="Saída 4 2 2 4 4 8" xfId="35512" xr:uid="{00000000-0005-0000-0000-0000F3800000}"/>
    <cellStyle name="Saída 4 2 2 4 5" xfId="4636" xr:uid="{00000000-0005-0000-0000-0000F4800000}"/>
    <cellStyle name="Saída 4 2 2 4 5 2" xfId="13790" xr:uid="{00000000-0005-0000-0000-0000F5800000}"/>
    <cellStyle name="Saída 4 2 2 4 5 3" xfId="20788" xr:uid="{00000000-0005-0000-0000-0000F6800000}"/>
    <cellStyle name="Saída 4 2 2 4 5 4" xfId="18365" xr:uid="{00000000-0005-0000-0000-0000F7800000}"/>
    <cellStyle name="Saída 4 2 2 4 5 5" xfId="29259" xr:uid="{00000000-0005-0000-0000-0000F8800000}"/>
    <cellStyle name="Saída 4 2 2 4 5 6" xfId="22868" xr:uid="{00000000-0005-0000-0000-0000F9800000}"/>
    <cellStyle name="Saída 4 2 2 4 5 7" xfId="32203" xr:uid="{00000000-0005-0000-0000-0000FA800000}"/>
    <cellStyle name="Saída 4 2 2 4 5 8" xfId="35878" xr:uid="{00000000-0005-0000-0000-0000FB800000}"/>
    <cellStyle name="Saída 4 2 2 4 6" xfId="4882" xr:uid="{00000000-0005-0000-0000-0000FC800000}"/>
    <cellStyle name="Saída 4 2 2 4 6 2" xfId="14036" xr:uid="{00000000-0005-0000-0000-0000FD800000}"/>
    <cellStyle name="Saída 4 2 2 4 6 3" xfId="21034" xr:uid="{00000000-0005-0000-0000-0000FE800000}"/>
    <cellStyle name="Saída 4 2 2 4 6 4" xfId="27398" xr:uid="{00000000-0005-0000-0000-0000FF800000}"/>
    <cellStyle name="Saída 4 2 2 4 6 5" xfId="29491" xr:uid="{00000000-0005-0000-0000-000000810000}"/>
    <cellStyle name="Saída 4 2 2 4 6 6" xfId="31928" xr:uid="{00000000-0005-0000-0000-000001810000}"/>
    <cellStyle name="Saída 4 2 2 4 6 7" xfId="35606" xr:uid="{00000000-0005-0000-0000-000002810000}"/>
    <cellStyle name="Saída 4 2 2 4 6 8" xfId="38517" xr:uid="{00000000-0005-0000-0000-000003810000}"/>
    <cellStyle name="Saída 4 2 2 4 7" xfId="11416" xr:uid="{00000000-0005-0000-0000-000004810000}"/>
    <cellStyle name="Saída 4 2 2 4 8" xfId="18419" xr:uid="{00000000-0005-0000-0000-000005810000}"/>
    <cellStyle name="Saída 4 2 2 4 9" xfId="19404" xr:uid="{00000000-0005-0000-0000-000006810000}"/>
    <cellStyle name="Saída 4 2 2 5" xfId="1669" xr:uid="{00000000-0005-0000-0000-000007810000}"/>
    <cellStyle name="Saída 4 2 2 5 10" xfId="25971" xr:uid="{00000000-0005-0000-0000-000008810000}"/>
    <cellStyle name="Saída 4 2 2 5 11" xfId="30991" xr:uid="{00000000-0005-0000-0000-000009810000}"/>
    <cellStyle name="Saída 4 2 2 5 12" xfId="27288" xr:uid="{00000000-0005-0000-0000-00000A810000}"/>
    <cellStyle name="Saída 4 2 2 5 13" xfId="33476" xr:uid="{00000000-0005-0000-0000-00000B810000}"/>
    <cellStyle name="Saída 4 2 2 5 2" xfId="2497" xr:uid="{00000000-0005-0000-0000-00000C810000}"/>
    <cellStyle name="Saída 4 2 2 5 2 2" xfId="11651" xr:uid="{00000000-0005-0000-0000-00000D810000}"/>
    <cellStyle name="Saída 4 2 2 5 2 3" xfId="18654" xr:uid="{00000000-0005-0000-0000-00000E810000}"/>
    <cellStyle name="Saída 4 2 2 5 2 4" xfId="23353" xr:uid="{00000000-0005-0000-0000-00000F810000}"/>
    <cellStyle name="Saída 4 2 2 5 2 5" xfId="23328" xr:uid="{00000000-0005-0000-0000-000010810000}"/>
    <cellStyle name="Saída 4 2 2 5 2 6" xfId="25662" xr:uid="{00000000-0005-0000-0000-000011810000}"/>
    <cellStyle name="Saída 4 2 2 5 2 7" xfId="29635" xr:uid="{00000000-0005-0000-0000-000012810000}"/>
    <cellStyle name="Saída 4 2 2 5 2 8" xfId="29671" xr:uid="{00000000-0005-0000-0000-000013810000}"/>
    <cellStyle name="Saída 4 2 2 5 3" xfId="3646" xr:uid="{00000000-0005-0000-0000-000014810000}"/>
    <cellStyle name="Saída 4 2 2 5 3 2" xfId="12800" xr:uid="{00000000-0005-0000-0000-000015810000}"/>
    <cellStyle name="Saída 4 2 2 5 3 3" xfId="19799" xr:uid="{00000000-0005-0000-0000-000016810000}"/>
    <cellStyle name="Saída 4 2 2 5 3 4" xfId="28006" xr:uid="{00000000-0005-0000-0000-000017810000}"/>
    <cellStyle name="Saída 4 2 2 5 3 5" xfId="26554" xr:uid="{00000000-0005-0000-0000-000018810000}"/>
    <cellStyle name="Saída 4 2 2 5 3 6" xfId="25894" xr:uid="{00000000-0005-0000-0000-000019810000}"/>
    <cellStyle name="Saída 4 2 2 5 3 7" xfId="28805" xr:uid="{00000000-0005-0000-0000-00001A810000}"/>
    <cellStyle name="Saída 4 2 2 5 3 8" xfId="22609" xr:uid="{00000000-0005-0000-0000-00001B810000}"/>
    <cellStyle name="Saída 4 2 2 5 4" xfId="4156" xr:uid="{00000000-0005-0000-0000-00001C810000}"/>
    <cellStyle name="Saída 4 2 2 5 4 2" xfId="13310" xr:uid="{00000000-0005-0000-0000-00001D810000}"/>
    <cellStyle name="Saída 4 2 2 5 4 3" xfId="20308" xr:uid="{00000000-0005-0000-0000-00001E810000}"/>
    <cellStyle name="Saída 4 2 2 5 4 4" xfId="27754" xr:uid="{00000000-0005-0000-0000-00001F810000}"/>
    <cellStyle name="Saída 4 2 2 5 4 5" xfId="26666" xr:uid="{00000000-0005-0000-0000-000020810000}"/>
    <cellStyle name="Saída 4 2 2 5 4 6" xfId="21362" xr:uid="{00000000-0005-0000-0000-000021810000}"/>
    <cellStyle name="Saída 4 2 2 5 4 7" xfId="25952" xr:uid="{00000000-0005-0000-0000-000022810000}"/>
    <cellStyle name="Saída 4 2 2 5 4 8" xfId="31293" xr:uid="{00000000-0005-0000-0000-000023810000}"/>
    <cellStyle name="Saída 4 2 2 5 5" xfId="3165" xr:uid="{00000000-0005-0000-0000-000024810000}"/>
    <cellStyle name="Saída 4 2 2 5 5 2" xfId="12319" xr:uid="{00000000-0005-0000-0000-000025810000}"/>
    <cellStyle name="Saída 4 2 2 5 5 3" xfId="19322" xr:uid="{00000000-0005-0000-0000-000026810000}"/>
    <cellStyle name="Saída 4 2 2 5 5 4" xfId="22955" xr:uid="{00000000-0005-0000-0000-000027810000}"/>
    <cellStyle name="Saída 4 2 2 5 5 5" xfId="10856" xr:uid="{00000000-0005-0000-0000-000028810000}"/>
    <cellStyle name="Saída 4 2 2 5 5 6" xfId="29758" xr:uid="{00000000-0005-0000-0000-000029810000}"/>
    <cellStyle name="Saída 4 2 2 5 5 7" xfId="33734" xr:uid="{00000000-0005-0000-0000-00002A810000}"/>
    <cellStyle name="Saída 4 2 2 5 5 8" xfId="37296" xr:uid="{00000000-0005-0000-0000-00002B810000}"/>
    <cellStyle name="Saída 4 2 2 5 6" xfId="2857" xr:uid="{00000000-0005-0000-0000-00002C810000}"/>
    <cellStyle name="Saída 4 2 2 5 6 2" xfId="12011" xr:uid="{00000000-0005-0000-0000-00002D810000}"/>
    <cellStyle name="Saída 4 2 2 5 6 3" xfId="19014" xr:uid="{00000000-0005-0000-0000-00002E810000}"/>
    <cellStyle name="Saída 4 2 2 5 6 4" xfId="17746" xr:uid="{00000000-0005-0000-0000-00002F810000}"/>
    <cellStyle name="Saída 4 2 2 5 6 5" xfId="26363" xr:uid="{00000000-0005-0000-0000-000030810000}"/>
    <cellStyle name="Saída 4 2 2 5 6 6" xfId="24147" xr:uid="{00000000-0005-0000-0000-000031810000}"/>
    <cellStyle name="Saída 4 2 2 5 6 7" xfId="33882" xr:uid="{00000000-0005-0000-0000-000032810000}"/>
    <cellStyle name="Saída 4 2 2 5 6 8" xfId="37444" xr:uid="{00000000-0005-0000-0000-000033810000}"/>
    <cellStyle name="Saída 4 2 2 5 7" xfId="10823" xr:uid="{00000000-0005-0000-0000-000034810000}"/>
    <cellStyle name="Saída 4 2 2 5 8" xfId="9748" xr:uid="{00000000-0005-0000-0000-000035810000}"/>
    <cellStyle name="Saída 4 2 2 5 9" xfId="24480" xr:uid="{00000000-0005-0000-0000-000036810000}"/>
    <cellStyle name="Saída 4 2 2 6" xfId="1657" xr:uid="{00000000-0005-0000-0000-000037810000}"/>
    <cellStyle name="Saída 4 2 2 6 10" xfId="23323" xr:uid="{00000000-0005-0000-0000-000038810000}"/>
    <cellStyle name="Saída 4 2 2 6 11" xfId="31374" xr:uid="{00000000-0005-0000-0000-000039810000}"/>
    <cellStyle name="Saída 4 2 2 6 12" xfId="35135" xr:uid="{00000000-0005-0000-0000-00003A810000}"/>
    <cellStyle name="Saída 4 2 2 6 2" xfId="3572" xr:uid="{00000000-0005-0000-0000-00003B810000}"/>
    <cellStyle name="Saída 4 2 2 6 2 2" xfId="12726" xr:uid="{00000000-0005-0000-0000-00003C810000}"/>
    <cellStyle name="Saída 4 2 2 6 2 3" xfId="19727" xr:uid="{00000000-0005-0000-0000-00003D810000}"/>
    <cellStyle name="Saída 4 2 2 6 2 4" xfId="24725" xr:uid="{00000000-0005-0000-0000-00003E810000}"/>
    <cellStyle name="Saída 4 2 2 6 2 5" xfId="28119" xr:uid="{00000000-0005-0000-0000-00003F810000}"/>
    <cellStyle name="Saída 4 2 2 6 2 6" xfId="29595" xr:uid="{00000000-0005-0000-0000-000040810000}"/>
    <cellStyle name="Saída 4 2 2 6 2 7" xfId="31623" xr:uid="{00000000-0005-0000-0000-000041810000}"/>
    <cellStyle name="Saída 4 2 2 6 2 8" xfId="35303" xr:uid="{00000000-0005-0000-0000-000042810000}"/>
    <cellStyle name="Saída 4 2 2 6 3" xfId="4132" xr:uid="{00000000-0005-0000-0000-000043810000}"/>
    <cellStyle name="Saída 4 2 2 6 3 2" xfId="13286" xr:uid="{00000000-0005-0000-0000-000044810000}"/>
    <cellStyle name="Saída 4 2 2 6 3 3" xfId="20284" xr:uid="{00000000-0005-0000-0000-000045810000}"/>
    <cellStyle name="Saída 4 2 2 6 3 4" xfId="27766" xr:uid="{00000000-0005-0000-0000-000046810000}"/>
    <cellStyle name="Saída 4 2 2 6 3 5" xfId="28563" xr:uid="{00000000-0005-0000-0000-000047810000}"/>
    <cellStyle name="Saída 4 2 2 6 3 6" xfId="25603" xr:uid="{00000000-0005-0000-0000-000048810000}"/>
    <cellStyle name="Saída 4 2 2 6 3 7" xfId="25317" xr:uid="{00000000-0005-0000-0000-000049810000}"/>
    <cellStyle name="Saída 4 2 2 6 3 8" xfId="26487" xr:uid="{00000000-0005-0000-0000-00004A810000}"/>
    <cellStyle name="Saída 4 2 2 6 4" xfId="4214" xr:uid="{00000000-0005-0000-0000-00004B810000}"/>
    <cellStyle name="Saída 4 2 2 6 4 2" xfId="13368" xr:uid="{00000000-0005-0000-0000-00004C810000}"/>
    <cellStyle name="Saída 4 2 2 6 4 3" xfId="20366" xr:uid="{00000000-0005-0000-0000-00004D810000}"/>
    <cellStyle name="Saída 4 2 2 6 4 4" xfId="27725" xr:uid="{00000000-0005-0000-0000-00004E810000}"/>
    <cellStyle name="Saída 4 2 2 6 4 5" xfId="28837" xr:uid="{00000000-0005-0000-0000-00004F810000}"/>
    <cellStyle name="Saída 4 2 2 6 4 6" xfId="28028" xr:uid="{00000000-0005-0000-0000-000050810000}"/>
    <cellStyle name="Saída 4 2 2 6 4 7" xfId="29697" xr:uid="{00000000-0005-0000-0000-000051810000}"/>
    <cellStyle name="Saída 4 2 2 6 4 8" xfId="33675" xr:uid="{00000000-0005-0000-0000-000052810000}"/>
    <cellStyle name="Saída 4 2 2 6 5" xfId="3124" xr:uid="{00000000-0005-0000-0000-000053810000}"/>
    <cellStyle name="Saída 4 2 2 6 5 2" xfId="12278" xr:uid="{00000000-0005-0000-0000-000054810000}"/>
    <cellStyle name="Saída 4 2 2 6 5 3" xfId="19281" xr:uid="{00000000-0005-0000-0000-000055810000}"/>
    <cellStyle name="Saída 4 2 2 6 5 4" xfId="28261" xr:uid="{00000000-0005-0000-0000-000056810000}"/>
    <cellStyle name="Saída 4 2 2 6 5 5" xfId="20060" xr:uid="{00000000-0005-0000-0000-000057810000}"/>
    <cellStyle name="Saída 4 2 2 6 5 6" xfId="9235" xr:uid="{00000000-0005-0000-0000-000058810000}"/>
    <cellStyle name="Saída 4 2 2 6 5 7" xfId="33755" xr:uid="{00000000-0005-0000-0000-000059810000}"/>
    <cellStyle name="Saída 4 2 2 6 5 8" xfId="37317" xr:uid="{00000000-0005-0000-0000-00005A810000}"/>
    <cellStyle name="Saída 4 2 2 6 6" xfId="10811" xr:uid="{00000000-0005-0000-0000-00005B810000}"/>
    <cellStyle name="Saída 4 2 2 6 7" xfId="9271" xr:uid="{00000000-0005-0000-0000-00005C810000}"/>
    <cellStyle name="Saída 4 2 2 6 8" xfId="24475" xr:uid="{00000000-0005-0000-0000-00005D810000}"/>
    <cellStyle name="Saída 4 2 2 6 9" xfId="29063" xr:uid="{00000000-0005-0000-0000-00005E810000}"/>
    <cellStyle name="Saída 4 2 2 7" xfId="2485" xr:uid="{00000000-0005-0000-0000-00005F810000}"/>
    <cellStyle name="Saída 4 2 2 7 2" xfId="11639" xr:uid="{00000000-0005-0000-0000-000060810000}"/>
    <cellStyle name="Saída 4 2 2 7 3" xfId="18642" xr:uid="{00000000-0005-0000-0000-000061810000}"/>
    <cellStyle name="Saída 4 2 2 7 4" xfId="25425" xr:uid="{00000000-0005-0000-0000-000062810000}"/>
    <cellStyle name="Saída 4 2 2 7 5" xfId="9467" xr:uid="{00000000-0005-0000-0000-000063810000}"/>
    <cellStyle name="Saída 4 2 2 7 6" xfId="30089" xr:uid="{00000000-0005-0000-0000-000064810000}"/>
    <cellStyle name="Saída 4 2 2 7 7" xfId="31496" xr:uid="{00000000-0005-0000-0000-000065810000}"/>
    <cellStyle name="Saída 4 2 2 7 8" xfId="35206" xr:uid="{00000000-0005-0000-0000-000066810000}"/>
    <cellStyle name="Saída 4 2 2 8" xfId="3089" xr:uid="{00000000-0005-0000-0000-000067810000}"/>
    <cellStyle name="Saída 4 2 2 8 2" xfId="12243" xr:uid="{00000000-0005-0000-0000-000068810000}"/>
    <cellStyle name="Saída 4 2 2 8 3" xfId="19246" xr:uid="{00000000-0005-0000-0000-000069810000}"/>
    <cellStyle name="Saída 4 2 2 8 4" xfId="24231" xr:uid="{00000000-0005-0000-0000-00006A810000}"/>
    <cellStyle name="Saída 4 2 2 8 5" xfId="24549" xr:uid="{00000000-0005-0000-0000-00006B810000}"/>
    <cellStyle name="Saída 4 2 2 8 6" xfId="29794" xr:uid="{00000000-0005-0000-0000-00006C810000}"/>
    <cellStyle name="Saída 4 2 2 8 7" xfId="31117" xr:uid="{00000000-0005-0000-0000-00006D810000}"/>
    <cellStyle name="Saída 4 2 2 8 8" xfId="35003" xr:uid="{00000000-0005-0000-0000-00006E810000}"/>
    <cellStyle name="Saída 4 2 2 9" xfId="3016" xr:uid="{00000000-0005-0000-0000-00006F810000}"/>
    <cellStyle name="Saída 4 2 2 9 2" xfId="12170" xr:uid="{00000000-0005-0000-0000-000070810000}"/>
    <cellStyle name="Saída 4 2 2 9 3" xfId="19173" xr:uid="{00000000-0005-0000-0000-000071810000}"/>
    <cellStyle name="Saída 4 2 2 9 4" xfId="24227" xr:uid="{00000000-0005-0000-0000-000072810000}"/>
    <cellStyle name="Saída 4 2 2 9 5" xfId="18021" xr:uid="{00000000-0005-0000-0000-000073810000}"/>
    <cellStyle name="Saída 4 2 2 9 6" xfId="29827" xr:uid="{00000000-0005-0000-0000-000074810000}"/>
    <cellStyle name="Saída 4 2 2 9 7" xfId="33780" xr:uid="{00000000-0005-0000-0000-000075810000}"/>
    <cellStyle name="Saída 4 2 2 9 8" xfId="37342" xr:uid="{00000000-0005-0000-0000-000076810000}"/>
    <cellStyle name="Saída 4 2 3" xfId="2291" xr:uid="{00000000-0005-0000-0000-000077810000}"/>
    <cellStyle name="Saída 4 2 3 10" xfId="26111" xr:uid="{00000000-0005-0000-0000-000078810000}"/>
    <cellStyle name="Saída 4 2 3 11" xfId="30185" xr:uid="{00000000-0005-0000-0000-000079810000}"/>
    <cellStyle name="Saída 4 2 3 12" xfId="34144" xr:uid="{00000000-0005-0000-0000-00007A810000}"/>
    <cellStyle name="Saída 4 2 3 13" xfId="37706" xr:uid="{00000000-0005-0000-0000-00007B810000}"/>
    <cellStyle name="Saída 4 2 3 2" xfId="2691" xr:uid="{00000000-0005-0000-0000-00007C810000}"/>
    <cellStyle name="Saída 4 2 3 2 2" xfId="11845" xr:uid="{00000000-0005-0000-0000-00007D810000}"/>
    <cellStyle name="Saída 4 2 3 2 3" xfId="18848" xr:uid="{00000000-0005-0000-0000-00007E810000}"/>
    <cellStyle name="Saída 4 2 3 2 4" xfId="17546" xr:uid="{00000000-0005-0000-0000-00007F810000}"/>
    <cellStyle name="Saída 4 2 3 2 5" xfId="23037" xr:uid="{00000000-0005-0000-0000-000080810000}"/>
    <cellStyle name="Saída 4 2 3 2 6" xfId="29988" xr:uid="{00000000-0005-0000-0000-000081810000}"/>
    <cellStyle name="Saída 4 2 3 2 7" xfId="33964" xr:uid="{00000000-0005-0000-0000-000082810000}"/>
    <cellStyle name="Saída 4 2 3 2 8" xfId="37526" xr:uid="{00000000-0005-0000-0000-000083810000}"/>
    <cellStyle name="Saída 4 2 3 3" xfId="3973" xr:uid="{00000000-0005-0000-0000-000084810000}"/>
    <cellStyle name="Saída 4 2 3 3 2" xfId="13127" xr:uid="{00000000-0005-0000-0000-000085810000}"/>
    <cellStyle name="Saída 4 2 3 3 3" xfId="20125" xr:uid="{00000000-0005-0000-0000-000086810000}"/>
    <cellStyle name="Saída 4 2 3 3 4" xfId="27844" xr:uid="{00000000-0005-0000-0000-000087810000}"/>
    <cellStyle name="Saída 4 2 3 3 5" xfId="19629" xr:uid="{00000000-0005-0000-0000-000088810000}"/>
    <cellStyle name="Saída 4 2 3 3 6" xfId="25616" xr:uid="{00000000-0005-0000-0000-000089810000}"/>
    <cellStyle name="Saída 4 2 3 3 7" xfId="31667" xr:uid="{00000000-0005-0000-0000-00008A810000}"/>
    <cellStyle name="Saída 4 2 3 3 8" xfId="35347" xr:uid="{00000000-0005-0000-0000-00008B810000}"/>
    <cellStyle name="Saída 4 2 3 4" xfId="4411" xr:uid="{00000000-0005-0000-0000-00008C810000}"/>
    <cellStyle name="Saída 4 2 3 4 2" xfId="13565" xr:uid="{00000000-0005-0000-0000-00008D810000}"/>
    <cellStyle name="Saída 4 2 3 4 3" xfId="20563" xr:uid="{00000000-0005-0000-0000-00008E810000}"/>
    <cellStyle name="Saída 4 2 3 4 4" xfId="27630" xr:uid="{00000000-0005-0000-0000-00008F810000}"/>
    <cellStyle name="Saída 4 2 3 4 5" xfId="17296" xr:uid="{00000000-0005-0000-0000-000090810000}"/>
    <cellStyle name="Saída 4 2 3 4 6" xfId="24122" xr:uid="{00000000-0005-0000-0000-000091810000}"/>
    <cellStyle name="Saída 4 2 3 4 7" xfId="29038" xr:uid="{00000000-0005-0000-0000-000092810000}"/>
    <cellStyle name="Saída 4 2 3 4 8" xfId="31034" xr:uid="{00000000-0005-0000-0000-000093810000}"/>
    <cellStyle name="Saída 4 2 3 5" xfId="4665" xr:uid="{00000000-0005-0000-0000-000094810000}"/>
    <cellStyle name="Saída 4 2 3 5 2" xfId="13819" xr:uid="{00000000-0005-0000-0000-000095810000}"/>
    <cellStyle name="Saída 4 2 3 5 3" xfId="20817" xr:uid="{00000000-0005-0000-0000-000096810000}"/>
    <cellStyle name="Saída 4 2 3 5 4" xfId="27504" xr:uid="{00000000-0005-0000-0000-000097810000}"/>
    <cellStyle name="Saída 4 2 3 5 5" xfId="17243" xr:uid="{00000000-0005-0000-0000-000098810000}"/>
    <cellStyle name="Saída 4 2 3 5 6" xfId="24334" xr:uid="{00000000-0005-0000-0000-000099810000}"/>
    <cellStyle name="Saída 4 2 3 5 7" xfId="31784" xr:uid="{00000000-0005-0000-0000-00009A810000}"/>
    <cellStyle name="Saída 4 2 3 5 8" xfId="35464" xr:uid="{00000000-0005-0000-0000-00009B810000}"/>
    <cellStyle name="Saída 4 2 3 6" xfId="4911" xr:uid="{00000000-0005-0000-0000-00009C810000}"/>
    <cellStyle name="Saída 4 2 3 6 2" xfId="14065" xr:uid="{00000000-0005-0000-0000-00009D810000}"/>
    <cellStyle name="Saída 4 2 3 6 3" xfId="21063" xr:uid="{00000000-0005-0000-0000-00009E810000}"/>
    <cellStyle name="Saída 4 2 3 6 4" xfId="27383" xr:uid="{00000000-0005-0000-0000-00009F810000}"/>
    <cellStyle name="Saída 4 2 3 6 5" xfId="29291" xr:uid="{00000000-0005-0000-0000-0000A0810000}"/>
    <cellStyle name="Saída 4 2 3 6 6" xfId="31957" xr:uid="{00000000-0005-0000-0000-0000A1810000}"/>
    <cellStyle name="Saída 4 2 3 6 7" xfId="35635" xr:uid="{00000000-0005-0000-0000-0000A2810000}"/>
    <cellStyle name="Saída 4 2 3 6 8" xfId="38546" xr:uid="{00000000-0005-0000-0000-0000A3810000}"/>
    <cellStyle name="Saída 4 2 3 7" xfId="11445" xr:uid="{00000000-0005-0000-0000-0000A4810000}"/>
    <cellStyle name="Saída 4 2 3 8" xfId="18448" xr:uid="{00000000-0005-0000-0000-0000A5810000}"/>
    <cellStyle name="Saída 4 2 3 9" xfId="18371" xr:uid="{00000000-0005-0000-0000-0000A6810000}"/>
    <cellStyle name="Saída 4 2 4" xfId="1808" xr:uid="{00000000-0005-0000-0000-0000A7810000}"/>
    <cellStyle name="Saída 4 2 4 10" xfId="17886" xr:uid="{00000000-0005-0000-0000-0000A8810000}"/>
    <cellStyle name="Saída 4 2 4 11" xfId="30930" xr:uid="{00000000-0005-0000-0000-0000A9810000}"/>
    <cellStyle name="Saída 4 2 4 12" xfId="25697" xr:uid="{00000000-0005-0000-0000-0000AA810000}"/>
    <cellStyle name="Saída 4 2 4 13" xfId="34791" xr:uid="{00000000-0005-0000-0000-0000AB810000}"/>
    <cellStyle name="Saída 4 2 4 2" xfId="2552" xr:uid="{00000000-0005-0000-0000-0000AC810000}"/>
    <cellStyle name="Saída 4 2 4 2 2" xfId="11706" xr:uid="{00000000-0005-0000-0000-0000AD810000}"/>
    <cellStyle name="Saída 4 2 4 2 3" xfId="18709" xr:uid="{00000000-0005-0000-0000-0000AE810000}"/>
    <cellStyle name="Saída 4 2 4 2 4" xfId="9309" xr:uid="{00000000-0005-0000-0000-0000AF810000}"/>
    <cellStyle name="Saída 4 2 4 2 5" xfId="26245" xr:uid="{00000000-0005-0000-0000-0000B0810000}"/>
    <cellStyle name="Saída 4 2 4 2 6" xfId="30056" xr:uid="{00000000-0005-0000-0000-0000B1810000}"/>
    <cellStyle name="Saída 4 2 4 2 7" xfId="34032" xr:uid="{00000000-0005-0000-0000-0000B2810000}"/>
    <cellStyle name="Saída 4 2 4 2 8" xfId="37594" xr:uid="{00000000-0005-0000-0000-0000B3810000}"/>
    <cellStyle name="Saída 4 2 4 3" xfId="3726" xr:uid="{00000000-0005-0000-0000-0000B4810000}"/>
    <cellStyle name="Saída 4 2 4 3 2" xfId="12880" xr:uid="{00000000-0005-0000-0000-0000B5810000}"/>
    <cellStyle name="Saída 4 2 4 3 3" xfId="19879" xr:uid="{00000000-0005-0000-0000-0000B6810000}"/>
    <cellStyle name="Saída 4 2 4 3 4" xfId="17647" xr:uid="{00000000-0005-0000-0000-0000B7810000}"/>
    <cellStyle name="Saída 4 2 4 3 5" xfId="17136" xr:uid="{00000000-0005-0000-0000-0000B8810000}"/>
    <cellStyle name="Saída 4 2 4 3 6" xfId="29378" xr:uid="{00000000-0005-0000-0000-0000B9810000}"/>
    <cellStyle name="Saída 4 2 4 3 7" xfId="33551" xr:uid="{00000000-0005-0000-0000-0000BA810000}"/>
    <cellStyle name="Saída 4 2 4 3 8" xfId="37219" xr:uid="{00000000-0005-0000-0000-0000BB810000}"/>
    <cellStyle name="Saída 4 2 4 4" xfId="4230" xr:uid="{00000000-0005-0000-0000-0000BC810000}"/>
    <cellStyle name="Saída 4 2 4 4 2" xfId="13384" xr:uid="{00000000-0005-0000-0000-0000BD810000}"/>
    <cellStyle name="Saída 4 2 4 4 3" xfId="20382" xr:uid="{00000000-0005-0000-0000-0000BE810000}"/>
    <cellStyle name="Saída 4 2 4 4 4" xfId="27717" xr:uid="{00000000-0005-0000-0000-0000BF810000}"/>
    <cellStyle name="Saída 4 2 4 4 5" xfId="24085" xr:uid="{00000000-0005-0000-0000-0000C0810000}"/>
    <cellStyle name="Saída 4 2 4 4 6" xfId="24841" xr:uid="{00000000-0005-0000-0000-0000C1810000}"/>
    <cellStyle name="Saída 4 2 4 4 7" xfId="33356" xr:uid="{00000000-0005-0000-0000-0000C2810000}"/>
    <cellStyle name="Saída 4 2 4 4 8" xfId="37031" xr:uid="{00000000-0005-0000-0000-0000C3810000}"/>
    <cellStyle name="Saída 4 2 4 5" xfId="2958" xr:uid="{00000000-0005-0000-0000-0000C4810000}"/>
    <cellStyle name="Saída 4 2 4 5 2" xfId="12112" xr:uid="{00000000-0005-0000-0000-0000C5810000}"/>
    <cellStyle name="Saída 4 2 4 5 3" xfId="19115" xr:uid="{00000000-0005-0000-0000-0000C6810000}"/>
    <cellStyle name="Saída 4 2 4 5 4" xfId="24671" xr:uid="{00000000-0005-0000-0000-0000C7810000}"/>
    <cellStyle name="Saída 4 2 4 5 5" xfId="11280" xr:uid="{00000000-0005-0000-0000-0000C8810000}"/>
    <cellStyle name="Saída 4 2 4 5 6" xfId="9459" xr:uid="{00000000-0005-0000-0000-0000C9810000}"/>
    <cellStyle name="Saída 4 2 4 5 7" xfId="31557" xr:uid="{00000000-0005-0000-0000-0000CA810000}"/>
    <cellStyle name="Saída 4 2 4 5 8" xfId="35266" xr:uid="{00000000-0005-0000-0000-0000CB810000}"/>
    <cellStyle name="Saída 4 2 4 6" xfId="4254" xr:uid="{00000000-0005-0000-0000-0000CC810000}"/>
    <cellStyle name="Saída 4 2 4 6 2" xfId="13408" xr:uid="{00000000-0005-0000-0000-0000CD810000}"/>
    <cellStyle name="Saída 4 2 4 6 3" xfId="20406" xr:uid="{00000000-0005-0000-0000-0000CE810000}"/>
    <cellStyle name="Saída 4 2 4 6 4" xfId="27705" xr:uid="{00000000-0005-0000-0000-0000CF810000}"/>
    <cellStyle name="Saída 4 2 4 6 5" xfId="17044" xr:uid="{00000000-0005-0000-0000-0000D0810000}"/>
    <cellStyle name="Saída 4 2 4 6 6" xfId="22799" xr:uid="{00000000-0005-0000-0000-0000D1810000}"/>
    <cellStyle name="Saída 4 2 4 6 7" xfId="26493" xr:uid="{00000000-0005-0000-0000-0000D2810000}"/>
    <cellStyle name="Saída 4 2 4 6 8" xfId="33677" xr:uid="{00000000-0005-0000-0000-0000D3810000}"/>
    <cellStyle name="Saída 4 2 4 7" xfId="10962" xr:uid="{00000000-0005-0000-0000-0000D4810000}"/>
    <cellStyle name="Saída 4 2 4 8" xfId="15552" xr:uid="{00000000-0005-0000-0000-0000D5810000}"/>
    <cellStyle name="Saída 4 2 4 9" xfId="28598" xr:uid="{00000000-0005-0000-0000-0000D6810000}"/>
    <cellStyle name="Saída 4 2 5" xfId="2095" xr:uid="{00000000-0005-0000-0000-0000D7810000}"/>
    <cellStyle name="Saída 4 2 5 10" xfId="17763" xr:uid="{00000000-0005-0000-0000-0000D8810000}"/>
    <cellStyle name="Saída 4 2 5 11" xfId="30838" xr:uid="{00000000-0005-0000-0000-0000D9810000}"/>
    <cellStyle name="Saída 4 2 5 12" xfId="34782" xr:uid="{00000000-0005-0000-0000-0000DA810000}"/>
    <cellStyle name="Saída 4 2 5 13" xfId="38334" xr:uid="{00000000-0005-0000-0000-0000DB810000}"/>
    <cellStyle name="Saída 4 2 5 2" xfId="2595" xr:uid="{00000000-0005-0000-0000-0000DC810000}"/>
    <cellStyle name="Saída 4 2 5 2 2" xfId="11749" xr:uid="{00000000-0005-0000-0000-0000DD810000}"/>
    <cellStyle name="Saída 4 2 5 2 3" xfId="18752" xr:uid="{00000000-0005-0000-0000-0000DE810000}"/>
    <cellStyle name="Saída 4 2 5 2 4" xfId="25247" xr:uid="{00000000-0005-0000-0000-0000DF810000}"/>
    <cellStyle name="Saída 4 2 5 2 5" xfId="26266" xr:uid="{00000000-0005-0000-0000-0000E0810000}"/>
    <cellStyle name="Saída 4 2 5 2 6" xfId="25072" xr:uid="{00000000-0005-0000-0000-0000E1810000}"/>
    <cellStyle name="Saída 4 2 5 2 7" xfId="31509" xr:uid="{00000000-0005-0000-0000-0000E2810000}"/>
    <cellStyle name="Saída 4 2 5 2 8" xfId="35219" xr:uid="{00000000-0005-0000-0000-0000E3810000}"/>
    <cellStyle name="Saída 4 2 5 3" xfId="3842" xr:uid="{00000000-0005-0000-0000-0000E4810000}"/>
    <cellStyle name="Saída 4 2 5 3 2" xfId="12996" xr:uid="{00000000-0005-0000-0000-0000E5810000}"/>
    <cellStyle name="Saída 4 2 5 3 3" xfId="19995" xr:uid="{00000000-0005-0000-0000-0000E6810000}"/>
    <cellStyle name="Saída 4 2 5 3 4" xfId="27909" xr:uid="{00000000-0005-0000-0000-0000E7810000}"/>
    <cellStyle name="Saída 4 2 5 3 5" xfId="23380" xr:uid="{00000000-0005-0000-0000-0000E8810000}"/>
    <cellStyle name="Saída 4 2 5 3 6" xfId="25622" xr:uid="{00000000-0005-0000-0000-0000E9810000}"/>
    <cellStyle name="Saída 4 2 5 3 7" xfId="30920" xr:uid="{00000000-0005-0000-0000-0000EA810000}"/>
    <cellStyle name="Saída 4 2 5 3 8" xfId="31397" xr:uid="{00000000-0005-0000-0000-0000EB810000}"/>
    <cellStyle name="Saída 4 2 5 4" xfId="4306" xr:uid="{00000000-0005-0000-0000-0000EC810000}"/>
    <cellStyle name="Saída 4 2 5 4 2" xfId="13460" xr:uid="{00000000-0005-0000-0000-0000ED810000}"/>
    <cellStyle name="Saída 4 2 5 4 3" xfId="20458" xr:uid="{00000000-0005-0000-0000-0000EE810000}"/>
    <cellStyle name="Saída 4 2 5 4 4" xfId="27679" xr:uid="{00000000-0005-0000-0000-0000EF810000}"/>
    <cellStyle name="Saída 4 2 5 4 5" xfId="28935" xr:uid="{00000000-0005-0000-0000-0000F0810000}"/>
    <cellStyle name="Saída 4 2 5 4 6" xfId="25589" xr:uid="{00000000-0005-0000-0000-0000F1810000}"/>
    <cellStyle name="Saída 4 2 5 4 7" xfId="33338" xr:uid="{00000000-0005-0000-0000-0000F2810000}"/>
    <cellStyle name="Saída 4 2 5 4 8" xfId="37013" xr:uid="{00000000-0005-0000-0000-0000F3810000}"/>
    <cellStyle name="Saída 4 2 5 5" xfId="4577" xr:uid="{00000000-0005-0000-0000-0000F4810000}"/>
    <cellStyle name="Saída 4 2 5 5 2" xfId="13731" xr:uid="{00000000-0005-0000-0000-0000F5810000}"/>
    <cellStyle name="Saída 4 2 5 5 3" xfId="20729" xr:uid="{00000000-0005-0000-0000-0000F6810000}"/>
    <cellStyle name="Saída 4 2 5 5 4" xfId="22764" xr:uid="{00000000-0005-0000-0000-0000F7810000}"/>
    <cellStyle name="Saída 4 2 5 5 5" xfId="28594" xr:uid="{00000000-0005-0000-0000-0000F8810000}"/>
    <cellStyle name="Saída 4 2 5 5 6" xfId="26831" xr:uid="{00000000-0005-0000-0000-0000F9810000}"/>
    <cellStyle name="Saída 4 2 5 5 7" xfId="17630" xr:uid="{00000000-0005-0000-0000-0000FA810000}"/>
    <cellStyle name="Saída 4 2 5 5 8" xfId="26486" xr:uid="{00000000-0005-0000-0000-0000FB810000}"/>
    <cellStyle name="Saída 4 2 5 6" xfId="4827" xr:uid="{00000000-0005-0000-0000-0000FC810000}"/>
    <cellStyle name="Saída 4 2 5 6 2" xfId="13981" xr:uid="{00000000-0005-0000-0000-0000FD810000}"/>
    <cellStyle name="Saída 4 2 5 6 3" xfId="20979" xr:uid="{00000000-0005-0000-0000-0000FE810000}"/>
    <cellStyle name="Saída 4 2 5 6 4" xfId="24046" xr:uid="{00000000-0005-0000-0000-0000FF810000}"/>
    <cellStyle name="Saída 4 2 5 6 5" xfId="26763" xr:uid="{00000000-0005-0000-0000-000000820000}"/>
    <cellStyle name="Saída 4 2 5 6 6" xfId="28710" xr:uid="{00000000-0005-0000-0000-000001820000}"/>
    <cellStyle name="Saída 4 2 5 6 7" xfId="26052" xr:uid="{00000000-0005-0000-0000-000002820000}"/>
    <cellStyle name="Saída 4 2 5 6 8" xfId="31382" xr:uid="{00000000-0005-0000-0000-000003820000}"/>
    <cellStyle name="Saída 4 2 5 7" xfId="11249" xr:uid="{00000000-0005-0000-0000-000004820000}"/>
    <cellStyle name="Saída 4 2 5 8" xfId="9443" xr:uid="{00000000-0005-0000-0000-000005820000}"/>
    <cellStyle name="Saída 4 2 5 9" xfId="28456" xr:uid="{00000000-0005-0000-0000-000006820000}"/>
    <cellStyle name="Saída 4 2 6" xfId="1772" xr:uid="{00000000-0005-0000-0000-000007820000}"/>
    <cellStyle name="Saída 4 2 6 10" xfId="23989" xr:uid="{00000000-0005-0000-0000-000008820000}"/>
    <cellStyle name="Saída 4 2 6 11" xfId="30940" xr:uid="{00000000-0005-0000-0000-000009820000}"/>
    <cellStyle name="Saída 4 2 6 12" xfId="34872" xr:uid="{00000000-0005-0000-0000-00000A820000}"/>
    <cellStyle name="Saída 4 2 6 13" xfId="38359" xr:uid="{00000000-0005-0000-0000-00000B820000}"/>
    <cellStyle name="Saída 4 2 6 2" xfId="2537" xr:uid="{00000000-0005-0000-0000-00000C820000}"/>
    <cellStyle name="Saída 4 2 6 2 2" xfId="11691" xr:uid="{00000000-0005-0000-0000-00000D820000}"/>
    <cellStyle name="Saída 4 2 6 2 3" xfId="18694" xr:uid="{00000000-0005-0000-0000-00000E820000}"/>
    <cellStyle name="Saída 4 2 6 2 4" xfId="18231" xr:uid="{00000000-0005-0000-0000-00000F820000}"/>
    <cellStyle name="Saída 4 2 6 2 5" xfId="26238" xr:uid="{00000000-0005-0000-0000-000010820000}"/>
    <cellStyle name="Saída 4 2 6 2 6" xfId="30063" xr:uid="{00000000-0005-0000-0000-000011820000}"/>
    <cellStyle name="Saída 4 2 6 2 7" xfId="34040" xr:uid="{00000000-0005-0000-0000-000012820000}"/>
    <cellStyle name="Saída 4 2 6 2 8" xfId="37602" xr:uid="{00000000-0005-0000-0000-000013820000}"/>
    <cellStyle name="Saída 4 2 6 3" xfId="3699" xr:uid="{00000000-0005-0000-0000-000014820000}"/>
    <cellStyle name="Saída 4 2 6 3 2" xfId="12853" xr:uid="{00000000-0005-0000-0000-000015820000}"/>
    <cellStyle name="Saída 4 2 6 3 3" xfId="19852" xr:uid="{00000000-0005-0000-0000-000016820000}"/>
    <cellStyle name="Saída 4 2 6 3 4" xfId="27980" xr:uid="{00000000-0005-0000-0000-000017820000}"/>
    <cellStyle name="Saída 4 2 6 3 5" xfId="28124" xr:uid="{00000000-0005-0000-0000-000018820000}"/>
    <cellStyle name="Saída 4 2 6 3 6" xfId="29540" xr:uid="{00000000-0005-0000-0000-000019820000}"/>
    <cellStyle name="Saída 4 2 6 3 7" xfId="33561" xr:uid="{00000000-0005-0000-0000-00001A820000}"/>
    <cellStyle name="Saída 4 2 6 3 8" xfId="37229" xr:uid="{00000000-0005-0000-0000-00001B820000}"/>
    <cellStyle name="Saída 4 2 6 4" xfId="4209" xr:uid="{00000000-0005-0000-0000-00001C820000}"/>
    <cellStyle name="Saída 4 2 6 4 2" xfId="13363" xr:uid="{00000000-0005-0000-0000-00001D820000}"/>
    <cellStyle name="Saída 4 2 6 4 3" xfId="20361" xr:uid="{00000000-0005-0000-0000-00001E820000}"/>
    <cellStyle name="Saída 4 2 6 4 4" xfId="23018" xr:uid="{00000000-0005-0000-0000-00001F820000}"/>
    <cellStyle name="Saída 4 2 6 4 5" xfId="15533" xr:uid="{00000000-0005-0000-0000-000020820000}"/>
    <cellStyle name="Saída 4 2 6 4 6" xfId="25882" xr:uid="{00000000-0005-0000-0000-000021820000}"/>
    <cellStyle name="Saída 4 2 6 4 7" xfId="31698" xr:uid="{00000000-0005-0000-0000-000022820000}"/>
    <cellStyle name="Saída 4 2 6 4 8" xfId="35378" xr:uid="{00000000-0005-0000-0000-000023820000}"/>
    <cellStyle name="Saída 4 2 6 5" xfId="3140" xr:uid="{00000000-0005-0000-0000-000024820000}"/>
    <cellStyle name="Saída 4 2 6 5 2" xfId="12294" xr:uid="{00000000-0005-0000-0000-000025820000}"/>
    <cellStyle name="Saída 4 2 6 5 3" xfId="19297" xr:uid="{00000000-0005-0000-0000-000026820000}"/>
    <cellStyle name="Saída 4 2 6 5 4" xfId="28254" xr:uid="{00000000-0005-0000-0000-000027820000}"/>
    <cellStyle name="Saída 4 2 6 5 5" xfId="17205" xr:uid="{00000000-0005-0000-0000-000028820000}"/>
    <cellStyle name="Saída 4 2 6 5 6" xfId="24591" xr:uid="{00000000-0005-0000-0000-000029820000}"/>
    <cellStyle name="Saída 4 2 6 5 7" xfId="33747" xr:uid="{00000000-0005-0000-0000-00002A820000}"/>
    <cellStyle name="Saída 4 2 6 5 8" xfId="37309" xr:uid="{00000000-0005-0000-0000-00002B820000}"/>
    <cellStyle name="Saída 4 2 6 6" xfId="3735" xr:uid="{00000000-0005-0000-0000-00002C820000}"/>
    <cellStyle name="Saída 4 2 6 6 2" xfId="12889" xr:uid="{00000000-0005-0000-0000-00002D820000}"/>
    <cellStyle name="Saída 4 2 6 6 3" xfId="19888" xr:uid="{00000000-0005-0000-0000-00002E820000}"/>
    <cellStyle name="Saída 4 2 6 6 4" xfId="27962" xr:uid="{00000000-0005-0000-0000-00002F820000}"/>
    <cellStyle name="Saída 4 2 6 6 5" xfId="22647" xr:uid="{00000000-0005-0000-0000-000030820000}"/>
    <cellStyle name="Saída 4 2 6 6 6" xfId="27294" xr:uid="{00000000-0005-0000-0000-000031820000}"/>
    <cellStyle name="Saída 4 2 6 6 7" xfId="33547" xr:uid="{00000000-0005-0000-0000-000032820000}"/>
    <cellStyle name="Saída 4 2 6 6 8" xfId="37215" xr:uid="{00000000-0005-0000-0000-000033820000}"/>
    <cellStyle name="Saída 4 2 6 7" xfId="10926" xr:uid="{00000000-0005-0000-0000-000034820000}"/>
    <cellStyle name="Saída 4 2 6 8" xfId="9238" xr:uid="{00000000-0005-0000-0000-000035820000}"/>
    <cellStyle name="Saída 4 2 6 9" xfId="24201" xr:uid="{00000000-0005-0000-0000-000036820000}"/>
    <cellStyle name="Saída 4 2 7" xfId="1656" xr:uid="{00000000-0005-0000-0000-000037820000}"/>
    <cellStyle name="Saída 4 2 7 10" xfId="23123" xr:uid="{00000000-0005-0000-0000-000038820000}"/>
    <cellStyle name="Saída 4 2 7 11" xfId="31368" xr:uid="{00000000-0005-0000-0000-000039820000}"/>
    <cellStyle name="Saída 4 2 7 12" xfId="35134" xr:uid="{00000000-0005-0000-0000-00003A820000}"/>
    <cellStyle name="Saída 4 2 7 2" xfId="3571" xr:uid="{00000000-0005-0000-0000-00003B820000}"/>
    <cellStyle name="Saída 4 2 7 2 2" xfId="12725" xr:uid="{00000000-0005-0000-0000-00003C820000}"/>
    <cellStyle name="Saída 4 2 7 2 3" xfId="19726" xr:uid="{00000000-0005-0000-0000-00003D820000}"/>
    <cellStyle name="Saída 4 2 7 2 4" xfId="22962" xr:uid="{00000000-0005-0000-0000-00003E820000}"/>
    <cellStyle name="Saída 4 2 7 2 5" xfId="26536" xr:uid="{00000000-0005-0000-0000-00003F820000}"/>
    <cellStyle name="Saída 4 2 7 2 6" xfId="26483" xr:uid="{00000000-0005-0000-0000-000040820000}"/>
    <cellStyle name="Saída 4 2 7 2 7" xfId="30913" xr:uid="{00000000-0005-0000-0000-000041820000}"/>
    <cellStyle name="Saída 4 2 7 2 8" xfId="34839" xr:uid="{00000000-0005-0000-0000-000042820000}"/>
    <cellStyle name="Saída 4 2 7 3" xfId="4131" xr:uid="{00000000-0005-0000-0000-000043820000}"/>
    <cellStyle name="Saída 4 2 7 3 2" xfId="13285" xr:uid="{00000000-0005-0000-0000-000044820000}"/>
    <cellStyle name="Saída 4 2 7 3 3" xfId="20283" xr:uid="{00000000-0005-0000-0000-000045820000}"/>
    <cellStyle name="Saída 4 2 7 3 4" xfId="9242" xr:uid="{00000000-0005-0000-0000-000046820000}"/>
    <cellStyle name="Saída 4 2 7 3 5" xfId="18014" xr:uid="{00000000-0005-0000-0000-000047820000}"/>
    <cellStyle name="Saída 4 2 7 3 6" xfId="17637" xr:uid="{00000000-0005-0000-0000-000048820000}"/>
    <cellStyle name="Saída 4 2 7 3 7" xfId="28116" xr:uid="{00000000-0005-0000-0000-000049820000}"/>
    <cellStyle name="Saída 4 2 7 3 8" xfId="23014" xr:uid="{00000000-0005-0000-0000-00004A820000}"/>
    <cellStyle name="Saída 4 2 7 4" xfId="2838" xr:uid="{00000000-0005-0000-0000-00004B820000}"/>
    <cellStyle name="Saída 4 2 7 4 2" xfId="11992" xr:uid="{00000000-0005-0000-0000-00004C820000}"/>
    <cellStyle name="Saída 4 2 7 4 3" xfId="18995" xr:uid="{00000000-0005-0000-0000-00004D820000}"/>
    <cellStyle name="Saída 4 2 7 4 4" xfId="28364" xr:uid="{00000000-0005-0000-0000-00004E820000}"/>
    <cellStyle name="Saída 4 2 7 4 5" xfId="17669" xr:uid="{00000000-0005-0000-0000-00004F820000}"/>
    <cellStyle name="Saída 4 2 7 4 6" xfId="9351" xr:uid="{00000000-0005-0000-0000-000050820000}"/>
    <cellStyle name="Saída 4 2 7 4 7" xfId="33891" xr:uid="{00000000-0005-0000-0000-000051820000}"/>
    <cellStyle name="Saída 4 2 7 4 8" xfId="37453" xr:uid="{00000000-0005-0000-0000-000052820000}"/>
    <cellStyle name="Saída 4 2 7 5" xfId="2918" xr:uid="{00000000-0005-0000-0000-000053820000}"/>
    <cellStyle name="Saída 4 2 7 5 2" xfId="12072" xr:uid="{00000000-0005-0000-0000-000054820000}"/>
    <cellStyle name="Saída 4 2 7 5 3" xfId="19075" xr:uid="{00000000-0005-0000-0000-000055820000}"/>
    <cellStyle name="Saída 4 2 7 5 4" xfId="24221" xr:uid="{00000000-0005-0000-0000-000056820000}"/>
    <cellStyle name="Saída 4 2 7 5 5" xfId="26373" xr:uid="{00000000-0005-0000-0000-000057820000}"/>
    <cellStyle name="Saída 4 2 7 5 6" xfId="29872" xr:uid="{00000000-0005-0000-0000-000058820000}"/>
    <cellStyle name="Saída 4 2 7 5 7" xfId="25941" xr:uid="{00000000-0005-0000-0000-000059820000}"/>
    <cellStyle name="Saída 4 2 7 5 8" xfId="31822" xr:uid="{00000000-0005-0000-0000-00005A820000}"/>
    <cellStyle name="Saída 4 2 7 6" xfId="10810" xr:uid="{00000000-0005-0000-0000-00005B820000}"/>
    <cellStyle name="Saída 4 2 7 7" xfId="9754" xr:uid="{00000000-0005-0000-0000-00005C820000}"/>
    <cellStyle name="Saída 4 2 7 8" xfId="28674" xr:uid="{00000000-0005-0000-0000-00005D820000}"/>
    <cellStyle name="Saída 4 2 7 9" xfId="19546" xr:uid="{00000000-0005-0000-0000-00005E820000}"/>
    <cellStyle name="Saída 4 2 8" xfId="2484" xr:uid="{00000000-0005-0000-0000-00005F820000}"/>
    <cellStyle name="Saída 4 2 8 2" xfId="11638" xr:uid="{00000000-0005-0000-0000-000060820000}"/>
    <cellStyle name="Saída 4 2 8 3" xfId="18641" xr:uid="{00000000-0005-0000-0000-000061820000}"/>
    <cellStyle name="Saída 4 2 8 4" xfId="17094" xr:uid="{00000000-0005-0000-0000-000062820000}"/>
    <cellStyle name="Saída 4 2 8 5" xfId="17890" xr:uid="{00000000-0005-0000-0000-000063820000}"/>
    <cellStyle name="Saída 4 2 8 6" xfId="9290" xr:uid="{00000000-0005-0000-0000-000064820000}"/>
    <cellStyle name="Saída 4 2 8 7" xfId="34065" xr:uid="{00000000-0005-0000-0000-000065820000}"/>
    <cellStyle name="Saída 4 2 8 8" xfId="37627" xr:uid="{00000000-0005-0000-0000-000066820000}"/>
    <cellStyle name="Saída 4 2 9" xfId="3088" xr:uid="{00000000-0005-0000-0000-000067820000}"/>
    <cellStyle name="Saída 4 2 9 2" xfId="12242" xr:uid="{00000000-0005-0000-0000-000068820000}"/>
    <cellStyle name="Saída 4 2 9 3" xfId="19245" xr:uid="{00000000-0005-0000-0000-000069820000}"/>
    <cellStyle name="Saída 4 2 9 4" xfId="28278" xr:uid="{00000000-0005-0000-0000-00006A820000}"/>
    <cellStyle name="Saída 4 2 9 5" xfId="17594" xr:uid="{00000000-0005-0000-0000-00006B820000}"/>
    <cellStyle name="Saída 4 2 9 6" xfId="25909" xr:uid="{00000000-0005-0000-0000-00006C820000}"/>
    <cellStyle name="Saída 4 2 9 7" xfId="33772" xr:uid="{00000000-0005-0000-0000-00006D820000}"/>
    <cellStyle name="Saída 4 2 9 8" xfId="37334" xr:uid="{00000000-0005-0000-0000-00006E820000}"/>
    <cellStyle name="Saída 4 3" xfId="2290" xr:uid="{00000000-0005-0000-0000-00006F820000}"/>
    <cellStyle name="Saída 4 3 10" xfId="26116" xr:uid="{00000000-0005-0000-0000-000070820000}"/>
    <cellStyle name="Saída 4 3 11" xfId="30182" xr:uid="{00000000-0005-0000-0000-000071820000}"/>
    <cellStyle name="Saída 4 3 12" xfId="31469" xr:uid="{00000000-0005-0000-0000-000072820000}"/>
    <cellStyle name="Saída 4 3 13" xfId="35179" xr:uid="{00000000-0005-0000-0000-000073820000}"/>
    <cellStyle name="Saída 4 3 2" xfId="2690" xr:uid="{00000000-0005-0000-0000-000074820000}"/>
    <cellStyle name="Saída 4 3 2 2" xfId="11844" xr:uid="{00000000-0005-0000-0000-000075820000}"/>
    <cellStyle name="Saída 4 3 2 3" xfId="18847" xr:uid="{00000000-0005-0000-0000-000076820000}"/>
    <cellStyle name="Saída 4 3 2 4" xfId="28429" xr:uid="{00000000-0005-0000-0000-000077820000}"/>
    <cellStyle name="Saída 4 3 2 5" xfId="26301" xr:uid="{00000000-0005-0000-0000-000078820000}"/>
    <cellStyle name="Saída 4 3 2 6" xfId="23192" xr:uid="{00000000-0005-0000-0000-000079820000}"/>
    <cellStyle name="Saída 4 3 2 7" xfId="31092" xr:uid="{00000000-0005-0000-0000-00007A820000}"/>
    <cellStyle name="Saída 4 3 2 8" xfId="31308" xr:uid="{00000000-0005-0000-0000-00007B820000}"/>
    <cellStyle name="Saída 4 3 3" xfId="3972" xr:uid="{00000000-0005-0000-0000-00007C820000}"/>
    <cellStyle name="Saída 4 3 3 2" xfId="13126" xr:uid="{00000000-0005-0000-0000-00007D820000}"/>
    <cellStyle name="Saída 4 3 3 3" xfId="20124" xr:uid="{00000000-0005-0000-0000-00007E820000}"/>
    <cellStyle name="Saída 4 3 3 4" xfId="27839" xr:uid="{00000000-0005-0000-0000-00007F820000}"/>
    <cellStyle name="Saída 4 3 3 5" xfId="18023" xr:uid="{00000000-0005-0000-0000-000080820000}"/>
    <cellStyle name="Saída 4 3 3 6" xfId="28974" xr:uid="{00000000-0005-0000-0000-000081820000}"/>
    <cellStyle name="Saída 4 3 3 7" xfId="9262" xr:uid="{00000000-0005-0000-0000-000082820000}"/>
    <cellStyle name="Saída 4 3 3 8" xfId="24348" xr:uid="{00000000-0005-0000-0000-000083820000}"/>
    <cellStyle name="Saída 4 3 4" xfId="4410" xr:uid="{00000000-0005-0000-0000-000084820000}"/>
    <cellStyle name="Saída 4 3 4 2" xfId="13564" xr:uid="{00000000-0005-0000-0000-000085820000}"/>
    <cellStyle name="Saída 4 3 4 3" xfId="20562" xr:uid="{00000000-0005-0000-0000-000086820000}"/>
    <cellStyle name="Saída 4 3 4 4" xfId="27627" xr:uid="{00000000-0005-0000-0000-000087820000}"/>
    <cellStyle name="Saída 4 3 4 5" xfId="17915" xr:uid="{00000000-0005-0000-0000-000088820000}"/>
    <cellStyle name="Saída 4 3 4 6" xfId="25518" xr:uid="{00000000-0005-0000-0000-000089820000}"/>
    <cellStyle name="Saída 4 3 4 7" xfId="31748" xr:uid="{00000000-0005-0000-0000-00008A820000}"/>
    <cellStyle name="Saída 4 3 4 8" xfId="35428" xr:uid="{00000000-0005-0000-0000-00008B820000}"/>
    <cellStyle name="Saída 4 3 5" xfId="4664" xr:uid="{00000000-0005-0000-0000-00008C820000}"/>
    <cellStyle name="Saída 4 3 5 2" xfId="13818" xr:uid="{00000000-0005-0000-0000-00008D820000}"/>
    <cellStyle name="Saída 4 3 5 3" xfId="20816" xr:uid="{00000000-0005-0000-0000-00008E820000}"/>
    <cellStyle name="Saída 4 3 5 4" xfId="24254" xr:uid="{00000000-0005-0000-0000-00008F820000}"/>
    <cellStyle name="Saída 4 3 5 5" xfId="22840" xr:uid="{00000000-0005-0000-0000-000090820000}"/>
    <cellStyle name="Saída 4 3 5 6" xfId="26816" xr:uid="{00000000-0005-0000-0000-000091820000}"/>
    <cellStyle name="Saída 4 3 5 7" xfId="25728" xr:uid="{00000000-0005-0000-0000-000092820000}"/>
    <cellStyle name="Saída 4 3 5 8" xfId="34884" xr:uid="{00000000-0005-0000-0000-000093820000}"/>
    <cellStyle name="Saída 4 3 6" xfId="4910" xr:uid="{00000000-0005-0000-0000-000094820000}"/>
    <cellStyle name="Saída 4 3 6 2" xfId="14064" xr:uid="{00000000-0005-0000-0000-000095820000}"/>
    <cellStyle name="Saída 4 3 6 3" xfId="21062" xr:uid="{00000000-0005-0000-0000-000096820000}"/>
    <cellStyle name="Saída 4 3 6 4" xfId="22769" xr:uid="{00000000-0005-0000-0000-000097820000}"/>
    <cellStyle name="Saída 4 3 6 5" xfId="29449" xr:uid="{00000000-0005-0000-0000-000098820000}"/>
    <cellStyle name="Saída 4 3 6 6" xfId="31956" xr:uid="{00000000-0005-0000-0000-000099820000}"/>
    <cellStyle name="Saída 4 3 6 7" xfId="35634" xr:uid="{00000000-0005-0000-0000-00009A820000}"/>
    <cellStyle name="Saída 4 3 6 8" xfId="38545" xr:uid="{00000000-0005-0000-0000-00009B820000}"/>
    <cellStyle name="Saída 4 3 7" xfId="11444" xr:uid="{00000000-0005-0000-0000-00009C820000}"/>
    <cellStyle name="Saída 4 3 8" xfId="18447" xr:uid="{00000000-0005-0000-0000-00009D820000}"/>
    <cellStyle name="Saída 4 3 9" xfId="22592" xr:uid="{00000000-0005-0000-0000-00009E820000}"/>
    <cellStyle name="Saída 4 4" xfId="1696" xr:uid="{00000000-0005-0000-0000-00009F820000}"/>
    <cellStyle name="Saída 4 4 10" xfId="15453" xr:uid="{00000000-0005-0000-0000-0000A0820000}"/>
    <cellStyle name="Saída 4 4 11" xfId="28133" xr:uid="{00000000-0005-0000-0000-0000A1820000}"/>
    <cellStyle name="Saída 4 4 12" xfId="34901" xr:uid="{00000000-0005-0000-0000-0000A2820000}"/>
    <cellStyle name="Saída 4 4 13" xfId="38366" xr:uid="{00000000-0005-0000-0000-0000A3820000}"/>
    <cellStyle name="Saída 4 4 2" xfId="2519" xr:uid="{00000000-0005-0000-0000-0000A4820000}"/>
    <cellStyle name="Saída 4 4 2 2" xfId="11673" xr:uid="{00000000-0005-0000-0000-0000A5820000}"/>
    <cellStyle name="Saída 4 4 2 3" xfId="18676" xr:uid="{00000000-0005-0000-0000-0000A6820000}"/>
    <cellStyle name="Saída 4 4 2 4" xfId="19654" xr:uid="{00000000-0005-0000-0000-0000A7820000}"/>
    <cellStyle name="Saída 4 4 2 5" xfId="26229" xr:uid="{00000000-0005-0000-0000-0000A8820000}"/>
    <cellStyle name="Saída 4 4 2 6" xfId="30072" xr:uid="{00000000-0005-0000-0000-0000A9820000}"/>
    <cellStyle name="Saída 4 4 2 7" xfId="23063" xr:uid="{00000000-0005-0000-0000-0000AA820000}"/>
    <cellStyle name="Saída 4 4 2 8" xfId="31322" xr:uid="{00000000-0005-0000-0000-0000AB820000}"/>
    <cellStyle name="Saída 4 4 3" xfId="3673" xr:uid="{00000000-0005-0000-0000-0000AC820000}"/>
    <cellStyle name="Saída 4 4 3 2" xfId="12827" xr:uid="{00000000-0005-0000-0000-0000AD820000}"/>
    <cellStyle name="Saída 4 4 3 3" xfId="19826" xr:uid="{00000000-0005-0000-0000-0000AE820000}"/>
    <cellStyle name="Saída 4 4 3 4" xfId="23083" xr:uid="{00000000-0005-0000-0000-0000AF820000}"/>
    <cellStyle name="Saída 4 4 3 5" xfId="18201" xr:uid="{00000000-0005-0000-0000-0000B0820000}"/>
    <cellStyle name="Saída 4 4 3 6" xfId="9578" xr:uid="{00000000-0005-0000-0000-0000B1820000}"/>
    <cellStyle name="Saída 4 4 3 7" xfId="31630" xr:uid="{00000000-0005-0000-0000-0000B2820000}"/>
    <cellStyle name="Saída 4 4 3 8" xfId="35310" xr:uid="{00000000-0005-0000-0000-0000B3820000}"/>
    <cellStyle name="Saída 4 4 4" xfId="4178" xr:uid="{00000000-0005-0000-0000-0000B4820000}"/>
    <cellStyle name="Saída 4 4 4 2" xfId="13332" xr:uid="{00000000-0005-0000-0000-0000B5820000}"/>
    <cellStyle name="Saída 4 4 4 3" xfId="20330" xr:uid="{00000000-0005-0000-0000-0000B6820000}"/>
    <cellStyle name="Saída 4 4 4 4" xfId="27743" xr:uid="{00000000-0005-0000-0000-0000B7820000}"/>
    <cellStyle name="Saída 4 4 4 5" xfId="28835" xr:uid="{00000000-0005-0000-0000-0000B8820000}"/>
    <cellStyle name="Saída 4 4 4 6" xfId="25287" xr:uid="{00000000-0005-0000-0000-0000B9820000}"/>
    <cellStyle name="Saída 4 4 4 7" xfId="33381" xr:uid="{00000000-0005-0000-0000-0000BA820000}"/>
    <cellStyle name="Saída 4 4 4 8" xfId="37056" xr:uid="{00000000-0005-0000-0000-0000BB820000}"/>
    <cellStyle name="Saída 4 4 5" xfId="2878" xr:uid="{00000000-0005-0000-0000-0000BC820000}"/>
    <cellStyle name="Saída 4 4 5 2" xfId="12032" xr:uid="{00000000-0005-0000-0000-0000BD820000}"/>
    <cellStyle name="Saída 4 4 5 3" xfId="19035" xr:uid="{00000000-0005-0000-0000-0000BE820000}"/>
    <cellStyle name="Saída 4 4 5 4" xfId="28344" xr:uid="{00000000-0005-0000-0000-0000BF820000}"/>
    <cellStyle name="Saída 4 4 5 5" xfId="22489" xr:uid="{00000000-0005-0000-0000-0000C0820000}"/>
    <cellStyle name="Saída 4 4 5 6" xfId="19791" xr:uid="{00000000-0005-0000-0000-0000C1820000}"/>
    <cellStyle name="Saída 4 4 5 7" xfId="31540" xr:uid="{00000000-0005-0000-0000-0000C2820000}"/>
    <cellStyle name="Saída 4 4 5 8" xfId="35256" xr:uid="{00000000-0005-0000-0000-0000C3820000}"/>
    <cellStyle name="Saída 4 4 6" xfId="3736" xr:uid="{00000000-0005-0000-0000-0000C4820000}"/>
    <cellStyle name="Saída 4 4 6 2" xfId="12890" xr:uid="{00000000-0005-0000-0000-0000C5820000}"/>
    <cellStyle name="Saída 4 4 6 3" xfId="19889" xr:uid="{00000000-0005-0000-0000-0000C6820000}"/>
    <cellStyle name="Saída 4 4 6 4" xfId="19473" xr:uid="{00000000-0005-0000-0000-0000C7820000}"/>
    <cellStyle name="Saída 4 4 6 5" xfId="17638" xr:uid="{00000000-0005-0000-0000-0000C8820000}"/>
    <cellStyle name="Saída 4 4 6 6" xfId="28744" xr:uid="{00000000-0005-0000-0000-0000C9820000}"/>
    <cellStyle name="Saída 4 4 6 7" xfId="22999" xr:uid="{00000000-0005-0000-0000-0000CA820000}"/>
    <cellStyle name="Saída 4 4 6 8" xfId="25111" xr:uid="{00000000-0005-0000-0000-0000CB820000}"/>
    <cellStyle name="Saída 4 4 7" xfId="10850" xr:uid="{00000000-0005-0000-0000-0000CC820000}"/>
    <cellStyle name="Saída 4 4 8" xfId="18264" xr:uid="{00000000-0005-0000-0000-0000CD820000}"/>
    <cellStyle name="Saída 4 4 9" xfId="28654" xr:uid="{00000000-0005-0000-0000-0000CE820000}"/>
    <cellStyle name="Saída 4 5" xfId="2261" xr:uid="{00000000-0005-0000-0000-0000CF820000}"/>
    <cellStyle name="Saída 4 5 10" xfId="19792" xr:uid="{00000000-0005-0000-0000-0000D0820000}"/>
    <cellStyle name="Saída 4 5 11" xfId="25675" xr:uid="{00000000-0005-0000-0000-0000D1820000}"/>
    <cellStyle name="Saída 4 5 12" xfId="34175" xr:uid="{00000000-0005-0000-0000-0000D2820000}"/>
    <cellStyle name="Saída 4 5 13" xfId="37737" xr:uid="{00000000-0005-0000-0000-0000D3820000}"/>
    <cellStyle name="Saída 4 5 2" xfId="2661" xr:uid="{00000000-0005-0000-0000-0000D4820000}"/>
    <cellStyle name="Saída 4 5 2 2" xfId="11815" xr:uid="{00000000-0005-0000-0000-0000D5820000}"/>
    <cellStyle name="Saída 4 5 2 3" xfId="18818" xr:uid="{00000000-0005-0000-0000-0000D6820000}"/>
    <cellStyle name="Saída 4 5 2 4" xfId="28441" xr:uid="{00000000-0005-0000-0000-0000D7820000}"/>
    <cellStyle name="Saída 4 5 2 5" xfId="22914" xr:uid="{00000000-0005-0000-0000-0000D8820000}"/>
    <cellStyle name="Saída 4 5 2 6" xfId="29475" xr:uid="{00000000-0005-0000-0000-0000D9820000}"/>
    <cellStyle name="Saída 4 5 2 7" xfId="33979" xr:uid="{00000000-0005-0000-0000-0000DA820000}"/>
    <cellStyle name="Saída 4 5 2 8" xfId="37541" xr:uid="{00000000-0005-0000-0000-0000DB820000}"/>
    <cellStyle name="Saída 4 5 3" xfId="3943" xr:uid="{00000000-0005-0000-0000-0000DC820000}"/>
    <cellStyle name="Saída 4 5 3 2" xfId="13097" xr:uid="{00000000-0005-0000-0000-0000DD820000}"/>
    <cellStyle name="Saída 4 5 3 3" xfId="20095" xr:uid="{00000000-0005-0000-0000-0000DE820000}"/>
    <cellStyle name="Saída 4 5 3 4" xfId="27855" xr:uid="{00000000-0005-0000-0000-0000DF820000}"/>
    <cellStyle name="Saída 4 5 3 5" xfId="26621" xr:uid="{00000000-0005-0000-0000-0000E0820000}"/>
    <cellStyle name="Saída 4 5 3 6" xfId="28207" xr:uid="{00000000-0005-0000-0000-0000E1820000}"/>
    <cellStyle name="Saída 4 5 3 7" xfId="33455" xr:uid="{00000000-0005-0000-0000-0000E2820000}"/>
    <cellStyle name="Saída 4 5 3 8" xfId="37129" xr:uid="{00000000-0005-0000-0000-0000E3820000}"/>
    <cellStyle name="Saída 4 5 4" xfId="4381" xr:uid="{00000000-0005-0000-0000-0000E4820000}"/>
    <cellStyle name="Saída 4 5 4 2" xfId="13535" xr:uid="{00000000-0005-0000-0000-0000E5820000}"/>
    <cellStyle name="Saída 4 5 4 3" xfId="20533" xr:uid="{00000000-0005-0000-0000-0000E6820000}"/>
    <cellStyle name="Saída 4 5 4 4" xfId="19714" xr:uid="{00000000-0005-0000-0000-0000E7820000}"/>
    <cellStyle name="Saída 4 5 4 5" xfId="10166" xr:uid="{00000000-0005-0000-0000-0000E8820000}"/>
    <cellStyle name="Saída 4 5 4 6" xfId="17795" xr:uid="{00000000-0005-0000-0000-0000E9820000}"/>
    <cellStyle name="Saída 4 5 4 7" xfId="22492" xr:uid="{00000000-0005-0000-0000-0000EA820000}"/>
    <cellStyle name="Saída 4 5 4 8" xfId="29580" xr:uid="{00000000-0005-0000-0000-0000EB820000}"/>
    <cellStyle name="Saída 4 5 5" xfId="4635" xr:uid="{00000000-0005-0000-0000-0000EC820000}"/>
    <cellStyle name="Saída 4 5 5 2" xfId="13789" xr:uid="{00000000-0005-0000-0000-0000ED820000}"/>
    <cellStyle name="Saída 4 5 5 3" xfId="20787" xr:uid="{00000000-0005-0000-0000-0000EE820000}"/>
    <cellStyle name="Saída 4 5 5 4" xfId="27519" xr:uid="{00000000-0005-0000-0000-0000EF820000}"/>
    <cellStyle name="Saída 4 5 5 5" xfId="24423" xr:uid="{00000000-0005-0000-0000-0000F0820000}"/>
    <cellStyle name="Saída 4 5 5 6" xfId="25990" xr:uid="{00000000-0005-0000-0000-0000F1820000}"/>
    <cellStyle name="Saída 4 5 5 7" xfId="25456" xr:uid="{00000000-0005-0000-0000-0000F2820000}"/>
    <cellStyle name="Saída 4 5 5 8" xfId="17081" xr:uid="{00000000-0005-0000-0000-0000F3820000}"/>
    <cellStyle name="Saída 4 5 6" xfId="4881" xr:uid="{00000000-0005-0000-0000-0000F4820000}"/>
    <cellStyle name="Saída 4 5 6 2" xfId="14035" xr:uid="{00000000-0005-0000-0000-0000F5820000}"/>
    <cellStyle name="Saída 4 5 6 3" xfId="21033" xr:uid="{00000000-0005-0000-0000-0000F6820000}"/>
    <cellStyle name="Saída 4 5 6 4" xfId="27395" xr:uid="{00000000-0005-0000-0000-0000F7820000}"/>
    <cellStyle name="Saída 4 5 6 5" xfId="29265" xr:uid="{00000000-0005-0000-0000-0000F8820000}"/>
    <cellStyle name="Saída 4 5 6 6" xfId="31927" xr:uid="{00000000-0005-0000-0000-0000F9820000}"/>
    <cellStyle name="Saída 4 5 6 7" xfId="35605" xr:uid="{00000000-0005-0000-0000-0000FA820000}"/>
    <cellStyle name="Saída 4 5 6 8" xfId="38516" xr:uid="{00000000-0005-0000-0000-0000FB820000}"/>
    <cellStyle name="Saída 4 5 7" xfId="11415" xr:uid="{00000000-0005-0000-0000-0000FC820000}"/>
    <cellStyle name="Saída 4 5 8" xfId="18418" xr:uid="{00000000-0005-0000-0000-0000FD820000}"/>
    <cellStyle name="Saída 4 5 9" xfId="25343" xr:uid="{00000000-0005-0000-0000-0000FE820000}"/>
    <cellStyle name="Saída 4 6" xfId="2091" xr:uid="{00000000-0005-0000-0000-0000FF820000}"/>
    <cellStyle name="Saída 4 6 10" xfId="15436" xr:uid="{00000000-0005-0000-0000-000000830000}"/>
    <cellStyle name="Saída 4 6 11" xfId="26527" xr:uid="{00000000-0005-0000-0000-000001830000}"/>
    <cellStyle name="Saída 4 6 12" xfId="31440" xr:uid="{00000000-0005-0000-0000-000002830000}"/>
    <cellStyle name="Saída 4 6 13" xfId="35152" xr:uid="{00000000-0005-0000-0000-000003830000}"/>
    <cellStyle name="Saída 4 6 2" xfId="2591" xr:uid="{00000000-0005-0000-0000-000004830000}"/>
    <cellStyle name="Saída 4 6 2 2" xfId="11745" xr:uid="{00000000-0005-0000-0000-000005830000}"/>
    <cellStyle name="Saída 4 6 2 3" xfId="18748" xr:uid="{00000000-0005-0000-0000-000006830000}"/>
    <cellStyle name="Saída 4 6 2 4" xfId="24384" xr:uid="{00000000-0005-0000-0000-000007830000}"/>
    <cellStyle name="Saída 4 6 2 5" xfId="23250" xr:uid="{00000000-0005-0000-0000-000008830000}"/>
    <cellStyle name="Saída 4 6 2 6" xfId="23077" xr:uid="{00000000-0005-0000-0000-000009830000}"/>
    <cellStyle name="Saída 4 6 2 7" xfId="34014" xr:uid="{00000000-0005-0000-0000-00000A830000}"/>
    <cellStyle name="Saída 4 6 2 8" xfId="37576" xr:uid="{00000000-0005-0000-0000-00000B830000}"/>
    <cellStyle name="Saída 4 6 3" xfId="3838" xr:uid="{00000000-0005-0000-0000-00000C830000}"/>
    <cellStyle name="Saída 4 6 3 2" xfId="12992" xr:uid="{00000000-0005-0000-0000-00000D830000}"/>
    <cellStyle name="Saída 4 6 3 3" xfId="19991" xr:uid="{00000000-0005-0000-0000-00000E830000}"/>
    <cellStyle name="Saída 4 6 3 4" xfId="27911" xr:uid="{00000000-0005-0000-0000-00000F830000}"/>
    <cellStyle name="Saída 4 6 3 5" xfId="24425" xr:uid="{00000000-0005-0000-0000-000010830000}"/>
    <cellStyle name="Saída 4 6 3 6" xfId="17676" xr:uid="{00000000-0005-0000-0000-000011830000}"/>
    <cellStyle name="Saída 4 6 3 7" xfId="17835" xr:uid="{00000000-0005-0000-0000-000012830000}"/>
    <cellStyle name="Saída 4 6 3 8" xfId="35022" xr:uid="{00000000-0005-0000-0000-000013830000}"/>
    <cellStyle name="Saída 4 6 4" xfId="4302" xr:uid="{00000000-0005-0000-0000-000014830000}"/>
    <cellStyle name="Saída 4 6 4 2" xfId="13456" xr:uid="{00000000-0005-0000-0000-000015830000}"/>
    <cellStyle name="Saída 4 6 4 3" xfId="20454" xr:uid="{00000000-0005-0000-0000-000016830000}"/>
    <cellStyle name="Saída 4 6 4 4" xfId="27681" xr:uid="{00000000-0005-0000-0000-000017830000}"/>
    <cellStyle name="Saída 4 6 4 5" xfId="17398" xr:uid="{00000000-0005-0000-0000-000018830000}"/>
    <cellStyle name="Saída 4 6 4 6" xfId="19707" xr:uid="{00000000-0005-0000-0000-000019830000}"/>
    <cellStyle name="Saída 4 6 4 7" xfId="33343" xr:uid="{00000000-0005-0000-0000-00001A830000}"/>
    <cellStyle name="Saída 4 6 4 8" xfId="37018" xr:uid="{00000000-0005-0000-0000-00001B830000}"/>
    <cellStyle name="Saída 4 6 5" xfId="4573" xr:uid="{00000000-0005-0000-0000-00001C830000}"/>
    <cellStyle name="Saída 4 6 5 2" xfId="13727" xr:uid="{00000000-0005-0000-0000-00001D830000}"/>
    <cellStyle name="Saída 4 6 5 3" xfId="20725" xr:uid="{00000000-0005-0000-0000-00001E830000}"/>
    <cellStyle name="Saída 4 6 5 4" xfId="27547" xr:uid="{00000000-0005-0000-0000-00001F830000}"/>
    <cellStyle name="Saída 4 6 5 5" xfId="28858" xr:uid="{00000000-0005-0000-0000-000020830000}"/>
    <cellStyle name="Saída 4 6 5 6" xfId="28516" xr:uid="{00000000-0005-0000-0000-000021830000}"/>
    <cellStyle name="Saída 4 6 5 7" xfId="25904" xr:uid="{00000000-0005-0000-0000-000022830000}"/>
    <cellStyle name="Saída 4 6 5 8" xfId="17377" xr:uid="{00000000-0005-0000-0000-000023830000}"/>
    <cellStyle name="Saída 4 6 6" xfId="4823" xr:uid="{00000000-0005-0000-0000-000024830000}"/>
    <cellStyle name="Saída 4 6 6 2" xfId="13977" xr:uid="{00000000-0005-0000-0000-000025830000}"/>
    <cellStyle name="Saída 4 6 6 3" xfId="20975" xr:uid="{00000000-0005-0000-0000-000026830000}"/>
    <cellStyle name="Saída 4 6 6 4" xfId="24799" xr:uid="{00000000-0005-0000-0000-000027830000}"/>
    <cellStyle name="Saída 4 6 6 5" xfId="19517" xr:uid="{00000000-0005-0000-0000-000028830000}"/>
    <cellStyle name="Saída 4 6 6 6" xfId="25180" xr:uid="{00000000-0005-0000-0000-000029830000}"/>
    <cellStyle name="Saída 4 6 6 7" xfId="31191" xr:uid="{00000000-0005-0000-0000-00002A830000}"/>
    <cellStyle name="Saída 4 6 6 8" xfId="30985" xr:uid="{00000000-0005-0000-0000-00002B830000}"/>
    <cellStyle name="Saída 4 6 7" xfId="11245" xr:uid="{00000000-0005-0000-0000-00002C830000}"/>
    <cellStyle name="Saída 4 6 8" xfId="9446" xr:uid="{00000000-0005-0000-0000-00002D830000}"/>
    <cellStyle name="Saída 4 6 9" xfId="28458" xr:uid="{00000000-0005-0000-0000-00002E830000}"/>
    <cellStyle name="Saída 4 7" xfId="1655" xr:uid="{00000000-0005-0000-0000-00002F830000}"/>
    <cellStyle name="Saída 4 7 10" xfId="30994" xr:uid="{00000000-0005-0000-0000-000030830000}"/>
    <cellStyle name="Saída 4 7 11" xfId="31373" xr:uid="{00000000-0005-0000-0000-000031830000}"/>
    <cellStyle name="Saída 4 7 12" xfId="35133" xr:uid="{00000000-0005-0000-0000-000032830000}"/>
    <cellStyle name="Saída 4 7 2" xfId="3570" xr:uid="{00000000-0005-0000-0000-000033830000}"/>
    <cellStyle name="Saída 4 7 2 2" xfId="12724" xr:uid="{00000000-0005-0000-0000-000034830000}"/>
    <cellStyle name="Saída 4 7 2 3" xfId="19725" xr:uid="{00000000-0005-0000-0000-000035830000}"/>
    <cellStyle name="Saída 4 7 2 4" xfId="28044" xr:uid="{00000000-0005-0000-0000-000036830000}"/>
    <cellStyle name="Saída 4 7 2 5" xfId="18205" xr:uid="{00000000-0005-0000-0000-000037830000}"/>
    <cellStyle name="Saída 4 7 2 6" xfId="29596" xr:uid="{00000000-0005-0000-0000-000038830000}"/>
    <cellStyle name="Saída 4 7 2 7" xfId="33592" xr:uid="{00000000-0005-0000-0000-000039830000}"/>
    <cellStyle name="Saída 4 7 2 8" xfId="37259" xr:uid="{00000000-0005-0000-0000-00003A830000}"/>
    <cellStyle name="Saída 4 7 3" xfId="4130" xr:uid="{00000000-0005-0000-0000-00003B830000}"/>
    <cellStyle name="Saída 4 7 3 2" xfId="13284" xr:uid="{00000000-0005-0000-0000-00003C830000}"/>
    <cellStyle name="Saída 4 7 3 3" xfId="20282" xr:uid="{00000000-0005-0000-0000-00003D830000}"/>
    <cellStyle name="Saída 4 7 3 4" xfId="27767" xr:uid="{00000000-0005-0000-0000-00003E830000}"/>
    <cellStyle name="Saída 4 7 3 5" xfId="19371" xr:uid="{00000000-0005-0000-0000-00003F830000}"/>
    <cellStyle name="Saída 4 7 3 6" xfId="27272" xr:uid="{00000000-0005-0000-0000-000040830000}"/>
    <cellStyle name="Saída 4 7 3 7" xfId="33405" xr:uid="{00000000-0005-0000-0000-000041830000}"/>
    <cellStyle name="Saída 4 7 3 8" xfId="37080" xr:uid="{00000000-0005-0000-0000-000042830000}"/>
    <cellStyle name="Saída 4 7 4" xfId="4213" xr:uid="{00000000-0005-0000-0000-000043830000}"/>
    <cellStyle name="Saída 4 7 4 2" xfId="13367" xr:uid="{00000000-0005-0000-0000-000044830000}"/>
    <cellStyle name="Saída 4 7 4 3" xfId="20365" xr:uid="{00000000-0005-0000-0000-000045830000}"/>
    <cellStyle name="Saída 4 7 4 4" xfId="27720" xr:uid="{00000000-0005-0000-0000-000046830000}"/>
    <cellStyle name="Saída 4 7 4 5" xfId="17023" xr:uid="{00000000-0005-0000-0000-000047830000}"/>
    <cellStyle name="Saída 4 7 4 6" xfId="26000" xr:uid="{00000000-0005-0000-0000-000048830000}"/>
    <cellStyle name="Saída 4 7 4 7" xfId="33364" xr:uid="{00000000-0005-0000-0000-000049830000}"/>
    <cellStyle name="Saída 4 7 4 8" xfId="37039" xr:uid="{00000000-0005-0000-0000-00004A830000}"/>
    <cellStyle name="Saída 4 7 5" xfId="3123" xr:uid="{00000000-0005-0000-0000-00004B830000}"/>
    <cellStyle name="Saída 4 7 5 2" xfId="12277" xr:uid="{00000000-0005-0000-0000-00004C830000}"/>
    <cellStyle name="Saída 4 7 5 3" xfId="19280" xr:uid="{00000000-0005-0000-0000-00004D830000}"/>
    <cellStyle name="Saída 4 7 5 4" xfId="15494" xr:uid="{00000000-0005-0000-0000-00004E830000}"/>
    <cellStyle name="Saída 4 7 5 5" xfId="28508" xr:uid="{00000000-0005-0000-0000-00004F830000}"/>
    <cellStyle name="Saída 4 7 5 6" xfId="29778" xr:uid="{00000000-0005-0000-0000-000050830000}"/>
    <cellStyle name="Saída 4 7 5 7" xfId="33752" xr:uid="{00000000-0005-0000-0000-000051830000}"/>
    <cellStyle name="Saída 4 7 5 8" xfId="37314" xr:uid="{00000000-0005-0000-0000-000052830000}"/>
    <cellStyle name="Saída 4 7 6" xfId="10809" xr:uid="{00000000-0005-0000-0000-000053830000}"/>
    <cellStyle name="Saída 4 7 7" xfId="9272" xr:uid="{00000000-0005-0000-0000-000054830000}"/>
    <cellStyle name="Saída 4 7 8" xfId="28669" xr:uid="{00000000-0005-0000-0000-000055830000}"/>
    <cellStyle name="Saída 4 7 9" xfId="28648" xr:uid="{00000000-0005-0000-0000-000056830000}"/>
    <cellStyle name="Saída 4 8" xfId="2483" xr:uid="{00000000-0005-0000-0000-000057830000}"/>
    <cellStyle name="Saída 4 8 2" xfId="11637" xr:uid="{00000000-0005-0000-0000-000058830000}"/>
    <cellStyle name="Saída 4 8 3" xfId="18640" xr:uid="{00000000-0005-0000-0000-000059830000}"/>
    <cellStyle name="Saída 4 8 4" xfId="23073" xr:uid="{00000000-0005-0000-0000-00005A830000}"/>
    <cellStyle name="Saída 4 8 5" xfId="24352" xr:uid="{00000000-0005-0000-0000-00005B830000}"/>
    <cellStyle name="Saída 4 8 6" xfId="30090" xr:uid="{00000000-0005-0000-0000-00005C830000}"/>
    <cellStyle name="Saída 4 8 7" xfId="31495" xr:uid="{00000000-0005-0000-0000-00005D830000}"/>
    <cellStyle name="Saída 4 8 8" xfId="35199" xr:uid="{00000000-0005-0000-0000-00005E830000}"/>
    <cellStyle name="Saída 4 9" xfId="3087" xr:uid="{00000000-0005-0000-0000-00005F830000}"/>
    <cellStyle name="Saída 4 9 2" xfId="12241" xr:uid="{00000000-0005-0000-0000-000060830000}"/>
    <cellStyle name="Saída 4 9 3" xfId="19244" xr:uid="{00000000-0005-0000-0000-000061830000}"/>
    <cellStyle name="Saída 4 9 4" xfId="28247" xr:uid="{00000000-0005-0000-0000-000062830000}"/>
    <cellStyle name="Saída 4 9 5" xfId="17792" xr:uid="{00000000-0005-0000-0000-000063830000}"/>
    <cellStyle name="Saída 4 9 6" xfId="29795" xr:uid="{00000000-0005-0000-0000-000064830000}"/>
    <cellStyle name="Saída 4 9 7" xfId="33765" xr:uid="{00000000-0005-0000-0000-000065830000}"/>
    <cellStyle name="Saída 4 9 8" xfId="37327" xr:uid="{00000000-0005-0000-0000-000066830000}"/>
    <cellStyle name="Saída 5" xfId="866" xr:uid="{00000000-0005-0000-0000-000067830000}"/>
    <cellStyle name="Saída 5 10" xfId="4349" xr:uid="{00000000-0005-0000-0000-000068830000}"/>
    <cellStyle name="Saída 5 10 2" xfId="13503" xr:uid="{00000000-0005-0000-0000-000069830000}"/>
    <cellStyle name="Saída 5 10 3" xfId="20501" xr:uid="{00000000-0005-0000-0000-00006A830000}"/>
    <cellStyle name="Saída 5 10 4" xfId="27660" xr:uid="{00000000-0005-0000-0000-00006B830000}"/>
    <cellStyle name="Saída 5 10 5" xfId="22959" xr:uid="{00000000-0005-0000-0000-00006C830000}"/>
    <cellStyle name="Saída 5 10 6" xfId="25873" xr:uid="{00000000-0005-0000-0000-00006D830000}"/>
    <cellStyle name="Saída 5 10 7" xfId="31720" xr:uid="{00000000-0005-0000-0000-00006E830000}"/>
    <cellStyle name="Saída 5 10 8" xfId="35400" xr:uid="{00000000-0005-0000-0000-00006F830000}"/>
    <cellStyle name="Saída 5 11" xfId="4604" xr:uid="{00000000-0005-0000-0000-000070830000}"/>
    <cellStyle name="Saída 5 11 2" xfId="13758" xr:uid="{00000000-0005-0000-0000-000071830000}"/>
    <cellStyle name="Saída 5 11 3" xfId="20756" xr:uid="{00000000-0005-0000-0000-000072830000}"/>
    <cellStyle name="Saída 5 11 4" xfId="24027" xr:uid="{00000000-0005-0000-0000-000073830000}"/>
    <cellStyle name="Saída 5 11 5" xfId="29438" xr:uid="{00000000-0005-0000-0000-000074830000}"/>
    <cellStyle name="Saída 5 11 6" xfId="26833" xr:uid="{00000000-0005-0000-0000-000075830000}"/>
    <cellStyle name="Saída 5 11 7" xfId="32214" xr:uid="{00000000-0005-0000-0000-000076830000}"/>
    <cellStyle name="Saída 5 11 8" xfId="35889" xr:uid="{00000000-0005-0000-0000-000077830000}"/>
    <cellStyle name="Saída 5 12" xfId="10021" xr:uid="{00000000-0005-0000-0000-000078830000}"/>
    <cellStyle name="Saída 5 13" xfId="17457" xr:uid="{00000000-0005-0000-0000-000079830000}"/>
    <cellStyle name="Saída 5 14" xfId="29058" xr:uid="{00000000-0005-0000-0000-00007A830000}"/>
    <cellStyle name="Saída 5 15" xfId="22900" xr:uid="{00000000-0005-0000-0000-00007B830000}"/>
    <cellStyle name="Saída 5 16" xfId="31350" xr:uid="{00000000-0005-0000-0000-00007C830000}"/>
    <cellStyle name="Saída 5 17" xfId="35109" xr:uid="{00000000-0005-0000-0000-00007D830000}"/>
    <cellStyle name="Saída 5 18" xfId="38424" xr:uid="{00000000-0005-0000-0000-00007E830000}"/>
    <cellStyle name="Saída 5 2" xfId="2293" xr:uid="{00000000-0005-0000-0000-00007F830000}"/>
    <cellStyle name="Saída 5 2 10" xfId="23131" xr:uid="{00000000-0005-0000-0000-000080830000}"/>
    <cellStyle name="Saída 5 2 11" xfId="30184" xr:uid="{00000000-0005-0000-0000-000081830000}"/>
    <cellStyle name="Saída 5 2 12" xfId="31071" xr:uid="{00000000-0005-0000-0000-000082830000}"/>
    <cellStyle name="Saída 5 2 13" xfId="31334" xr:uid="{00000000-0005-0000-0000-000083830000}"/>
    <cellStyle name="Saída 5 2 2" xfId="2693" xr:uid="{00000000-0005-0000-0000-000084830000}"/>
    <cellStyle name="Saída 5 2 2 2" xfId="11847" xr:uid="{00000000-0005-0000-0000-000085830000}"/>
    <cellStyle name="Saída 5 2 2 3" xfId="18850" xr:uid="{00000000-0005-0000-0000-000086830000}"/>
    <cellStyle name="Saída 5 2 2 4" xfId="28428" xr:uid="{00000000-0005-0000-0000-000087830000}"/>
    <cellStyle name="Saída 5 2 2 5" xfId="22649" xr:uid="{00000000-0005-0000-0000-000088830000}"/>
    <cellStyle name="Saída 5 2 2 6" xfId="25208" xr:uid="{00000000-0005-0000-0000-000089830000}"/>
    <cellStyle name="Saída 5 2 2 7" xfId="33963" xr:uid="{00000000-0005-0000-0000-00008A830000}"/>
    <cellStyle name="Saída 5 2 2 8" xfId="37525" xr:uid="{00000000-0005-0000-0000-00008B830000}"/>
    <cellStyle name="Saída 5 2 3" xfId="3975" xr:uid="{00000000-0005-0000-0000-00008C830000}"/>
    <cellStyle name="Saída 5 2 3 2" xfId="13129" xr:uid="{00000000-0005-0000-0000-00008D830000}"/>
    <cellStyle name="Saída 5 2 3 3" xfId="20127" xr:uid="{00000000-0005-0000-0000-00008E830000}"/>
    <cellStyle name="Saída 5 2 3 4" xfId="27843" xr:uid="{00000000-0005-0000-0000-00008F830000}"/>
    <cellStyle name="Saída 5 2 3 5" xfId="9297" xr:uid="{00000000-0005-0000-0000-000090830000}"/>
    <cellStyle name="Saída 5 2 3 6" xfId="19741" xr:uid="{00000000-0005-0000-0000-000091830000}"/>
    <cellStyle name="Saída 5 2 3 7" xfId="18150" xr:uid="{00000000-0005-0000-0000-000092830000}"/>
    <cellStyle name="Saída 5 2 3 8" xfId="17844" xr:uid="{00000000-0005-0000-0000-000093830000}"/>
    <cellStyle name="Saída 5 2 4" xfId="4413" xr:uid="{00000000-0005-0000-0000-000094830000}"/>
    <cellStyle name="Saída 5 2 4 2" xfId="13567" xr:uid="{00000000-0005-0000-0000-000095830000}"/>
    <cellStyle name="Saída 5 2 4 3" xfId="20565" xr:uid="{00000000-0005-0000-0000-000096830000}"/>
    <cellStyle name="Saída 5 2 4 4" xfId="27629" xr:uid="{00000000-0005-0000-0000-000097830000}"/>
    <cellStyle name="Saída 5 2 4 5" xfId="23164" xr:uid="{00000000-0005-0000-0000-000098830000}"/>
    <cellStyle name="Saída 5 2 4 6" xfId="18155" xr:uid="{00000000-0005-0000-0000-000099830000}"/>
    <cellStyle name="Saída 5 2 4 7" xfId="25510" xr:uid="{00000000-0005-0000-0000-00009A830000}"/>
    <cellStyle name="Saída 5 2 4 8" xfId="31879" xr:uid="{00000000-0005-0000-0000-00009B830000}"/>
    <cellStyle name="Saída 5 2 5" xfId="4667" xr:uid="{00000000-0005-0000-0000-00009C830000}"/>
    <cellStyle name="Saída 5 2 5 2" xfId="13821" xr:uid="{00000000-0005-0000-0000-00009D830000}"/>
    <cellStyle name="Saída 5 2 5 3" xfId="20819" xr:uid="{00000000-0005-0000-0000-00009E830000}"/>
    <cellStyle name="Saída 5 2 5 4" xfId="27503" xr:uid="{00000000-0005-0000-0000-00009F830000}"/>
    <cellStyle name="Saída 5 2 5 5" xfId="23365" xr:uid="{00000000-0005-0000-0000-0000A0830000}"/>
    <cellStyle name="Saída 5 2 5 6" xfId="22834" xr:uid="{00000000-0005-0000-0000-0000A1830000}"/>
    <cellStyle name="Saída 5 2 5 7" xfId="32189" xr:uid="{00000000-0005-0000-0000-0000A2830000}"/>
    <cellStyle name="Saída 5 2 5 8" xfId="35864" xr:uid="{00000000-0005-0000-0000-0000A3830000}"/>
    <cellStyle name="Saída 5 2 6" xfId="4913" xr:uid="{00000000-0005-0000-0000-0000A4830000}"/>
    <cellStyle name="Saída 5 2 6 2" xfId="14067" xr:uid="{00000000-0005-0000-0000-0000A5830000}"/>
    <cellStyle name="Saída 5 2 6 3" xfId="21065" xr:uid="{00000000-0005-0000-0000-0000A6830000}"/>
    <cellStyle name="Saída 5 2 6 4" xfId="27379" xr:uid="{00000000-0005-0000-0000-0000A7830000}"/>
    <cellStyle name="Saída 5 2 6 5" xfId="29292" xr:uid="{00000000-0005-0000-0000-0000A8830000}"/>
    <cellStyle name="Saída 5 2 6 6" xfId="31959" xr:uid="{00000000-0005-0000-0000-0000A9830000}"/>
    <cellStyle name="Saída 5 2 6 7" xfId="35637" xr:uid="{00000000-0005-0000-0000-0000AA830000}"/>
    <cellStyle name="Saída 5 2 6 8" xfId="38548" xr:uid="{00000000-0005-0000-0000-0000AB830000}"/>
    <cellStyle name="Saída 5 2 7" xfId="11447" xr:uid="{00000000-0005-0000-0000-0000AC830000}"/>
    <cellStyle name="Saída 5 2 8" xfId="18450" xr:uid="{00000000-0005-0000-0000-0000AD830000}"/>
    <cellStyle name="Saída 5 2 9" xfId="25344" xr:uid="{00000000-0005-0000-0000-0000AE830000}"/>
    <cellStyle name="Saída 5 3" xfId="1678" xr:uid="{00000000-0005-0000-0000-0000AF830000}"/>
    <cellStyle name="Saída 5 3 10" xfId="28738" xr:uid="{00000000-0005-0000-0000-0000B0830000}"/>
    <cellStyle name="Saída 5 3 11" xfId="30989" xr:uid="{00000000-0005-0000-0000-0000B1830000}"/>
    <cellStyle name="Saída 5 3 12" xfId="34913" xr:uid="{00000000-0005-0000-0000-0000B2830000}"/>
    <cellStyle name="Saída 5 3 13" xfId="38376" xr:uid="{00000000-0005-0000-0000-0000B3830000}"/>
    <cellStyle name="Saída 5 3 2" xfId="2505" xr:uid="{00000000-0005-0000-0000-0000B4830000}"/>
    <cellStyle name="Saída 5 3 2 2" xfId="11659" xr:uid="{00000000-0005-0000-0000-0000B5830000}"/>
    <cellStyle name="Saída 5 3 2 3" xfId="18662" xr:uid="{00000000-0005-0000-0000-0000B6830000}"/>
    <cellStyle name="Saída 5 3 2 4" xfId="18355" xr:uid="{00000000-0005-0000-0000-0000B7830000}"/>
    <cellStyle name="Saída 5 3 2 5" xfId="26222" xr:uid="{00000000-0005-0000-0000-0000B8830000}"/>
    <cellStyle name="Saída 5 3 2 6" xfId="30078" xr:uid="{00000000-0005-0000-0000-0000B9830000}"/>
    <cellStyle name="Saída 5 3 2 7" xfId="29636" xr:uid="{00000000-0005-0000-0000-0000BA830000}"/>
    <cellStyle name="Saída 5 3 2 8" xfId="17957" xr:uid="{00000000-0005-0000-0000-0000BB830000}"/>
    <cellStyle name="Saída 5 3 3" xfId="3655" xr:uid="{00000000-0005-0000-0000-0000BC830000}"/>
    <cellStyle name="Saída 5 3 3 2" xfId="12809" xr:uid="{00000000-0005-0000-0000-0000BD830000}"/>
    <cellStyle name="Saída 5 3 3 3" xfId="19808" xr:uid="{00000000-0005-0000-0000-0000BE830000}"/>
    <cellStyle name="Saída 5 3 3 4" xfId="21238" xr:uid="{00000000-0005-0000-0000-0000BF830000}"/>
    <cellStyle name="Saída 5 3 3 5" xfId="26552" xr:uid="{00000000-0005-0000-0000-0000C0830000}"/>
    <cellStyle name="Saída 5 3 3 6" xfId="25318" xr:uid="{00000000-0005-0000-0000-0000C1830000}"/>
    <cellStyle name="Saída 5 3 3 7" xfId="29391" xr:uid="{00000000-0005-0000-0000-0000C2830000}"/>
    <cellStyle name="Saída 5 3 3 8" xfId="29737" xr:uid="{00000000-0005-0000-0000-0000C3830000}"/>
    <cellStyle name="Saída 5 3 4" xfId="4164" xr:uid="{00000000-0005-0000-0000-0000C4830000}"/>
    <cellStyle name="Saída 5 3 4 2" xfId="13318" xr:uid="{00000000-0005-0000-0000-0000C5830000}"/>
    <cellStyle name="Saída 5 3 4 3" xfId="20316" xr:uid="{00000000-0005-0000-0000-0000C6830000}"/>
    <cellStyle name="Saída 5 3 4 4" xfId="24144" xr:uid="{00000000-0005-0000-0000-0000C7830000}"/>
    <cellStyle name="Saída 5 3 4 5" xfId="26663" xr:uid="{00000000-0005-0000-0000-0000C8830000}"/>
    <cellStyle name="Saída 5 3 4 6" xfId="22678" xr:uid="{00000000-0005-0000-0000-0000C9830000}"/>
    <cellStyle name="Saída 5 3 4 7" xfId="33388" xr:uid="{00000000-0005-0000-0000-0000CA830000}"/>
    <cellStyle name="Saída 5 3 4 8" xfId="37063" xr:uid="{00000000-0005-0000-0000-0000CB830000}"/>
    <cellStyle name="Saída 5 3 5" xfId="3076" xr:uid="{00000000-0005-0000-0000-0000CC830000}"/>
    <cellStyle name="Saída 5 3 5 2" xfId="12230" xr:uid="{00000000-0005-0000-0000-0000CD830000}"/>
    <cellStyle name="Saída 5 3 5 3" xfId="19233" xr:uid="{00000000-0005-0000-0000-0000CE830000}"/>
    <cellStyle name="Saída 5 3 5 4" xfId="29487" xr:uid="{00000000-0005-0000-0000-0000CF830000}"/>
    <cellStyle name="Saída 5 3 5 5" xfId="26424" xr:uid="{00000000-0005-0000-0000-0000D0830000}"/>
    <cellStyle name="Saída 5 3 5 6" xfId="24113" xr:uid="{00000000-0005-0000-0000-0000D1830000}"/>
    <cellStyle name="Saída 5 3 5 7" xfId="33777" xr:uid="{00000000-0005-0000-0000-0000D2830000}"/>
    <cellStyle name="Saída 5 3 5 8" xfId="37339" xr:uid="{00000000-0005-0000-0000-0000D3830000}"/>
    <cellStyle name="Saída 5 3 6" xfId="3765" xr:uid="{00000000-0005-0000-0000-0000D4830000}"/>
    <cellStyle name="Saída 5 3 6 2" xfId="12919" xr:uid="{00000000-0005-0000-0000-0000D5830000}"/>
    <cellStyle name="Saída 5 3 6 3" xfId="19918" xr:uid="{00000000-0005-0000-0000-0000D6830000}"/>
    <cellStyle name="Saída 5 3 6 4" xfId="22672" xr:uid="{00000000-0005-0000-0000-0000D7830000}"/>
    <cellStyle name="Saída 5 3 6 5" xfId="28815" xr:uid="{00000000-0005-0000-0000-0000D8830000}"/>
    <cellStyle name="Saída 5 3 6 6" xfId="27303" xr:uid="{00000000-0005-0000-0000-0000D9830000}"/>
    <cellStyle name="Saída 5 3 6 7" xfId="33532" xr:uid="{00000000-0005-0000-0000-0000DA830000}"/>
    <cellStyle name="Saída 5 3 6 8" xfId="37200" xr:uid="{00000000-0005-0000-0000-0000DB830000}"/>
    <cellStyle name="Saída 5 3 7" xfId="10832" xr:uid="{00000000-0005-0000-0000-0000DC830000}"/>
    <cellStyle name="Saída 5 3 8" xfId="18241" xr:uid="{00000000-0005-0000-0000-0000DD830000}"/>
    <cellStyle name="Saída 5 3 9" xfId="28662" xr:uid="{00000000-0005-0000-0000-0000DE830000}"/>
    <cellStyle name="Saída 5 4" xfId="2328" xr:uid="{00000000-0005-0000-0000-0000DF830000}"/>
    <cellStyle name="Saída 5 4 10" xfId="9354" xr:uid="{00000000-0005-0000-0000-0000E0830000}"/>
    <cellStyle name="Saída 5 4 11" xfId="18013" xr:uid="{00000000-0005-0000-0000-0000E1830000}"/>
    <cellStyle name="Saída 5 4 12" xfId="18356" xr:uid="{00000000-0005-0000-0000-0000E2830000}"/>
    <cellStyle name="Saída 5 4 13" xfId="31133" xr:uid="{00000000-0005-0000-0000-0000E3830000}"/>
    <cellStyle name="Saída 5 4 2" xfId="2728" xr:uid="{00000000-0005-0000-0000-0000E4830000}"/>
    <cellStyle name="Saída 5 4 2 2" xfId="11882" xr:uid="{00000000-0005-0000-0000-0000E5830000}"/>
    <cellStyle name="Saída 5 4 2 3" xfId="18885" xr:uid="{00000000-0005-0000-0000-0000E6830000}"/>
    <cellStyle name="Saída 5 4 2 4" xfId="9330" xr:uid="{00000000-0005-0000-0000-0000E7830000}"/>
    <cellStyle name="Saída 5 4 2 5" xfId="26323" xr:uid="{00000000-0005-0000-0000-0000E8830000}"/>
    <cellStyle name="Saída 5 4 2 6" xfId="29968" xr:uid="{00000000-0005-0000-0000-0000E9830000}"/>
    <cellStyle name="Saída 5 4 2 7" xfId="33938" xr:uid="{00000000-0005-0000-0000-0000EA830000}"/>
    <cellStyle name="Saída 5 4 2 8" xfId="37500" xr:uid="{00000000-0005-0000-0000-0000EB830000}"/>
    <cellStyle name="Saída 5 4 3" xfId="4010" xr:uid="{00000000-0005-0000-0000-0000EC830000}"/>
    <cellStyle name="Saída 5 4 3 2" xfId="13164" xr:uid="{00000000-0005-0000-0000-0000ED830000}"/>
    <cellStyle name="Saída 5 4 3 3" xfId="20162" xr:uid="{00000000-0005-0000-0000-0000EE830000}"/>
    <cellStyle name="Saída 5 4 3 4" xfId="25396" xr:uid="{00000000-0005-0000-0000-0000EF830000}"/>
    <cellStyle name="Saída 5 4 3 5" xfId="29203" xr:uid="{00000000-0005-0000-0000-0000F0830000}"/>
    <cellStyle name="Saída 5 4 3 6" xfId="25612" xr:uid="{00000000-0005-0000-0000-0000F1830000}"/>
    <cellStyle name="Saída 5 4 3 7" xfId="28064" xr:uid="{00000000-0005-0000-0000-0000F2830000}"/>
    <cellStyle name="Saída 5 4 3 8" xfId="29102" xr:uid="{00000000-0005-0000-0000-0000F3830000}"/>
    <cellStyle name="Saída 5 4 4" xfId="4448" xr:uid="{00000000-0005-0000-0000-0000F4830000}"/>
    <cellStyle name="Saída 5 4 4 2" xfId="13602" xr:uid="{00000000-0005-0000-0000-0000F5830000}"/>
    <cellStyle name="Saída 5 4 4 3" xfId="20600" xr:uid="{00000000-0005-0000-0000-0000F6830000}"/>
    <cellStyle name="Saída 5 4 4 4" xfId="27612" xr:uid="{00000000-0005-0000-0000-0000F7830000}"/>
    <cellStyle name="Saída 5 4 4 5" xfId="24505" xr:uid="{00000000-0005-0000-0000-0000F8830000}"/>
    <cellStyle name="Saída 5 4 4 6" xfId="25361" xr:uid="{00000000-0005-0000-0000-0000F9830000}"/>
    <cellStyle name="Saída 5 4 4 7" xfId="31872" xr:uid="{00000000-0005-0000-0000-0000FA830000}"/>
    <cellStyle name="Saída 5 4 4 8" xfId="35526" xr:uid="{00000000-0005-0000-0000-0000FB830000}"/>
    <cellStyle name="Saída 5 4 5" xfId="4702" xr:uid="{00000000-0005-0000-0000-0000FC830000}"/>
    <cellStyle name="Saída 5 4 5 2" xfId="13856" xr:uid="{00000000-0005-0000-0000-0000FD830000}"/>
    <cellStyle name="Saída 5 4 5 3" xfId="20854" xr:uid="{00000000-0005-0000-0000-0000FE830000}"/>
    <cellStyle name="Saída 5 4 5 4" xfId="24783" xr:uid="{00000000-0005-0000-0000-0000FF830000}"/>
    <cellStyle name="Saída 5 4 5 5" xfId="28223" xr:uid="{00000000-0005-0000-0000-000000840000}"/>
    <cellStyle name="Saída 5 4 5 6" xfId="23056" xr:uid="{00000000-0005-0000-0000-000001840000}"/>
    <cellStyle name="Saída 5 4 5 7" xfId="32173" xr:uid="{00000000-0005-0000-0000-000002840000}"/>
    <cellStyle name="Saída 5 4 5 8" xfId="35848" xr:uid="{00000000-0005-0000-0000-000003840000}"/>
    <cellStyle name="Saída 5 4 6" xfId="4948" xr:uid="{00000000-0005-0000-0000-000004840000}"/>
    <cellStyle name="Saída 5 4 6 2" xfId="14102" xr:uid="{00000000-0005-0000-0000-000005840000}"/>
    <cellStyle name="Saída 5 4 6 3" xfId="21100" xr:uid="{00000000-0005-0000-0000-000006840000}"/>
    <cellStyle name="Saída 5 4 6 4" xfId="27365" xr:uid="{00000000-0005-0000-0000-000007840000}"/>
    <cellStyle name="Saída 5 4 6 5" xfId="17033" xr:uid="{00000000-0005-0000-0000-000008840000}"/>
    <cellStyle name="Saída 5 4 6 6" xfId="31994" xr:uid="{00000000-0005-0000-0000-000009840000}"/>
    <cellStyle name="Saída 5 4 6 7" xfId="35672" xr:uid="{00000000-0005-0000-0000-00000A840000}"/>
    <cellStyle name="Saída 5 4 6 8" xfId="38583" xr:uid="{00000000-0005-0000-0000-00000B840000}"/>
    <cellStyle name="Saída 5 4 7" xfId="11482" xr:uid="{00000000-0005-0000-0000-00000C840000}"/>
    <cellStyle name="Saída 5 4 8" xfId="18485" xr:uid="{00000000-0005-0000-0000-00000D840000}"/>
    <cellStyle name="Saída 5 4 9" xfId="17560" xr:uid="{00000000-0005-0000-0000-00000E840000}"/>
    <cellStyle name="Saída 5 5" xfId="1773" xr:uid="{00000000-0005-0000-0000-00000F840000}"/>
    <cellStyle name="Saída 5 5 10" xfId="28735" xr:uid="{00000000-0005-0000-0000-000010840000}"/>
    <cellStyle name="Saída 5 5 11" xfId="30947" xr:uid="{00000000-0005-0000-0000-000011840000}"/>
    <cellStyle name="Saída 5 5 12" xfId="28032" xr:uid="{00000000-0005-0000-0000-000012840000}"/>
    <cellStyle name="Saída 5 5 13" xfId="31137" xr:uid="{00000000-0005-0000-0000-000013840000}"/>
    <cellStyle name="Saída 5 5 2" xfId="2538" xr:uid="{00000000-0005-0000-0000-000014840000}"/>
    <cellStyle name="Saída 5 5 2 2" xfId="11692" xr:uid="{00000000-0005-0000-0000-000015840000}"/>
    <cellStyle name="Saída 5 5 2 3" xfId="18695" xr:uid="{00000000-0005-0000-0000-000016840000}"/>
    <cellStyle name="Saída 5 5 2 4" xfId="21324" xr:uid="{00000000-0005-0000-0000-000017840000}"/>
    <cellStyle name="Saída 5 5 2 5" xfId="23016" xr:uid="{00000000-0005-0000-0000-000018840000}"/>
    <cellStyle name="Saída 5 5 2 6" xfId="29411" xr:uid="{00000000-0005-0000-0000-000019840000}"/>
    <cellStyle name="Saída 5 5 2 7" xfId="30880" xr:uid="{00000000-0005-0000-0000-00001A840000}"/>
    <cellStyle name="Saída 5 5 2 8" xfId="31432" xr:uid="{00000000-0005-0000-0000-00001B840000}"/>
    <cellStyle name="Saída 5 5 3" xfId="3700" xr:uid="{00000000-0005-0000-0000-00001C840000}"/>
    <cellStyle name="Saída 5 5 3 2" xfId="12854" xr:uid="{00000000-0005-0000-0000-00001D840000}"/>
    <cellStyle name="Saída 5 5 3 3" xfId="19853" xr:uid="{00000000-0005-0000-0000-00001E840000}"/>
    <cellStyle name="Saída 5 5 3 4" xfId="17927" xr:uid="{00000000-0005-0000-0000-00001F840000}"/>
    <cellStyle name="Saída 5 5 3 5" xfId="19584" xr:uid="{00000000-0005-0000-0000-000020840000}"/>
    <cellStyle name="Saída 5 5 3 6" xfId="29543" xr:uid="{00000000-0005-0000-0000-000021840000}"/>
    <cellStyle name="Saída 5 5 3 7" xfId="33564" xr:uid="{00000000-0005-0000-0000-000022840000}"/>
    <cellStyle name="Saída 5 5 3 8" xfId="37232" xr:uid="{00000000-0005-0000-0000-000023840000}"/>
    <cellStyle name="Saída 5 5 4" xfId="4210" xr:uid="{00000000-0005-0000-0000-000024840000}"/>
    <cellStyle name="Saída 5 5 4 2" xfId="13364" xr:uid="{00000000-0005-0000-0000-000025840000}"/>
    <cellStyle name="Saída 5 5 4 3" xfId="20362" xr:uid="{00000000-0005-0000-0000-000026840000}"/>
    <cellStyle name="Saída 5 5 4 4" xfId="27727" xr:uid="{00000000-0005-0000-0000-000027840000}"/>
    <cellStyle name="Saída 5 5 4 5" xfId="29501" xr:uid="{00000000-0005-0000-0000-000028840000}"/>
    <cellStyle name="Saída 5 5 4 6" xfId="27267" xr:uid="{00000000-0005-0000-0000-000029840000}"/>
    <cellStyle name="Saída 5 5 4 7" xfId="33362" xr:uid="{00000000-0005-0000-0000-00002A840000}"/>
    <cellStyle name="Saída 5 5 4 8" xfId="37037" xr:uid="{00000000-0005-0000-0000-00002B840000}"/>
    <cellStyle name="Saída 5 5 5" xfId="3170" xr:uid="{00000000-0005-0000-0000-00002C840000}"/>
    <cellStyle name="Saída 5 5 5 2" xfId="12324" xr:uid="{00000000-0005-0000-0000-00002D840000}"/>
    <cellStyle name="Saída 5 5 5 3" xfId="19327" xr:uid="{00000000-0005-0000-0000-00002E840000}"/>
    <cellStyle name="Saída 5 5 5 4" xfId="28237" xr:uid="{00000000-0005-0000-0000-00002F840000}"/>
    <cellStyle name="Saída 5 5 5 5" xfId="22432" xr:uid="{00000000-0005-0000-0000-000030840000}"/>
    <cellStyle name="Saída 5 5 5 6" xfId="29756" xr:uid="{00000000-0005-0000-0000-000031840000}"/>
    <cellStyle name="Saída 5 5 5 7" xfId="23100" xr:uid="{00000000-0005-0000-0000-000032840000}"/>
    <cellStyle name="Saída 5 5 5 8" xfId="31819" xr:uid="{00000000-0005-0000-0000-000033840000}"/>
    <cellStyle name="Saída 5 5 6" xfId="4153" xr:uid="{00000000-0005-0000-0000-000034840000}"/>
    <cellStyle name="Saída 5 5 6 2" xfId="13307" xr:uid="{00000000-0005-0000-0000-000035840000}"/>
    <cellStyle name="Saída 5 5 6 3" xfId="20305" xr:uid="{00000000-0005-0000-0000-000036840000}"/>
    <cellStyle name="Saída 5 5 6 4" xfId="27750" xr:uid="{00000000-0005-0000-0000-000037840000}"/>
    <cellStyle name="Saída 5 5 6 5" xfId="11205" xr:uid="{00000000-0005-0000-0000-000038840000}"/>
    <cellStyle name="Saída 5 5 6 6" xfId="28465" xr:uid="{00000000-0005-0000-0000-000039840000}"/>
    <cellStyle name="Saída 5 5 6 7" xfId="31687" xr:uid="{00000000-0005-0000-0000-00003A840000}"/>
    <cellStyle name="Saída 5 5 6 8" xfId="35367" xr:uid="{00000000-0005-0000-0000-00003B840000}"/>
    <cellStyle name="Saída 5 5 7" xfId="10927" xr:uid="{00000000-0005-0000-0000-00003C840000}"/>
    <cellStyle name="Saída 5 5 8" xfId="9620" xr:uid="{00000000-0005-0000-0000-00003D840000}"/>
    <cellStyle name="Saída 5 5 9" xfId="28616" xr:uid="{00000000-0005-0000-0000-00003E840000}"/>
    <cellStyle name="Saída 5 6" xfId="1658" xr:uid="{00000000-0005-0000-0000-00003F840000}"/>
    <cellStyle name="Saída 5 6 10" xfId="30995" xr:uid="{00000000-0005-0000-0000-000040840000}"/>
    <cellStyle name="Saída 5 6 11" xfId="31375" xr:uid="{00000000-0005-0000-0000-000041840000}"/>
    <cellStyle name="Saída 5 6 12" xfId="35136" xr:uid="{00000000-0005-0000-0000-000042840000}"/>
    <cellStyle name="Saída 5 6 2" xfId="3573" xr:uid="{00000000-0005-0000-0000-000043840000}"/>
    <cellStyle name="Saída 5 6 2 2" xfId="12727" xr:uid="{00000000-0005-0000-0000-000044840000}"/>
    <cellStyle name="Saída 5 6 2 3" xfId="19728" xr:uid="{00000000-0005-0000-0000-000045840000}"/>
    <cellStyle name="Saída 5 6 2 4" xfId="28038" xr:uid="{00000000-0005-0000-0000-000046840000}"/>
    <cellStyle name="Saída 5 6 2 5" xfId="23005" xr:uid="{00000000-0005-0000-0000-000047840000}"/>
    <cellStyle name="Saída 5 6 2 6" xfId="27995" xr:uid="{00000000-0005-0000-0000-000048840000}"/>
    <cellStyle name="Saída 5 6 2 7" xfId="33591" xr:uid="{00000000-0005-0000-0000-000049840000}"/>
    <cellStyle name="Saída 5 6 2 8" xfId="37258" xr:uid="{00000000-0005-0000-0000-00004A840000}"/>
    <cellStyle name="Saída 5 6 3" xfId="4133" xr:uid="{00000000-0005-0000-0000-00004B840000}"/>
    <cellStyle name="Saída 5 6 3 2" xfId="13287" xr:uid="{00000000-0005-0000-0000-00004C840000}"/>
    <cellStyle name="Saída 5 6 3 3" xfId="20285" xr:uid="{00000000-0005-0000-0000-00004D840000}"/>
    <cellStyle name="Saída 5 6 3 4" xfId="22899" xr:uid="{00000000-0005-0000-0000-00004E840000}"/>
    <cellStyle name="Saída 5 6 3 5" xfId="9632" xr:uid="{00000000-0005-0000-0000-00004F840000}"/>
    <cellStyle name="Saída 5 6 3 6" xfId="19525" xr:uid="{00000000-0005-0000-0000-000050840000}"/>
    <cellStyle name="Saída 5 6 3 7" xfId="31693" xr:uid="{00000000-0005-0000-0000-000051840000}"/>
    <cellStyle name="Saída 5 6 3 8" xfId="35373" xr:uid="{00000000-0005-0000-0000-000052840000}"/>
    <cellStyle name="Saída 5 6 4" xfId="3824" xr:uid="{00000000-0005-0000-0000-000053840000}"/>
    <cellStyle name="Saída 5 6 4 2" xfId="12978" xr:uid="{00000000-0005-0000-0000-000054840000}"/>
    <cellStyle name="Saída 5 6 4 3" xfId="19977" xr:uid="{00000000-0005-0000-0000-000055840000}"/>
    <cellStyle name="Saída 5 6 4 4" xfId="17471" xr:uid="{00000000-0005-0000-0000-000056840000}"/>
    <cellStyle name="Saída 5 6 4 5" xfId="29184" xr:uid="{00000000-0005-0000-0000-000057840000}"/>
    <cellStyle name="Saída 5 6 4 6" xfId="28012" xr:uid="{00000000-0005-0000-0000-000058840000}"/>
    <cellStyle name="Saída 5 6 4 7" xfId="30919" xr:uid="{00000000-0005-0000-0000-000059840000}"/>
    <cellStyle name="Saída 5 6 4 8" xfId="25840" xr:uid="{00000000-0005-0000-0000-00005A840000}"/>
    <cellStyle name="Saída 5 6 5" xfId="3185" xr:uid="{00000000-0005-0000-0000-00005B840000}"/>
    <cellStyle name="Saída 5 6 5 2" xfId="12339" xr:uid="{00000000-0005-0000-0000-00005C840000}"/>
    <cellStyle name="Saída 5 6 5 3" xfId="19342" xr:uid="{00000000-0005-0000-0000-00005D840000}"/>
    <cellStyle name="Saída 5 6 5 4" xfId="28234" xr:uid="{00000000-0005-0000-0000-00005E840000}"/>
    <cellStyle name="Saída 5 6 5 5" xfId="10039" xr:uid="{00000000-0005-0000-0000-00005F840000}"/>
    <cellStyle name="Saída 5 6 5 6" xfId="23175" xr:uid="{00000000-0005-0000-0000-000060840000}"/>
    <cellStyle name="Saída 5 6 5 7" xfId="33717" xr:uid="{00000000-0005-0000-0000-000061840000}"/>
    <cellStyle name="Saída 5 6 5 8" xfId="37279" xr:uid="{00000000-0005-0000-0000-000062840000}"/>
    <cellStyle name="Saída 5 6 6" xfId="10812" xr:uid="{00000000-0005-0000-0000-000063840000}"/>
    <cellStyle name="Saída 5 6 7" xfId="18247" xr:uid="{00000000-0005-0000-0000-000064840000}"/>
    <cellStyle name="Saída 5 6 8" xfId="28673" xr:uid="{00000000-0005-0000-0000-000065840000}"/>
    <cellStyle name="Saída 5 6 9" xfId="22982" xr:uid="{00000000-0005-0000-0000-000066840000}"/>
    <cellStyle name="Saída 5 7" xfId="2486" xr:uid="{00000000-0005-0000-0000-000067840000}"/>
    <cellStyle name="Saída 5 7 2" xfId="11640" xr:uid="{00000000-0005-0000-0000-000068840000}"/>
    <cellStyle name="Saída 5 7 3" xfId="18643" xr:uid="{00000000-0005-0000-0000-000069840000}"/>
    <cellStyle name="Saída 5 7 4" xfId="17241" xr:uid="{00000000-0005-0000-0000-00006A840000}"/>
    <cellStyle name="Saída 5 7 5" xfId="17617" xr:uid="{00000000-0005-0000-0000-00006B840000}"/>
    <cellStyle name="Saída 5 7 6" xfId="15529" xr:uid="{00000000-0005-0000-0000-00006C840000}"/>
    <cellStyle name="Saída 5 7 7" xfId="34064" xr:uid="{00000000-0005-0000-0000-00006D840000}"/>
    <cellStyle name="Saída 5 7 8" xfId="37626" xr:uid="{00000000-0005-0000-0000-00006E840000}"/>
    <cellStyle name="Saída 5 8" xfId="3090" xr:uid="{00000000-0005-0000-0000-00006F840000}"/>
    <cellStyle name="Saída 5 8 2" xfId="12244" xr:uid="{00000000-0005-0000-0000-000070840000}"/>
    <cellStyle name="Saída 5 8 3" xfId="19247" xr:uid="{00000000-0005-0000-0000-000071840000}"/>
    <cellStyle name="Saída 5 8 4" xfId="28277" xr:uid="{00000000-0005-0000-0000-000072840000}"/>
    <cellStyle name="Saída 5 8 5" xfId="9646" xr:uid="{00000000-0005-0000-0000-000073840000}"/>
    <cellStyle name="Saída 5 8 6" xfId="24530" xr:uid="{00000000-0005-0000-0000-000074840000}"/>
    <cellStyle name="Saída 5 8 7" xfId="33771" xr:uid="{00000000-0005-0000-0000-000075840000}"/>
    <cellStyle name="Saída 5 8 8" xfId="37333" xr:uid="{00000000-0005-0000-0000-000076840000}"/>
    <cellStyle name="Saída 5 9" xfId="3769" xr:uid="{00000000-0005-0000-0000-000077840000}"/>
    <cellStyle name="Saída 5 9 2" xfId="12923" xr:uid="{00000000-0005-0000-0000-000078840000}"/>
    <cellStyle name="Saída 5 9 3" xfId="19922" xr:uid="{00000000-0005-0000-0000-000079840000}"/>
    <cellStyle name="Saída 5 9 4" xfId="27940" xr:uid="{00000000-0005-0000-0000-00007A840000}"/>
    <cellStyle name="Saída 5 9 5" xfId="24517" xr:uid="{00000000-0005-0000-0000-00007B840000}"/>
    <cellStyle name="Saída 5 9 6" xfId="10268" xr:uid="{00000000-0005-0000-0000-00007C840000}"/>
    <cellStyle name="Saída 5 9 7" xfId="31634" xr:uid="{00000000-0005-0000-0000-00007D840000}"/>
    <cellStyle name="Saída 5 9 8" xfId="35320" xr:uid="{00000000-0005-0000-0000-00007E840000}"/>
    <cellStyle name="Saída 6" xfId="1178" xr:uid="{00000000-0005-0000-0000-00007F840000}"/>
    <cellStyle name="Saída 6 10" xfId="4190" xr:uid="{00000000-0005-0000-0000-000080840000}"/>
    <cellStyle name="Saída 6 10 2" xfId="13344" xr:uid="{00000000-0005-0000-0000-000081840000}"/>
    <cellStyle name="Saída 6 10 3" xfId="20342" xr:uid="{00000000-0005-0000-0000-000082840000}"/>
    <cellStyle name="Saída 6 10 4" xfId="27734" xr:uid="{00000000-0005-0000-0000-000083840000}"/>
    <cellStyle name="Saída 6 10 5" xfId="25052" xr:uid="{00000000-0005-0000-0000-000084840000}"/>
    <cellStyle name="Saída 6 10 6" xfId="28887" xr:uid="{00000000-0005-0000-0000-000085840000}"/>
    <cellStyle name="Saída 6 10 7" xfId="33375" xr:uid="{00000000-0005-0000-0000-000086840000}"/>
    <cellStyle name="Saída 6 10 8" xfId="37050" xr:uid="{00000000-0005-0000-0000-000087840000}"/>
    <cellStyle name="Saída 6 11" xfId="2182" xr:uid="{00000000-0005-0000-0000-000088840000}"/>
    <cellStyle name="Saída 6 11 2" xfId="11336" xr:uid="{00000000-0005-0000-0000-000089840000}"/>
    <cellStyle name="Saída 6 11 3" xfId="18339" xr:uid="{00000000-0005-0000-0000-00008A840000}"/>
    <cellStyle name="Saída 6 11 4" xfId="23200" xr:uid="{00000000-0005-0000-0000-00008B840000}"/>
    <cellStyle name="Saída 6 11 5" xfId="26079" xr:uid="{00000000-0005-0000-0000-00008C840000}"/>
    <cellStyle name="Saída 6 11 6" xfId="21253" xr:uid="{00000000-0005-0000-0000-00008D840000}"/>
    <cellStyle name="Saída 6 11 7" xfId="25617" xr:uid="{00000000-0005-0000-0000-00008E840000}"/>
    <cellStyle name="Saída 6 11 8" xfId="30922" xr:uid="{00000000-0005-0000-0000-00008F840000}"/>
    <cellStyle name="Saída 6 12" xfId="10332" xr:uid="{00000000-0005-0000-0000-000090840000}"/>
    <cellStyle name="Saída 6 13" xfId="10080" xr:uid="{00000000-0005-0000-0000-000091840000}"/>
    <cellStyle name="Saída 6 14" xfId="28995" xr:uid="{00000000-0005-0000-0000-000092840000}"/>
    <cellStyle name="Saída 6 15" xfId="19422" xr:uid="{00000000-0005-0000-0000-000093840000}"/>
    <cellStyle name="Saída 6 16" xfId="35069" xr:uid="{00000000-0005-0000-0000-000094840000}"/>
    <cellStyle name="Saída 6 17" xfId="38407" xr:uid="{00000000-0005-0000-0000-000095840000}"/>
    <cellStyle name="Saída 6 2" xfId="2334" xr:uid="{00000000-0005-0000-0000-000096840000}"/>
    <cellStyle name="Saída 6 2 10" xfId="26138" xr:uid="{00000000-0005-0000-0000-000097840000}"/>
    <cellStyle name="Saída 6 2 11" xfId="30164" xr:uid="{00000000-0005-0000-0000-000098840000}"/>
    <cellStyle name="Saída 6 2 12" xfId="31064" xr:uid="{00000000-0005-0000-0000-000099840000}"/>
    <cellStyle name="Saída 6 2 13" xfId="31333" xr:uid="{00000000-0005-0000-0000-00009A840000}"/>
    <cellStyle name="Saída 6 2 2" xfId="2734" xr:uid="{00000000-0005-0000-0000-00009B840000}"/>
    <cellStyle name="Saída 6 2 2 2" xfId="11888" xr:uid="{00000000-0005-0000-0000-00009C840000}"/>
    <cellStyle name="Saída 6 2 2 3" xfId="18891" xr:uid="{00000000-0005-0000-0000-00009D840000}"/>
    <cellStyle name="Saída 6 2 2 4" xfId="28415" xr:uid="{00000000-0005-0000-0000-00009E840000}"/>
    <cellStyle name="Saída 6 2 2 5" xfId="26326" xr:uid="{00000000-0005-0000-0000-00009F840000}"/>
    <cellStyle name="Saída 6 2 2 6" xfId="25077" xr:uid="{00000000-0005-0000-0000-0000A0840000}"/>
    <cellStyle name="Saída 6 2 2 7" xfId="18301" xr:uid="{00000000-0005-0000-0000-0000A1840000}"/>
    <cellStyle name="Saída 6 2 2 8" xfId="34828" xr:uid="{00000000-0005-0000-0000-0000A2840000}"/>
    <cellStyle name="Saída 6 2 3" xfId="4016" xr:uid="{00000000-0005-0000-0000-0000A3840000}"/>
    <cellStyle name="Saída 6 2 3 2" xfId="13170" xr:uid="{00000000-0005-0000-0000-0000A4840000}"/>
    <cellStyle name="Saída 6 2 3 3" xfId="20168" xr:uid="{00000000-0005-0000-0000-0000A5840000}"/>
    <cellStyle name="Saída 6 2 3 4" xfId="22546" xr:uid="{00000000-0005-0000-0000-0000A6840000}"/>
    <cellStyle name="Saída 6 2 3 5" xfId="26633" xr:uid="{00000000-0005-0000-0000-0000A7840000}"/>
    <cellStyle name="Saída 6 2 3 6" xfId="28015" xr:uid="{00000000-0005-0000-0000-0000A8840000}"/>
    <cellStyle name="Saída 6 2 3 7" xfId="31681" xr:uid="{00000000-0005-0000-0000-0000A9840000}"/>
    <cellStyle name="Saída 6 2 3 8" xfId="35361" xr:uid="{00000000-0005-0000-0000-0000AA840000}"/>
    <cellStyle name="Saída 6 2 4" xfId="4454" xr:uid="{00000000-0005-0000-0000-0000AB840000}"/>
    <cellStyle name="Saída 6 2 4 2" xfId="13608" xr:uid="{00000000-0005-0000-0000-0000AC840000}"/>
    <cellStyle name="Saída 6 2 4 3" xfId="20606" xr:uid="{00000000-0005-0000-0000-0000AD840000}"/>
    <cellStyle name="Saída 6 2 4 4" xfId="24749" xr:uid="{00000000-0005-0000-0000-0000AE840000}"/>
    <cellStyle name="Saída 6 2 4 5" xfId="26696" xr:uid="{00000000-0005-0000-0000-0000AF840000}"/>
    <cellStyle name="Saída 6 2 4 6" xfId="28022" xr:uid="{00000000-0005-0000-0000-0000B0840000}"/>
    <cellStyle name="Saída 6 2 4 7" xfId="26077" xr:uid="{00000000-0005-0000-0000-0000B1840000}"/>
    <cellStyle name="Saída 6 2 4 8" xfId="26044" xr:uid="{00000000-0005-0000-0000-0000B2840000}"/>
    <cellStyle name="Saída 6 2 5" xfId="4708" xr:uid="{00000000-0005-0000-0000-0000B3840000}"/>
    <cellStyle name="Saída 6 2 5 2" xfId="13862" xr:uid="{00000000-0005-0000-0000-0000B4840000}"/>
    <cellStyle name="Saída 6 2 5 3" xfId="20860" xr:uid="{00000000-0005-0000-0000-0000B5840000}"/>
    <cellStyle name="Saída 6 2 5 4" xfId="27483" xr:uid="{00000000-0005-0000-0000-0000B6840000}"/>
    <cellStyle name="Saída 6 2 5 5" xfId="26734" xr:uid="{00000000-0005-0000-0000-0000B7840000}"/>
    <cellStyle name="Saída 6 2 5 6" xfId="25219" xr:uid="{00000000-0005-0000-0000-0000B8840000}"/>
    <cellStyle name="Saída 6 2 5 7" xfId="31787" xr:uid="{00000000-0005-0000-0000-0000B9840000}"/>
    <cellStyle name="Saída 6 2 5 8" xfId="35467" xr:uid="{00000000-0005-0000-0000-0000BA840000}"/>
    <cellStyle name="Saída 6 2 6" xfId="4954" xr:uid="{00000000-0005-0000-0000-0000BB840000}"/>
    <cellStyle name="Saída 6 2 6 2" xfId="14108" xr:uid="{00000000-0005-0000-0000-0000BC840000}"/>
    <cellStyle name="Saída 6 2 6 3" xfId="21106" xr:uid="{00000000-0005-0000-0000-0000BD840000}"/>
    <cellStyle name="Saída 6 2 6 4" xfId="27346" xr:uid="{00000000-0005-0000-0000-0000BE840000}"/>
    <cellStyle name="Saída 6 2 6 5" xfId="28618" xr:uid="{00000000-0005-0000-0000-0000BF840000}"/>
    <cellStyle name="Saída 6 2 6 6" xfId="32000" xr:uid="{00000000-0005-0000-0000-0000C0840000}"/>
    <cellStyle name="Saída 6 2 6 7" xfId="35678" xr:uid="{00000000-0005-0000-0000-0000C1840000}"/>
    <cellStyle name="Saída 6 2 6 8" xfId="38589" xr:uid="{00000000-0005-0000-0000-0000C2840000}"/>
    <cellStyle name="Saída 6 2 7" xfId="11488" xr:uid="{00000000-0005-0000-0000-0000C3840000}"/>
    <cellStyle name="Saída 6 2 8" xfId="18491" xr:uid="{00000000-0005-0000-0000-0000C4840000}"/>
    <cellStyle name="Saída 6 2 9" xfId="17084" xr:uid="{00000000-0005-0000-0000-0000C5840000}"/>
    <cellStyle name="Saída 6 3" xfId="2361" xr:uid="{00000000-0005-0000-0000-0000C6840000}"/>
    <cellStyle name="Saída 6 3 10" xfId="18208" xr:uid="{00000000-0005-0000-0000-0000C7840000}"/>
    <cellStyle name="Saída 6 3 11" xfId="23194" xr:uid="{00000000-0005-0000-0000-0000C8840000}"/>
    <cellStyle name="Saída 6 3 12" xfId="34126" xr:uid="{00000000-0005-0000-0000-0000C9840000}"/>
    <cellStyle name="Saída 6 3 13" xfId="37688" xr:uid="{00000000-0005-0000-0000-0000CA840000}"/>
    <cellStyle name="Saída 6 3 2" xfId="2761" xr:uid="{00000000-0005-0000-0000-0000CB840000}"/>
    <cellStyle name="Saída 6 3 2 2" xfId="11915" xr:uid="{00000000-0005-0000-0000-0000CC840000}"/>
    <cellStyle name="Saída 6 3 2 3" xfId="18918" xr:uid="{00000000-0005-0000-0000-0000CD840000}"/>
    <cellStyle name="Saída 6 3 2 4" xfId="28399" xr:uid="{00000000-0005-0000-0000-0000CE840000}"/>
    <cellStyle name="Saída 6 3 2 5" xfId="23119" xr:uid="{00000000-0005-0000-0000-0000CF840000}"/>
    <cellStyle name="Saída 6 3 2 6" xfId="25917" xr:uid="{00000000-0005-0000-0000-0000D0840000}"/>
    <cellStyle name="Saída 6 3 2 7" xfId="23160" xr:uid="{00000000-0005-0000-0000-0000D1840000}"/>
    <cellStyle name="Saída 6 3 2 8" xfId="34985" xr:uid="{00000000-0005-0000-0000-0000D2840000}"/>
    <cellStyle name="Saída 6 3 3" xfId="4043" xr:uid="{00000000-0005-0000-0000-0000D3840000}"/>
    <cellStyle name="Saída 6 3 3 2" xfId="13197" xr:uid="{00000000-0005-0000-0000-0000D4840000}"/>
    <cellStyle name="Saída 6 3 3 3" xfId="20195" xr:uid="{00000000-0005-0000-0000-0000D5840000}"/>
    <cellStyle name="Saída 6 3 3 4" xfId="25246" xr:uid="{00000000-0005-0000-0000-0000D6840000}"/>
    <cellStyle name="Saída 6 3 3 5" xfId="27312" xr:uid="{00000000-0005-0000-0000-0000D7840000}"/>
    <cellStyle name="Saída 6 3 3 6" xfId="28026" xr:uid="{00000000-0005-0000-0000-0000D8840000}"/>
    <cellStyle name="Saída 6 3 3 7" xfId="23107" xr:uid="{00000000-0005-0000-0000-0000D9840000}"/>
    <cellStyle name="Saída 6 3 3 8" xfId="26047" xr:uid="{00000000-0005-0000-0000-0000DA840000}"/>
    <cellStyle name="Saída 6 3 4" xfId="4481" xr:uid="{00000000-0005-0000-0000-0000DB840000}"/>
    <cellStyle name="Saída 6 3 4 2" xfId="13635" xr:uid="{00000000-0005-0000-0000-0000DC840000}"/>
    <cellStyle name="Saída 6 3 4 3" xfId="20633" xr:uid="{00000000-0005-0000-0000-0000DD840000}"/>
    <cellStyle name="Saída 6 3 4 4" xfId="27595" xr:uid="{00000000-0005-0000-0000-0000DE840000}"/>
    <cellStyle name="Saída 6 3 4 5" xfId="28589" xr:uid="{00000000-0005-0000-0000-0000DF840000}"/>
    <cellStyle name="Saída 6 3 4 6" xfId="26858" xr:uid="{00000000-0005-0000-0000-0000E0840000}"/>
    <cellStyle name="Saída 6 3 4 7" xfId="31873" xr:uid="{00000000-0005-0000-0000-0000E1840000}"/>
    <cellStyle name="Saída 6 3 4 8" xfId="35527" xr:uid="{00000000-0005-0000-0000-0000E2840000}"/>
    <cellStyle name="Saída 6 3 5" xfId="4735" xr:uid="{00000000-0005-0000-0000-0000E3840000}"/>
    <cellStyle name="Saída 6 3 5 2" xfId="13889" xr:uid="{00000000-0005-0000-0000-0000E4840000}"/>
    <cellStyle name="Saída 6 3 5 3" xfId="20887" xr:uid="{00000000-0005-0000-0000-0000E5840000}"/>
    <cellStyle name="Saída 6 3 5 4" xfId="27470" xr:uid="{00000000-0005-0000-0000-0000E6840000}"/>
    <cellStyle name="Saída 6 3 5 5" xfId="26740" xr:uid="{00000000-0005-0000-0000-0000E7840000}"/>
    <cellStyle name="Saída 6 3 5 6" xfId="26802" xr:uid="{00000000-0005-0000-0000-0000E8840000}"/>
    <cellStyle name="Saída 6 3 5 7" xfId="31751" xr:uid="{00000000-0005-0000-0000-0000E9840000}"/>
    <cellStyle name="Saída 6 3 5 8" xfId="35431" xr:uid="{00000000-0005-0000-0000-0000EA840000}"/>
    <cellStyle name="Saída 6 3 6" xfId="4981" xr:uid="{00000000-0005-0000-0000-0000EB840000}"/>
    <cellStyle name="Saída 6 3 6 2" xfId="14135" xr:uid="{00000000-0005-0000-0000-0000EC840000}"/>
    <cellStyle name="Saída 6 3 6 3" xfId="21133" xr:uid="{00000000-0005-0000-0000-0000ED840000}"/>
    <cellStyle name="Saída 6 3 6 4" xfId="27349" xr:uid="{00000000-0005-0000-0000-0000EE840000}"/>
    <cellStyle name="Saída 6 3 6 5" xfId="15509" xr:uid="{00000000-0005-0000-0000-0000EF840000}"/>
    <cellStyle name="Saída 6 3 6 6" xfId="32027" xr:uid="{00000000-0005-0000-0000-0000F0840000}"/>
    <cellStyle name="Saída 6 3 6 7" xfId="35705" xr:uid="{00000000-0005-0000-0000-0000F1840000}"/>
    <cellStyle name="Saída 6 3 6 8" xfId="38616" xr:uid="{00000000-0005-0000-0000-0000F2840000}"/>
    <cellStyle name="Saída 6 3 7" xfId="11515" xr:uid="{00000000-0005-0000-0000-0000F3840000}"/>
    <cellStyle name="Saída 6 3 8" xfId="18518" xr:uid="{00000000-0005-0000-0000-0000F4840000}"/>
    <cellStyle name="Saída 6 3 9" xfId="9550" xr:uid="{00000000-0005-0000-0000-0000F5840000}"/>
    <cellStyle name="Saída 6 4" xfId="2387" xr:uid="{00000000-0005-0000-0000-0000F6840000}"/>
    <cellStyle name="Saída 6 4 10" xfId="26165" xr:uid="{00000000-0005-0000-0000-0000F7840000}"/>
    <cellStyle name="Saída 6 4 11" xfId="30138" xr:uid="{00000000-0005-0000-0000-0000F8840000}"/>
    <cellStyle name="Saída 6 4 12" xfId="31476" xr:uid="{00000000-0005-0000-0000-0000F9840000}"/>
    <cellStyle name="Saída 6 4 13" xfId="35192" xr:uid="{00000000-0005-0000-0000-0000FA840000}"/>
    <cellStyle name="Saída 6 4 2" xfId="2787" xr:uid="{00000000-0005-0000-0000-0000FB840000}"/>
    <cellStyle name="Saída 6 4 2 2" xfId="11941" xr:uid="{00000000-0005-0000-0000-0000FC840000}"/>
    <cellStyle name="Saída 6 4 2 3" xfId="18944" xr:uid="{00000000-0005-0000-0000-0000FD840000}"/>
    <cellStyle name="Saída 6 4 2 4" xfId="24639" xr:uid="{00000000-0005-0000-0000-0000FE840000}"/>
    <cellStyle name="Saída 6 4 2 5" xfId="22850" xr:uid="{00000000-0005-0000-0000-0000FF840000}"/>
    <cellStyle name="Saída 6 4 2 6" xfId="29414" xr:uid="{00000000-0005-0000-0000-000000850000}"/>
    <cellStyle name="Saída 6 4 2 7" xfId="29651" xr:uid="{00000000-0005-0000-0000-000001850000}"/>
    <cellStyle name="Saída 6 4 2 8" xfId="33637" xr:uid="{00000000-0005-0000-0000-000002850000}"/>
    <cellStyle name="Saída 6 4 3" xfId="4069" xr:uid="{00000000-0005-0000-0000-000003850000}"/>
    <cellStyle name="Saída 6 4 3 2" xfId="13223" xr:uid="{00000000-0005-0000-0000-000004850000}"/>
    <cellStyle name="Saída 6 4 3 3" xfId="20221" xr:uid="{00000000-0005-0000-0000-000005850000}"/>
    <cellStyle name="Saída 6 4 3 4" xfId="22923" xr:uid="{00000000-0005-0000-0000-000006850000}"/>
    <cellStyle name="Saída 6 4 3 5" xfId="28552" xr:uid="{00000000-0005-0000-0000-000007850000}"/>
    <cellStyle name="Saída 6 4 3 6" xfId="27282" xr:uid="{00000000-0005-0000-0000-000008850000}"/>
    <cellStyle name="Saída 6 4 3 7" xfId="31689" xr:uid="{00000000-0005-0000-0000-000009850000}"/>
    <cellStyle name="Saída 6 4 3 8" xfId="35369" xr:uid="{00000000-0005-0000-0000-00000A850000}"/>
    <cellStyle name="Saída 6 4 4" xfId="4507" xr:uid="{00000000-0005-0000-0000-00000B850000}"/>
    <cellStyle name="Saída 6 4 4 2" xfId="13661" xr:uid="{00000000-0005-0000-0000-00000C850000}"/>
    <cellStyle name="Saída 6 4 4 3" xfId="20659" xr:uid="{00000000-0005-0000-0000-00000D850000}"/>
    <cellStyle name="Saída 6 4 4 4" xfId="9324" xr:uid="{00000000-0005-0000-0000-00000E850000}"/>
    <cellStyle name="Saída 6 4 4 5" xfId="26706" xr:uid="{00000000-0005-0000-0000-00000F850000}"/>
    <cellStyle name="Saída 6 4 4 6" xfId="26851" xr:uid="{00000000-0005-0000-0000-000010850000}"/>
    <cellStyle name="Saída 6 4 4 7" xfId="31756" xr:uid="{00000000-0005-0000-0000-000011850000}"/>
    <cellStyle name="Saída 6 4 4 8" xfId="35436" xr:uid="{00000000-0005-0000-0000-000012850000}"/>
    <cellStyle name="Saída 6 4 5" xfId="4761" xr:uid="{00000000-0005-0000-0000-000013850000}"/>
    <cellStyle name="Saída 6 4 5 2" xfId="13915" xr:uid="{00000000-0005-0000-0000-000014850000}"/>
    <cellStyle name="Saída 6 4 5 3" xfId="20913" xr:uid="{00000000-0005-0000-0000-000015850000}"/>
    <cellStyle name="Saída 6 4 5 4" xfId="9340" xr:uid="{00000000-0005-0000-0000-000016850000}"/>
    <cellStyle name="Saída 6 4 5 5" xfId="17327" xr:uid="{00000000-0005-0000-0000-000017850000}"/>
    <cellStyle name="Saída 6 4 5 6" xfId="24987" xr:uid="{00000000-0005-0000-0000-000018850000}"/>
    <cellStyle name="Saída 6 4 5 7" xfId="32142" xr:uid="{00000000-0005-0000-0000-000019850000}"/>
    <cellStyle name="Saída 6 4 5 8" xfId="35817" xr:uid="{00000000-0005-0000-0000-00001A850000}"/>
    <cellStyle name="Saída 6 4 6" xfId="5007" xr:uid="{00000000-0005-0000-0000-00001B850000}"/>
    <cellStyle name="Saída 6 4 6 2" xfId="14161" xr:uid="{00000000-0005-0000-0000-00001C850000}"/>
    <cellStyle name="Saída 6 4 6 3" xfId="21159" xr:uid="{00000000-0005-0000-0000-00001D850000}"/>
    <cellStyle name="Saída 6 4 6 4" xfId="20033" xr:uid="{00000000-0005-0000-0000-00001E850000}"/>
    <cellStyle name="Saída 6 4 6 5" xfId="26782" xr:uid="{00000000-0005-0000-0000-00001F850000}"/>
    <cellStyle name="Saída 6 4 6 6" xfId="32053" xr:uid="{00000000-0005-0000-0000-000020850000}"/>
    <cellStyle name="Saída 6 4 6 7" xfId="35731" xr:uid="{00000000-0005-0000-0000-000021850000}"/>
    <cellStyle name="Saída 6 4 6 8" xfId="38642" xr:uid="{00000000-0005-0000-0000-000022850000}"/>
    <cellStyle name="Saída 6 4 7" xfId="11541" xr:uid="{00000000-0005-0000-0000-000023850000}"/>
    <cellStyle name="Saída 6 4 8" xfId="18544" xr:uid="{00000000-0005-0000-0000-000024850000}"/>
    <cellStyle name="Saída 6 4 9" xfId="22536" xr:uid="{00000000-0005-0000-0000-000025850000}"/>
    <cellStyle name="Saída 6 5" xfId="2411" xr:uid="{00000000-0005-0000-0000-000026850000}"/>
    <cellStyle name="Saída 6 5 10" xfId="26174" xr:uid="{00000000-0005-0000-0000-000027850000}"/>
    <cellStyle name="Saída 6 5 11" xfId="30122" xr:uid="{00000000-0005-0000-0000-000028850000}"/>
    <cellStyle name="Saída 6 5 12" xfId="34098" xr:uid="{00000000-0005-0000-0000-000029850000}"/>
    <cellStyle name="Saída 6 5 13" xfId="37660" xr:uid="{00000000-0005-0000-0000-00002A850000}"/>
    <cellStyle name="Saída 6 5 2" xfId="2811" xr:uid="{00000000-0005-0000-0000-00002B850000}"/>
    <cellStyle name="Saída 6 5 2 2" xfId="11965" xr:uid="{00000000-0005-0000-0000-00002C850000}"/>
    <cellStyle name="Saída 6 5 2 3" xfId="18968" xr:uid="{00000000-0005-0000-0000-00002D850000}"/>
    <cellStyle name="Saída 6 5 2 4" xfId="23996" xr:uid="{00000000-0005-0000-0000-00002E850000}"/>
    <cellStyle name="Saída 6 5 2 5" xfId="28761" xr:uid="{00000000-0005-0000-0000-00002F850000}"/>
    <cellStyle name="Saída 6 5 2 6" xfId="29928" xr:uid="{00000000-0005-0000-0000-000030850000}"/>
    <cellStyle name="Saída 6 5 2 7" xfId="33904" xr:uid="{00000000-0005-0000-0000-000031850000}"/>
    <cellStyle name="Saída 6 5 2 8" xfId="37466" xr:uid="{00000000-0005-0000-0000-000032850000}"/>
    <cellStyle name="Saída 6 5 3" xfId="4093" xr:uid="{00000000-0005-0000-0000-000033850000}"/>
    <cellStyle name="Saída 6 5 3 2" xfId="13247" xr:uid="{00000000-0005-0000-0000-000034850000}"/>
    <cellStyle name="Saída 6 5 3 3" xfId="20245" xr:uid="{00000000-0005-0000-0000-000035850000}"/>
    <cellStyle name="Saída 6 5 3 4" xfId="27784" xr:uid="{00000000-0005-0000-0000-000036850000}"/>
    <cellStyle name="Saída 6 5 3 5" xfId="10163" xr:uid="{00000000-0005-0000-0000-000037850000}"/>
    <cellStyle name="Saída 6 5 3 6" xfId="28786" xr:uid="{00000000-0005-0000-0000-000038850000}"/>
    <cellStyle name="Saída 6 5 3 7" xfId="24834" xr:uid="{00000000-0005-0000-0000-000039850000}"/>
    <cellStyle name="Saída 6 5 3 8" xfId="29684" xr:uid="{00000000-0005-0000-0000-00003A850000}"/>
    <cellStyle name="Saída 6 5 4" xfId="4531" xr:uid="{00000000-0005-0000-0000-00003B850000}"/>
    <cellStyle name="Saída 6 5 4 2" xfId="13685" xr:uid="{00000000-0005-0000-0000-00003C850000}"/>
    <cellStyle name="Saída 6 5 4 3" xfId="20683" xr:uid="{00000000-0005-0000-0000-00003D850000}"/>
    <cellStyle name="Saída 6 5 4 4" xfId="24733" xr:uid="{00000000-0005-0000-0000-00003E850000}"/>
    <cellStyle name="Saída 6 5 4 5" xfId="28592" xr:uid="{00000000-0005-0000-0000-00003F850000}"/>
    <cellStyle name="Saída 6 5 4 6" xfId="25567" xr:uid="{00000000-0005-0000-0000-000040850000}"/>
    <cellStyle name="Saída 6 5 4 7" xfId="32251" xr:uid="{00000000-0005-0000-0000-000041850000}"/>
    <cellStyle name="Saída 6 5 4 8" xfId="35926" xr:uid="{00000000-0005-0000-0000-000042850000}"/>
    <cellStyle name="Saída 6 5 5" xfId="4785" xr:uid="{00000000-0005-0000-0000-000043850000}"/>
    <cellStyle name="Saída 6 5 5 2" xfId="13939" xr:uid="{00000000-0005-0000-0000-000044850000}"/>
    <cellStyle name="Saída 6 5 5 3" xfId="20937" xr:uid="{00000000-0005-0000-0000-000045850000}"/>
    <cellStyle name="Saída 6 5 5 4" xfId="27446" xr:uid="{00000000-0005-0000-0000-000046850000}"/>
    <cellStyle name="Saída 6 5 5 5" xfId="24094" xr:uid="{00000000-0005-0000-0000-000047850000}"/>
    <cellStyle name="Saída 6 5 5 6" xfId="22984" xr:uid="{00000000-0005-0000-0000-000048850000}"/>
    <cellStyle name="Saída 6 5 5 7" xfId="17149" xr:uid="{00000000-0005-0000-0000-000049850000}"/>
    <cellStyle name="Saída 6 5 5 8" xfId="30227" xr:uid="{00000000-0005-0000-0000-00004A850000}"/>
    <cellStyle name="Saída 6 5 6" xfId="5031" xr:uid="{00000000-0005-0000-0000-00004B850000}"/>
    <cellStyle name="Saída 6 5 6 2" xfId="14185" xr:uid="{00000000-0005-0000-0000-00004C850000}"/>
    <cellStyle name="Saída 6 5 6 3" xfId="21183" xr:uid="{00000000-0005-0000-0000-00004D850000}"/>
    <cellStyle name="Saída 6 5 6 4" xfId="27323" xr:uid="{00000000-0005-0000-0000-00004E850000}"/>
    <cellStyle name="Saída 6 5 6 5" xfId="26793" xr:uid="{00000000-0005-0000-0000-00004F850000}"/>
    <cellStyle name="Saída 6 5 6 6" xfId="32077" xr:uid="{00000000-0005-0000-0000-000050850000}"/>
    <cellStyle name="Saída 6 5 6 7" xfId="35755" xr:uid="{00000000-0005-0000-0000-000051850000}"/>
    <cellStyle name="Saída 6 5 6 8" xfId="38666" xr:uid="{00000000-0005-0000-0000-000052850000}"/>
    <cellStyle name="Saída 6 5 7" xfId="11565" xr:uid="{00000000-0005-0000-0000-000053850000}"/>
    <cellStyle name="Saída 6 5 8" xfId="18568" xr:uid="{00000000-0005-0000-0000-000054850000}"/>
    <cellStyle name="Saída 6 5 9" xfId="9640" xr:uid="{00000000-0005-0000-0000-000055850000}"/>
    <cellStyle name="Saída 6 6" xfId="2613" xr:uid="{00000000-0005-0000-0000-000056850000}"/>
    <cellStyle name="Saída 6 6 10" xfId="25925" xr:uid="{00000000-0005-0000-0000-000057850000}"/>
    <cellStyle name="Saída 6 6 11" xfId="31513" xr:uid="{00000000-0005-0000-0000-000058850000}"/>
    <cellStyle name="Saída 6 6 12" xfId="35217" xr:uid="{00000000-0005-0000-0000-000059850000}"/>
    <cellStyle name="Saída 6 6 2" xfId="3876" xr:uid="{00000000-0005-0000-0000-00005A850000}"/>
    <cellStyle name="Saída 6 6 2 2" xfId="13030" xr:uid="{00000000-0005-0000-0000-00005B850000}"/>
    <cellStyle name="Saída 6 6 2 3" xfId="20029" xr:uid="{00000000-0005-0000-0000-00005C850000}"/>
    <cellStyle name="Saída 6 6 2 4" xfId="17681" xr:uid="{00000000-0005-0000-0000-00005D850000}"/>
    <cellStyle name="Saída 6 6 2 5" xfId="26604" xr:uid="{00000000-0005-0000-0000-00005E850000}"/>
    <cellStyle name="Saída 6 6 2 6" xfId="21251" xr:uid="{00000000-0005-0000-0000-00005F850000}"/>
    <cellStyle name="Saída 6 6 2 7" xfId="33480" xr:uid="{00000000-0005-0000-0000-000060850000}"/>
    <cellStyle name="Saída 6 6 2 8" xfId="37149" xr:uid="{00000000-0005-0000-0000-000061850000}"/>
    <cellStyle name="Saída 6 6 3" xfId="4337" xr:uid="{00000000-0005-0000-0000-000062850000}"/>
    <cellStyle name="Saída 6 6 3 2" xfId="13491" xr:uid="{00000000-0005-0000-0000-000063850000}"/>
    <cellStyle name="Saída 6 6 3 3" xfId="20489" xr:uid="{00000000-0005-0000-0000-000064850000}"/>
    <cellStyle name="Saída 6 6 3 4" xfId="19567" xr:uid="{00000000-0005-0000-0000-000065850000}"/>
    <cellStyle name="Saída 6 6 3 5" xfId="26689" xr:uid="{00000000-0005-0000-0000-000066850000}"/>
    <cellStyle name="Saída 6 6 3 6" xfId="22491" xr:uid="{00000000-0005-0000-0000-000067850000}"/>
    <cellStyle name="Saída 6 6 3 7" xfId="33327" xr:uid="{00000000-0005-0000-0000-000068850000}"/>
    <cellStyle name="Saída 6 6 3 8" xfId="37002" xr:uid="{00000000-0005-0000-0000-000069850000}"/>
    <cellStyle name="Saída 6 6 4" xfId="4596" xr:uid="{00000000-0005-0000-0000-00006A850000}"/>
    <cellStyle name="Saída 6 6 4 2" xfId="13750" xr:uid="{00000000-0005-0000-0000-00006B850000}"/>
    <cellStyle name="Saída 6 6 4 3" xfId="20748" xr:uid="{00000000-0005-0000-0000-00006C850000}"/>
    <cellStyle name="Saída 6 6 4 4" xfId="24761" xr:uid="{00000000-0005-0000-0000-00006D850000}"/>
    <cellStyle name="Saída 6 6 4 5" xfId="17383" xr:uid="{00000000-0005-0000-0000-00006E850000}"/>
    <cellStyle name="Saída 6 6 4 6" xfId="19471" xr:uid="{00000000-0005-0000-0000-00006F850000}"/>
    <cellStyle name="Saída 6 6 4 7" xfId="32221" xr:uid="{00000000-0005-0000-0000-000070850000}"/>
    <cellStyle name="Saída 6 6 4 8" xfId="35896" xr:uid="{00000000-0005-0000-0000-000071850000}"/>
    <cellStyle name="Saída 6 6 5" xfId="4845" xr:uid="{00000000-0005-0000-0000-000072850000}"/>
    <cellStyle name="Saída 6 6 5 2" xfId="13999" xr:uid="{00000000-0005-0000-0000-000073850000}"/>
    <cellStyle name="Saída 6 6 5 3" xfId="20997" xr:uid="{00000000-0005-0000-0000-000074850000}"/>
    <cellStyle name="Saída 6 6 5 4" xfId="24260" xr:uid="{00000000-0005-0000-0000-000075850000}"/>
    <cellStyle name="Saída 6 6 5 5" xfId="26767" xr:uid="{00000000-0005-0000-0000-000076850000}"/>
    <cellStyle name="Saída 6 6 5 6" xfId="23080" xr:uid="{00000000-0005-0000-0000-000077850000}"/>
    <cellStyle name="Saída 6 6 5 7" xfId="17108" xr:uid="{00000000-0005-0000-0000-000078850000}"/>
    <cellStyle name="Saída 6 6 5 8" xfId="25749" xr:uid="{00000000-0005-0000-0000-000079850000}"/>
    <cellStyle name="Saída 6 6 6" xfId="11767" xr:uid="{00000000-0005-0000-0000-00007A850000}"/>
    <cellStyle name="Saída 6 6 7" xfId="18770" xr:uid="{00000000-0005-0000-0000-00007B850000}"/>
    <cellStyle name="Saída 6 6 8" xfId="22537" xr:uid="{00000000-0005-0000-0000-00007C850000}"/>
    <cellStyle name="Saída 6 6 9" xfId="17599" xr:uid="{00000000-0005-0000-0000-00007D850000}"/>
    <cellStyle name="Saída 6 7" xfId="3178" xr:uid="{00000000-0005-0000-0000-00007E850000}"/>
    <cellStyle name="Saída 6 7 2" xfId="12332" xr:uid="{00000000-0005-0000-0000-00007F850000}"/>
    <cellStyle name="Saída 6 7 3" xfId="19335" xr:uid="{00000000-0005-0000-0000-000080850000}"/>
    <cellStyle name="Saída 6 7 4" xfId="9595" xr:uid="{00000000-0005-0000-0000-000081850000}"/>
    <cellStyle name="Saída 6 7 5" xfId="9539" xr:uid="{00000000-0005-0000-0000-000082850000}"/>
    <cellStyle name="Saída 6 7 6" xfId="17954" xr:uid="{00000000-0005-0000-0000-000083850000}"/>
    <cellStyle name="Saída 6 7 7" xfId="33728" xr:uid="{00000000-0005-0000-0000-000084850000}"/>
    <cellStyle name="Saída 6 7 8" xfId="37290" xr:uid="{00000000-0005-0000-0000-000085850000}"/>
    <cellStyle name="Saída 6 8" xfId="3719" xr:uid="{00000000-0005-0000-0000-000086850000}"/>
    <cellStyle name="Saída 6 8 2" xfId="12873" xr:uid="{00000000-0005-0000-0000-000087850000}"/>
    <cellStyle name="Saída 6 8 3" xfId="19872" xr:uid="{00000000-0005-0000-0000-000088850000}"/>
    <cellStyle name="Saída 6 8 4" xfId="27970" xr:uid="{00000000-0005-0000-0000-000089850000}"/>
    <cellStyle name="Saída 6 8 5" xfId="26569" xr:uid="{00000000-0005-0000-0000-00008A850000}"/>
    <cellStyle name="Saída 6 8 6" xfId="29534" xr:uid="{00000000-0005-0000-0000-00008B850000}"/>
    <cellStyle name="Saída 6 8 7" xfId="25292" xr:uid="{00000000-0005-0000-0000-00008C850000}"/>
    <cellStyle name="Saída 6 8 8" xfId="33658" xr:uid="{00000000-0005-0000-0000-00008D850000}"/>
    <cellStyle name="Saída 6 9" xfId="4262" xr:uid="{00000000-0005-0000-0000-00008E850000}"/>
    <cellStyle name="Saída 6 9 2" xfId="13416" xr:uid="{00000000-0005-0000-0000-00008F850000}"/>
    <cellStyle name="Saída 6 9 3" xfId="20414" xr:uid="{00000000-0005-0000-0000-000090850000}"/>
    <cellStyle name="Saída 6 9 4" xfId="22625" xr:uid="{00000000-0005-0000-0000-000091850000}"/>
    <cellStyle name="Saída 6 9 5" xfId="28840" xr:uid="{00000000-0005-0000-0000-000092850000}"/>
    <cellStyle name="Saída 6 9 6" xfId="10171" xr:uid="{00000000-0005-0000-0000-000093850000}"/>
    <cellStyle name="Saída 6 9 7" xfId="31702" xr:uid="{00000000-0005-0000-0000-000094850000}"/>
    <cellStyle name="Saída 6 9 8" xfId="35382" xr:uid="{00000000-0005-0000-0000-000095850000}"/>
    <cellStyle name="Saída 7" xfId="9148" xr:uid="{00000000-0005-0000-0000-000096850000}"/>
    <cellStyle name="Saída 7 2" xfId="18279" xr:uid="{00000000-0005-0000-0000-000097850000}"/>
    <cellStyle name="Saída 7 3" xfId="25265" xr:uid="{00000000-0005-0000-0000-000098850000}"/>
    <cellStyle name="Saída 7 4" xfId="17318" xr:uid="{00000000-0005-0000-0000-000099850000}"/>
    <cellStyle name="Saída 7 5" xfId="35569" xr:uid="{00000000-0005-0000-0000-00009A850000}"/>
    <cellStyle name="Saída 7 6" xfId="38483" xr:uid="{00000000-0005-0000-0000-00009B850000}"/>
    <cellStyle name="Saída 8" xfId="9149" xr:uid="{00000000-0005-0000-0000-00009C850000}"/>
    <cellStyle name="Saída 8 2" xfId="18280" xr:uid="{00000000-0005-0000-0000-00009D850000}"/>
    <cellStyle name="Saída 8 3" xfId="25266" xr:uid="{00000000-0005-0000-0000-00009E850000}"/>
    <cellStyle name="Saída 8 4" xfId="17317" xr:uid="{00000000-0005-0000-0000-00009F850000}"/>
    <cellStyle name="Saída 8 5" xfId="35570" xr:uid="{00000000-0005-0000-0000-0000A0850000}"/>
    <cellStyle name="Saída 8 6" xfId="38484" xr:uid="{00000000-0005-0000-0000-0000A1850000}"/>
    <cellStyle name="Saída 9" xfId="9150" xr:uid="{00000000-0005-0000-0000-0000A2850000}"/>
    <cellStyle name="Saída 9 2" xfId="18281" xr:uid="{00000000-0005-0000-0000-0000A3850000}"/>
    <cellStyle name="Saída 9 3" xfId="25267" xr:uid="{00000000-0005-0000-0000-0000A4850000}"/>
    <cellStyle name="Saída 9 4" xfId="25486" xr:uid="{00000000-0005-0000-0000-0000A5850000}"/>
    <cellStyle name="Saída 9 5" xfId="35571" xr:uid="{00000000-0005-0000-0000-0000A6850000}"/>
    <cellStyle name="Saída 9 6" xfId="38485" xr:uid="{00000000-0005-0000-0000-0000A7850000}"/>
    <cellStyle name="Separador de milhares 10" xfId="867" xr:uid="{00000000-0005-0000-0000-0000A8850000}"/>
    <cellStyle name="Separador de milhares 2" xfId="151" xr:uid="{00000000-0005-0000-0000-0000A9850000}"/>
    <cellStyle name="Separador de milhares 2 10" xfId="868" xr:uid="{00000000-0005-0000-0000-0000AA850000}"/>
    <cellStyle name="Separador de milhares 2 10 2" xfId="869" xr:uid="{00000000-0005-0000-0000-0000AB850000}"/>
    <cellStyle name="Separador de milhares 2 10 3" xfId="870" xr:uid="{00000000-0005-0000-0000-0000AC850000}"/>
    <cellStyle name="Separador de milhares 2 10 4" xfId="871" xr:uid="{00000000-0005-0000-0000-0000AD850000}"/>
    <cellStyle name="Separador de milhares 2 11" xfId="872" xr:uid="{00000000-0005-0000-0000-0000AE850000}"/>
    <cellStyle name="Separador de milhares 2 11 2" xfId="873" xr:uid="{00000000-0005-0000-0000-0000AF850000}"/>
    <cellStyle name="Separador de milhares 2 11 2 2" xfId="8052" xr:uid="{00000000-0005-0000-0000-0000B0850000}"/>
    <cellStyle name="Separador de milhares 2 11 3" xfId="874" xr:uid="{00000000-0005-0000-0000-0000B1850000}"/>
    <cellStyle name="Separador de milhares 2 11 3 2" xfId="8053" xr:uid="{00000000-0005-0000-0000-0000B2850000}"/>
    <cellStyle name="Separador de milhares 2 11 4" xfId="8051" xr:uid="{00000000-0005-0000-0000-0000B3850000}"/>
    <cellStyle name="Separador de milhares 2 12" xfId="875" xr:uid="{00000000-0005-0000-0000-0000B4850000}"/>
    <cellStyle name="Separador de milhares 2 12 2" xfId="876" xr:uid="{00000000-0005-0000-0000-0000B5850000}"/>
    <cellStyle name="Separador de milhares 2 12 2 2" xfId="8055" xr:uid="{00000000-0005-0000-0000-0000B6850000}"/>
    <cellStyle name="Separador de milhares 2 12 3" xfId="877" xr:uid="{00000000-0005-0000-0000-0000B7850000}"/>
    <cellStyle name="Separador de milhares 2 12 3 2" xfId="8056" xr:uid="{00000000-0005-0000-0000-0000B8850000}"/>
    <cellStyle name="Separador de milhares 2 12 4" xfId="8054" xr:uid="{00000000-0005-0000-0000-0000B9850000}"/>
    <cellStyle name="Separador de milhares 2 13" xfId="878" xr:uid="{00000000-0005-0000-0000-0000BA850000}"/>
    <cellStyle name="Separador de milhares 2 13 2" xfId="879" xr:uid="{00000000-0005-0000-0000-0000BB850000}"/>
    <cellStyle name="Separador de milhares 2 13 2 2" xfId="8058" xr:uid="{00000000-0005-0000-0000-0000BC850000}"/>
    <cellStyle name="Separador de milhares 2 13 3" xfId="880" xr:uid="{00000000-0005-0000-0000-0000BD850000}"/>
    <cellStyle name="Separador de milhares 2 13 3 2" xfId="8059" xr:uid="{00000000-0005-0000-0000-0000BE850000}"/>
    <cellStyle name="Separador de milhares 2 13 4" xfId="8057" xr:uid="{00000000-0005-0000-0000-0000BF850000}"/>
    <cellStyle name="Separador de milhares 2 14" xfId="881" xr:uid="{00000000-0005-0000-0000-0000C0850000}"/>
    <cellStyle name="Separador de milhares 2 14 2" xfId="8060" xr:uid="{00000000-0005-0000-0000-0000C1850000}"/>
    <cellStyle name="Separador de milhares 2 15" xfId="882" xr:uid="{00000000-0005-0000-0000-0000C2850000}"/>
    <cellStyle name="Separador de milhares 2 15 2" xfId="8061" xr:uid="{00000000-0005-0000-0000-0000C3850000}"/>
    <cellStyle name="Separador de milhares 2 16" xfId="883" xr:uid="{00000000-0005-0000-0000-0000C4850000}"/>
    <cellStyle name="Separador de milhares 2 16 2" xfId="8062" xr:uid="{00000000-0005-0000-0000-0000C5850000}"/>
    <cellStyle name="Separador de milhares 2 2" xfId="152" xr:uid="{00000000-0005-0000-0000-0000C6850000}"/>
    <cellStyle name="Separador de milhares 2 2 2" xfId="884" xr:uid="{00000000-0005-0000-0000-0000C7850000}"/>
    <cellStyle name="Separador de milhares 2 2 2 2" xfId="885" xr:uid="{00000000-0005-0000-0000-0000C8850000}"/>
    <cellStyle name="Separador de milhares 2 2 2 2 2" xfId="8065" xr:uid="{00000000-0005-0000-0000-0000C9850000}"/>
    <cellStyle name="Separador de milhares 2 2 2 3" xfId="8064" xr:uid="{00000000-0005-0000-0000-0000CA850000}"/>
    <cellStyle name="Separador de milhares 2 2 3" xfId="886" xr:uid="{00000000-0005-0000-0000-0000CB850000}"/>
    <cellStyle name="Separador de milhares 2 2 3 2" xfId="8066" xr:uid="{00000000-0005-0000-0000-0000CC850000}"/>
    <cellStyle name="Separador de milhares 2 2 4" xfId="887" xr:uid="{00000000-0005-0000-0000-0000CD850000}"/>
    <cellStyle name="Separador de milhares 2 2 4 2" xfId="8067" xr:uid="{00000000-0005-0000-0000-0000CE850000}"/>
    <cellStyle name="Separador de milhares 2 2 5" xfId="888" xr:uid="{00000000-0005-0000-0000-0000CF850000}"/>
    <cellStyle name="Separador de milhares 2 2 5 2" xfId="8068" xr:uid="{00000000-0005-0000-0000-0000D0850000}"/>
    <cellStyle name="Separador de milhares 2 2 6" xfId="889" xr:uid="{00000000-0005-0000-0000-0000D1850000}"/>
    <cellStyle name="Separador de milhares 2 2 6 2" xfId="8069" xr:uid="{00000000-0005-0000-0000-0000D2850000}"/>
    <cellStyle name="Separador de milhares 2 2 7" xfId="890" xr:uid="{00000000-0005-0000-0000-0000D3850000}"/>
    <cellStyle name="Separador de milhares 2 2 7 2" xfId="8070" xr:uid="{00000000-0005-0000-0000-0000D4850000}"/>
    <cellStyle name="Separador de milhares 2 2 8" xfId="8063" xr:uid="{00000000-0005-0000-0000-0000D5850000}"/>
    <cellStyle name="Separador de milhares 2 3" xfId="153" xr:uid="{00000000-0005-0000-0000-0000D6850000}"/>
    <cellStyle name="Separador de milhares 2 3 2" xfId="891" xr:uid="{00000000-0005-0000-0000-0000D7850000}"/>
    <cellStyle name="Separador de milhares 2 3 2 2" xfId="892" xr:uid="{00000000-0005-0000-0000-0000D8850000}"/>
    <cellStyle name="Separador de milhares 2 3 2 2 2" xfId="8073" xr:uid="{00000000-0005-0000-0000-0000D9850000}"/>
    <cellStyle name="Separador de milhares 2 3 2 3" xfId="8072" xr:uid="{00000000-0005-0000-0000-0000DA850000}"/>
    <cellStyle name="Separador de milhares 2 3 3" xfId="893" xr:uid="{00000000-0005-0000-0000-0000DB850000}"/>
    <cellStyle name="Separador de milhares 2 3 3 2" xfId="8074" xr:uid="{00000000-0005-0000-0000-0000DC850000}"/>
    <cellStyle name="Separador de milhares 2 3 4" xfId="894" xr:uid="{00000000-0005-0000-0000-0000DD850000}"/>
    <cellStyle name="Separador de milhares 2 3 4 2" xfId="8075" xr:uid="{00000000-0005-0000-0000-0000DE850000}"/>
    <cellStyle name="Separador de milhares 2 3 5" xfId="895" xr:uid="{00000000-0005-0000-0000-0000DF850000}"/>
    <cellStyle name="Separador de milhares 2 3 5 2" xfId="8076" xr:uid="{00000000-0005-0000-0000-0000E0850000}"/>
    <cellStyle name="Separador de milhares 2 3 6" xfId="896" xr:uid="{00000000-0005-0000-0000-0000E1850000}"/>
    <cellStyle name="Separador de milhares 2 3 6 2" xfId="8077" xr:uid="{00000000-0005-0000-0000-0000E2850000}"/>
    <cellStyle name="Separador de milhares 2 3 7" xfId="897" xr:uid="{00000000-0005-0000-0000-0000E3850000}"/>
    <cellStyle name="Separador de milhares 2 3 7 2" xfId="8078" xr:uid="{00000000-0005-0000-0000-0000E4850000}"/>
    <cellStyle name="Separador de milhares 2 3 8" xfId="8071" xr:uid="{00000000-0005-0000-0000-0000E5850000}"/>
    <cellStyle name="Separador de milhares 2 4" xfId="154" xr:uid="{00000000-0005-0000-0000-0000E6850000}"/>
    <cellStyle name="Separador de milhares 2 4 2" xfId="898" xr:uid="{00000000-0005-0000-0000-0000E7850000}"/>
    <cellStyle name="Separador de milhares 2 4 2 2" xfId="8080" xr:uid="{00000000-0005-0000-0000-0000E8850000}"/>
    <cellStyle name="Separador de milhares 2 4 3" xfId="899" xr:uid="{00000000-0005-0000-0000-0000E9850000}"/>
    <cellStyle name="Separador de milhares 2 4 3 2" xfId="8081" xr:uid="{00000000-0005-0000-0000-0000EA850000}"/>
    <cellStyle name="Separador de milhares 2 4 4" xfId="900" xr:uid="{00000000-0005-0000-0000-0000EB850000}"/>
    <cellStyle name="Separador de milhares 2 4 4 2" xfId="8082" xr:uid="{00000000-0005-0000-0000-0000EC850000}"/>
    <cellStyle name="Separador de milhares 2 4 5" xfId="8079" xr:uid="{00000000-0005-0000-0000-0000ED850000}"/>
    <cellStyle name="Separador de milhares 2 5" xfId="155" xr:uid="{00000000-0005-0000-0000-0000EE850000}"/>
    <cellStyle name="Separador de milhares 2 5 2" xfId="156" xr:uid="{00000000-0005-0000-0000-0000EF850000}"/>
    <cellStyle name="Separador de milhares 2 5 2 2" xfId="901" xr:uid="{00000000-0005-0000-0000-0000F0850000}"/>
    <cellStyle name="Separador de milhares 2 5 2 2 2" xfId="8085" xr:uid="{00000000-0005-0000-0000-0000F1850000}"/>
    <cellStyle name="Separador de milhares 2 5 2 3" xfId="902" xr:uid="{00000000-0005-0000-0000-0000F2850000}"/>
    <cellStyle name="Separador de milhares 2 5 2 3 2" xfId="8086" xr:uid="{00000000-0005-0000-0000-0000F3850000}"/>
    <cellStyle name="Separador de milhares 2 5 2 4" xfId="8084" xr:uid="{00000000-0005-0000-0000-0000F4850000}"/>
    <cellStyle name="Separador de milhares 2 5 3" xfId="903" xr:uid="{00000000-0005-0000-0000-0000F5850000}"/>
    <cellStyle name="Separador de milhares 2 5 3 2" xfId="8087" xr:uid="{00000000-0005-0000-0000-0000F6850000}"/>
    <cellStyle name="Separador de milhares 2 5 4" xfId="904" xr:uid="{00000000-0005-0000-0000-0000F7850000}"/>
    <cellStyle name="Separador de milhares 2 5 4 2" xfId="8088" xr:uid="{00000000-0005-0000-0000-0000F8850000}"/>
    <cellStyle name="Separador de milhares 2 5 5" xfId="905" xr:uid="{00000000-0005-0000-0000-0000F9850000}"/>
    <cellStyle name="Separador de milhares 2 5 5 2" xfId="8089" xr:uid="{00000000-0005-0000-0000-0000FA850000}"/>
    <cellStyle name="Separador de milhares 2 5 6" xfId="906" xr:uid="{00000000-0005-0000-0000-0000FB850000}"/>
    <cellStyle name="Separador de milhares 2 5 6 2" xfId="8090" xr:uid="{00000000-0005-0000-0000-0000FC850000}"/>
    <cellStyle name="Separador de milhares 2 5 7" xfId="8083" xr:uid="{00000000-0005-0000-0000-0000FD850000}"/>
    <cellStyle name="Separador de milhares 2 6" xfId="157" xr:uid="{00000000-0005-0000-0000-0000FE850000}"/>
    <cellStyle name="Separador de milhares 2 6 2" xfId="907" xr:uid="{00000000-0005-0000-0000-0000FF850000}"/>
    <cellStyle name="Separador de milhares 2 6 2 2" xfId="8092" xr:uid="{00000000-0005-0000-0000-000000860000}"/>
    <cellStyle name="Separador de milhares 2 6 3" xfId="908" xr:uid="{00000000-0005-0000-0000-000001860000}"/>
    <cellStyle name="Separador de milhares 2 6 3 2" xfId="8093" xr:uid="{00000000-0005-0000-0000-000002860000}"/>
    <cellStyle name="Separador de milhares 2 6 4" xfId="909" xr:uid="{00000000-0005-0000-0000-000003860000}"/>
    <cellStyle name="Separador de milhares 2 6 4 2" xfId="8094" xr:uid="{00000000-0005-0000-0000-000004860000}"/>
    <cellStyle name="Separador de milhares 2 6 5" xfId="8091" xr:uid="{00000000-0005-0000-0000-000005860000}"/>
    <cellStyle name="Separador de milhares 2 7" xfId="158" xr:uid="{00000000-0005-0000-0000-000006860000}"/>
    <cellStyle name="Separador de milhares 2 7 2" xfId="910" xr:uid="{00000000-0005-0000-0000-000007860000}"/>
    <cellStyle name="Separador de milhares 2 7 2 2" xfId="8096" xr:uid="{00000000-0005-0000-0000-000008860000}"/>
    <cellStyle name="Separador de milhares 2 7 3" xfId="911" xr:uid="{00000000-0005-0000-0000-000009860000}"/>
    <cellStyle name="Separador de milhares 2 7 3 2" xfId="8097" xr:uid="{00000000-0005-0000-0000-00000A860000}"/>
    <cellStyle name="Separador de milhares 2 7 4" xfId="912" xr:uid="{00000000-0005-0000-0000-00000B860000}"/>
    <cellStyle name="Separador de milhares 2 7 4 2" xfId="8098" xr:uid="{00000000-0005-0000-0000-00000C860000}"/>
    <cellStyle name="Separador de milhares 2 7 5" xfId="8095" xr:uid="{00000000-0005-0000-0000-00000D860000}"/>
    <cellStyle name="Separador de milhares 2 8" xfId="159" xr:uid="{00000000-0005-0000-0000-00000E860000}"/>
    <cellStyle name="Separador de milhares 2 8 2" xfId="913" xr:uid="{00000000-0005-0000-0000-00000F860000}"/>
    <cellStyle name="Separador de milhares 2 8 2 2" xfId="8100" xr:uid="{00000000-0005-0000-0000-000010860000}"/>
    <cellStyle name="Separador de milhares 2 8 3" xfId="914" xr:uid="{00000000-0005-0000-0000-000011860000}"/>
    <cellStyle name="Separador de milhares 2 8 3 2" xfId="8101" xr:uid="{00000000-0005-0000-0000-000012860000}"/>
    <cellStyle name="Separador de milhares 2 8 4" xfId="915" xr:uid="{00000000-0005-0000-0000-000013860000}"/>
    <cellStyle name="Separador de milhares 2 8 4 2" xfId="8102" xr:uid="{00000000-0005-0000-0000-000014860000}"/>
    <cellStyle name="Separador de milhares 2 8 5" xfId="8099" xr:uid="{00000000-0005-0000-0000-000015860000}"/>
    <cellStyle name="Separador de milhares 2 9" xfId="160" xr:uid="{00000000-0005-0000-0000-000016860000}"/>
    <cellStyle name="Separador de milhares 2 9 2" xfId="916" xr:uid="{00000000-0005-0000-0000-000017860000}"/>
    <cellStyle name="Separador de milhares 2 9 2 2" xfId="8104" xr:uid="{00000000-0005-0000-0000-000018860000}"/>
    <cellStyle name="Separador de milhares 2 9 3" xfId="917" xr:uid="{00000000-0005-0000-0000-000019860000}"/>
    <cellStyle name="Separador de milhares 2 9 3 2" xfId="8105" xr:uid="{00000000-0005-0000-0000-00001A860000}"/>
    <cellStyle name="Separador de milhares 2 9 4" xfId="918" xr:uid="{00000000-0005-0000-0000-00001B860000}"/>
    <cellStyle name="Separador de milhares 2 9 4 2" xfId="8106" xr:uid="{00000000-0005-0000-0000-00001C860000}"/>
    <cellStyle name="Separador de milhares 2 9 5" xfId="8103" xr:uid="{00000000-0005-0000-0000-00001D860000}"/>
    <cellStyle name="Separador de milhares 3" xfId="161" xr:uid="{00000000-0005-0000-0000-00001E860000}"/>
    <cellStyle name="Separador de milhares 3 10" xfId="919" xr:uid="{00000000-0005-0000-0000-00001F860000}"/>
    <cellStyle name="Separador de milhares 3 10 2" xfId="8108" xr:uid="{00000000-0005-0000-0000-000020860000}"/>
    <cellStyle name="Separador de milhares 3 11" xfId="920" xr:uid="{00000000-0005-0000-0000-000021860000}"/>
    <cellStyle name="Separador de milhares 3 11 2" xfId="8109" xr:uid="{00000000-0005-0000-0000-000022860000}"/>
    <cellStyle name="Separador de milhares 3 12" xfId="921" xr:uid="{00000000-0005-0000-0000-000023860000}"/>
    <cellStyle name="Separador de milhares 3 12 2" xfId="8110" xr:uid="{00000000-0005-0000-0000-000024860000}"/>
    <cellStyle name="Separador de milhares 3 13" xfId="922" xr:uid="{00000000-0005-0000-0000-000025860000}"/>
    <cellStyle name="Separador de milhares 3 13 2" xfId="8111" xr:uid="{00000000-0005-0000-0000-000026860000}"/>
    <cellStyle name="Separador de milhares 3 14" xfId="923" xr:uid="{00000000-0005-0000-0000-000027860000}"/>
    <cellStyle name="Separador de milhares 3 14 2" xfId="8112" xr:uid="{00000000-0005-0000-0000-000028860000}"/>
    <cellStyle name="Separador de milhares 3 15" xfId="924" xr:uid="{00000000-0005-0000-0000-000029860000}"/>
    <cellStyle name="Separador de milhares 3 15 2" xfId="8113" xr:uid="{00000000-0005-0000-0000-00002A860000}"/>
    <cellStyle name="Separador de milhares 3 16" xfId="925" xr:uid="{00000000-0005-0000-0000-00002B860000}"/>
    <cellStyle name="Separador de milhares 3 16 2" xfId="8114" xr:uid="{00000000-0005-0000-0000-00002C860000}"/>
    <cellStyle name="Separador de milhares 3 17" xfId="8107" xr:uid="{00000000-0005-0000-0000-00002D860000}"/>
    <cellStyle name="Separador de milhares 3 2" xfId="162" xr:uid="{00000000-0005-0000-0000-00002E860000}"/>
    <cellStyle name="Separador de milhares 3 2 2" xfId="163" xr:uid="{00000000-0005-0000-0000-00002F860000}"/>
    <cellStyle name="Separador de milhares 3 2 2 2" xfId="164" xr:uid="{00000000-0005-0000-0000-000030860000}"/>
    <cellStyle name="Separador de milhares 3 2 2 2 2" xfId="926" xr:uid="{00000000-0005-0000-0000-000031860000}"/>
    <cellStyle name="Separador de milhares 3 2 2 2 2 2" xfId="8118" xr:uid="{00000000-0005-0000-0000-000032860000}"/>
    <cellStyle name="Separador de milhares 3 2 2 2 3" xfId="927" xr:uid="{00000000-0005-0000-0000-000033860000}"/>
    <cellStyle name="Separador de milhares 3 2 2 2 3 2" xfId="8119" xr:uid="{00000000-0005-0000-0000-000034860000}"/>
    <cellStyle name="Separador de milhares 3 2 2 2 4" xfId="928" xr:uid="{00000000-0005-0000-0000-000035860000}"/>
    <cellStyle name="Separador de milhares 3 2 2 2 4 2" xfId="8120" xr:uid="{00000000-0005-0000-0000-000036860000}"/>
    <cellStyle name="Separador de milhares 3 2 2 2 5" xfId="8117" xr:uid="{00000000-0005-0000-0000-000037860000}"/>
    <cellStyle name="Separador de milhares 3 2 2 3" xfId="929" xr:uid="{00000000-0005-0000-0000-000038860000}"/>
    <cellStyle name="Separador de milhares 3 2 2 3 2" xfId="930" xr:uid="{00000000-0005-0000-0000-000039860000}"/>
    <cellStyle name="Separador de milhares 3 2 2 3 2 2" xfId="8122" xr:uid="{00000000-0005-0000-0000-00003A860000}"/>
    <cellStyle name="Separador de milhares 3 2 2 3 3" xfId="8121" xr:uid="{00000000-0005-0000-0000-00003B860000}"/>
    <cellStyle name="Separador de milhares 3 2 2 4" xfId="931" xr:uid="{00000000-0005-0000-0000-00003C860000}"/>
    <cellStyle name="Separador de milhares 3 2 2 4 2" xfId="8123" xr:uid="{00000000-0005-0000-0000-00003D860000}"/>
    <cellStyle name="Separador de milhares 3 2 2 5" xfId="8116" xr:uid="{00000000-0005-0000-0000-00003E860000}"/>
    <cellStyle name="Separador de milhares 3 2 3" xfId="932" xr:uid="{00000000-0005-0000-0000-00003F860000}"/>
    <cellStyle name="Separador de milhares 3 2 3 2" xfId="8124" xr:uid="{00000000-0005-0000-0000-000040860000}"/>
    <cellStyle name="Separador de milhares 3 2 4" xfId="933" xr:uid="{00000000-0005-0000-0000-000041860000}"/>
    <cellStyle name="Separador de milhares 3 2 4 2" xfId="934" xr:uid="{00000000-0005-0000-0000-000042860000}"/>
    <cellStyle name="Separador de milhares 3 2 4 2 2" xfId="8126" xr:uid="{00000000-0005-0000-0000-000043860000}"/>
    <cellStyle name="Separador de milhares 3 2 4 3" xfId="8125" xr:uid="{00000000-0005-0000-0000-000044860000}"/>
    <cellStyle name="Separador de milhares 3 2 5" xfId="935" xr:uid="{00000000-0005-0000-0000-000045860000}"/>
    <cellStyle name="Separador de milhares 3 2 5 2" xfId="8127" xr:uid="{00000000-0005-0000-0000-000046860000}"/>
    <cellStyle name="Separador de milhares 3 2 6" xfId="936" xr:uid="{00000000-0005-0000-0000-000047860000}"/>
    <cellStyle name="Separador de milhares 3 2 6 2" xfId="8128" xr:uid="{00000000-0005-0000-0000-000048860000}"/>
    <cellStyle name="Separador de milhares 3 2 7" xfId="8115" xr:uid="{00000000-0005-0000-0000-000049860000}"/>
    <cellStyle name="Separador de milhares 3 3" xfId="937" xr:uid="{00000000-0005-0000-0000-00004A860000}"/>
    <cellStyle name="Separador de milhares 3 3 2" xfId="938" xr:uid="{00000000-0005-0000-0000-00004B860000}"/>
    <cellStyle name="Separador de milhares 3 3 2 2" xfId="8130" xr:uid="{00000000-0005-0000-0000-00004C860000}"/>
    <cellStyle name="Separador de milhares 3 3 3" xfId="939" xr:uid="{00000000-0005-0000-0000-00004D860000}"/>
    <cellStyle name="Separador de milhares 3 3 3 2" xfId="8131" xr:uid="{00000000-0005-0000-0000-00004E860000}"/>
    <cellStyle name="Separador de milhares 3 3 4" xfId="940" xr:uid="{00000000-0005-0000-0000-00004F860000}"/>
    <cellStyle name="Separador de milhares 3 3 4 2" xfId="8132" xr:uid="{00000000-0005-0000-0000-000050860000}"/>
    <cellStyle name="Separador de milhares 3 3 5" xfId="8129" xr:uid="{00000000-0005-0000-0000-000051860000}"/>
    <cellStyle name="Separador de milhares 3 4" xfId="941" xr:uid="{00000000-0005-0000-0000-000052860000}"/>
    <cellStyle name="Separador de milhares 3 4 2" xfId="942" xr:uid="{00000000-0005-0000-0000-000053860000}"/>
    <cellStyle name="Separador de milhares 3 4 2 2" xfId="8134" xr:uid="{00000000-0005-0000-0000-000054860000}"/>
    <cellStyle name="Separador de milhares 3 4 3" xfId="943" xr:uid="{00000000-0005-0000-0000-000055860000}"/>
    <cellStyle name="Separador de milhares 3 4 3 2" xfId="8135" xr:uid="{00000000-0005-0000-0000-000056860000}"/>
    <cellStyle name="Separador de milhares 3 4 4" xfId="8133" xr:uid="{00000000-0005-0000-0000-000057860000}"/>
    <cellStyle name="Separador de milhares 3 5" xfId="944" xr:uid="{00000000-0005-0000-0000-000058860000}"/>
    <cellStyle name="Separador de milhares 3 5 2" xfId="945" xr:uid="{00000000-0005-0000-0000-000059860000}"/>
    <cellStyle name="Separador de milhares 3 5 2 2" xfId="8137" xr:uid="{00000000-0005-0000-0000-00005A860000}"/>
    <cellStyle name="Separador de milhares 3 5 3" xfId="946" xr:uid="{00000000-0005-0000-0000-00005B860000}"/>
    <cellStyle name="Separador de milhares 3 5 3 2" xfId="8138" xr:uid="{00000000-0005-0000-0000-00005C860000}"/>
    <cellStyle name="Separador de milhares 3 5 4" xfId="8136" xr:uid="{00000000-0005-0000-0000-00005D860000}"/>
    <cellStyle name="Separador de milhares 3 6" xfId="947" xr:uid="{00000000-0005-0000-0000-00005E860000}"/>
    <cellStyle name="Separador de milhares 3 6 2" xfId="948" xr:uid="{00000000-0005-0000-0000-00005F860000}"/>
    <cellStyle name="Separador de milhares 3 6 2 2" xfId="8140" xr:uid="{00000000-0005-0000-0000-000060860000}"/>
    <cellStyle name="Separador de milhares 3 6 3" xfId="949" xr:uid="{00000000-0005-0000-0000-000061860000}"/>
    <cellStyle name="Separador de milhares 3 6 3 2" xfId="8141" xr:uid="{00000000-0005-0000-0000-000062860000}"/>
    <cellStyle name="Separador de milhares 3 6 4" xfId="8139" xr:uid="{00000000-0005-0000-0000-000063860000}"/>
    <cellStyle name="Separador de milhares 3 7" xfId="950" xr:uid="{00000000-0005-0000-0000-000064860000}"/>
    <cellStyle name="Separador de milhares 3 7 2" xfId="8142" xr:uid="{00000000-0005-0000-0000-000065860000}"/>
    <cellStyle name="Separador de milhares 3 8" xfId="951" xr:uid="{00000000-0005-0000-0000-000066860000}"/>
    <cellStyle name="Separador de milhares 3 8 2" xfId="8143" xr:uid="{00000000-0005-0000-0000-000067860000}"/>
    <cellStyle name="Separador de milhares 3 9" xfId="952" xr:uid="{00000000-0005-0000-0000-000068860000}"/>
    <cellStyle name="Separador de milhares 3 9 2" xfId="8144" xr:uid="{00000000-0005-0000-0000-000069860000}"/>
    <cellStyle name="Separador de milhares 4" xfId="165" xr:uid="{00000000-0005-0000-0000-00006A860000}"/>
    <cellStyle name="Separador de milhares 4 2" xfId="166" xr:uid="{00000000-0005-0000-0000-00006B860000}"/>
    <cellStyle name="Separador de milhares 4 2 2" xfId="953" xr:uid="{00000000-0005-0000-0000-00006C860000}"/>
    <cellStyle name="Separador de milhares 4 2 2 2" xfId="8147" xr:uid="{00000000-0005-0000-0000-00006D860000}"/>
    <cellStyle name="Separador de milhares 4 2 3" xfId="954" xr:uid="{00000000-0005-0000-0000-00006E860000}"/>
    <cellStyle name="Separador de milhares 4 2 3 2" xfId="8148" xr:uid="{00000000-0005-0000-0000-00006F860000}"/>
    <cellStyle name="Separador de milhares 4 2 4" xfId="8146" xr:uid="{00000000-0005-0000-0000-000070860000}"/>
    <cellStyle name="Separador de milhares 4 3" xfId="167" xr:uid="{00000000-0005-0000-0000-000071860000}"/>
    <cellStyle name="Separador de milhares 4 3 2" xfId="955" xr:uid="{00000000-0005-0000-0000-000072860000}"/>
    <cellStyle name="Separador de milhares 4 3 2 2" xfId="8150" xr:uid="{00000000-0005-0000-0000-000073860000}"/>
    <cellStyle name="Separador de milhares 4 3 3" xfId="8149" xr:uid="{00000000-0005-0000-0000-000074860000}"/>
    <cellStyle name="Separador de milhares 4 4" xfId="956" xr:uid="{00000000-0005-0000-0000-000075860000}"/>
    <cellStyle name="Separador de milhares 4 4 2" xfId="8151" xr:uid="{00000000-0005-0000-0000-000076860000}"/>
    <cellStyle name="Separador de milhares 4 5" xfId="957" xr:uid="{00000000-0005-0000-0000-000077860000}"/>
    <cellStyle name="Separador de milhares 4 5 2" xfId="8152" xr:uid="{00000000-0005-0000-0000-000078860000}"/>
    <cellStyle name="Separador de milhares 4 6" xfId="8145" xr:uid="{00000000-0005-0000-0000-000079860000}"/>
    <cellStyle name="Separador de milhares 5" xfId="168" xr:uid="{00000000-0005-0000-0000-00007A860000}"/>
    <cellStyle name="Separador de milhares 5 2" xfId="169" xr:uid="{00000000-0005-0000-0000-00007B860000}"/>
    <cellStyle name="Separador de milhares 5 2 2" xfId="958" xr:uid="{00000000-0005-0000-0000-00007C860000}"/>
    <cellStyle name="Separador de milhares 5 2 2 2" xfId="8155" xr:uid="{00000000-0005-0000-0000-00007D860000}"/>
    <cellStyle name="Separador de milhares 5 2 3" xfId="8154" xr:uid="{00000000-0005-0000-0000-00007E860000}"/>
    <cellStyle name="Separador de milhares 5 3" xfId="959" xr:uid="{00000000-0005-0000-0000-00007F860000}"/>
    <cellStyle name="Separador de milhares 5 3 2" xfId="8156" xr:uid="{00000000-0005-0000-0000-000080860000}"/>
    <cellStyle name="Separador de milhares 5 4" xfId="960" xr:uid="{00000000-0005-0000-0000-000081860000}"/>
    <cellStyle name="Separador de milhares 5 4 2" xfId="8157" xr:uid="{00000000-0005-0000-0000-000082860000}"/>
    <cellStyle name="Separador de milhares 5 5" xfId="8153" xr:uid="{00000000-0005-0000-0000-000083860000}"/>
    <cellStyle name="Separador de milhares 6" xfId="170" xr:uid="{00000000-0005-0000-0000-000084860000}"/>
    <cellStyle name="Separador de milhares 6 2" xfId="171" xr:uid="{00000000-0005-0000-0000-000085860000}"/>
    <cellStyle name="Separador de milhares 6 2 10" xfId="1528" xr:uid="{00000000-0005-0000-0000-000086860000}"/>
    <cellStyle name="Separador de milhares 6 2 10 2" xfId="8160" xr:uid="{00000000-0005-0000-0000-000087860000}"/>
    <cellStyle name="Separador de milhares 6 2 10 3" xfId="10682" xr:uid="{00000000-0005-0000-0000-000088860000}"/>
    <cellStyle name="Separador de milhares 6 2 11" xfId="8159" xr:uid="{00000000-0005-0000-0000-000089860000}"/>
    <cellStyle name="Separador de milhares 6 2 2" xfId="961" xr:uid="{00000000-0005-0000-0000-00008A860000}"/>
    <cellStyle name="Separador de milhares 6 2 2 10" xfId="1529" xr:uid="{00000000-0005-0000-0000-00008B860000}"/>
    <cellStyle name="Separador de milhares 6 2 2 10 2" xfId="8162" xr:uid="{00000000-0005-0000-0000-00008C860000}"/>
    <cellStyle name="Separador de milhares 6 2 2 10 3" xfId="10683" xr:uid="{00000000-0005-0000-0000-00008D860000}"/>
    <cellStyle name="Separador de milhares 6 2 2 11" xfId="8161" xr:uid="{00000000-0005-0000-0000-00008E860000}"/>
    <cellStyle name="Separador de milhares 6 2 2 12" xfId="10115" xr:uid="{00000000-0005-0000-0000-00008F860000}"/>
    <cellStyle name="Separador de milhares 6 2 2 2" xfId="962" xr:uid="{00000000-0005-0000-0000-000090860000}"/>
    <cellStyle name="Separador de milhares 6 2 2 2 10" xfId="10116" xr:uid="{00000000-0005-0000-0000-000091860000}"/>
    <cellStyle name="Separador de milhares 6 2 2 2 2" xfId="963" xr:uid="{00000000-0005-0000-0000-000092860000}"/>
    <cellStyle name="Separador de milhares 6 2 2 2 2 2" xfId="964" xr:uid="{00000000-0005-0000-0000-000093860000}"/>
    <cellStyle name="Separador de milhares 6 2 2 2 2 2 2" xfId="2099" xr:uid="{00000000-0005-0000-0000-000094860000}"/>
    <cellStyle name="Separador de milhares 6 2 2 2 2 2 2 2" xfId="8166" xr:uid="{00000000-0005-0000-0000-000095860000}"/>
    <cellStyle name="Separador de milhares 6 2 2 2 2 2 2 3" xfId="11253" xr:uid="{00000000-0005-0000-0000-000096860000}"/>
    <cellStyle name="Separador de milhares 6 2 2 2 2 2 3" xfId="3575" xr:uid="{00000000-0005-0000-0000-000097860000}"/>
    <cellStyle name="Separador de milhares 6 2 2 2 2 2 3 2" xfId="8167" xr:uid="{00000000-0005-0000-0000-000098860000}"/>
    <cellStyle name="Separador de milhares 6 2 2 2 2 2 3 3" xfId="12729" xr:uid="{00000000-0005-0000-0000-000099860000}"/>
    <cellStyle name="Separador de milhares 6 2 2 2 2 2 4" xfId="1532" xr:uid="{00000000-0005-0000-0000-00009A860000}"/>
    <cellStyle name="Separador de milhares 6 2 2 2 2 2 4 2" xfId="8168" xr:uid="{00000000-0005-0000-0000-00009B860000}"/>
    <cellStyle name="Separador de milhares 6 2 2 2 2 2 4 3" xfId="10686" xr:uid="{00000000-0005-0000-0000-00009C860000}"/>
    <cellStyle name="Separador de milhares 6 2 2 2 2 2 5" xfId="8165" xr:uid="{00000000-0005-0000-0000-00009D860000}"/>
    <cellStyle name="Separador de milhares 6 2 2 2 2 2 6" xfId="10118" xr:uid="{00000000-0005-0000-0000-00009E860000}"/>
    <cellStyle name="Separador de milhares 6 2 2 2 2 3" xfId="2098" xr:uid="{00000000-0005-0000-0000-00009F860000}"/>
    <cellStyle name="Separador de milhares 6 2 2 2 2 3 2" xfId="8169" xr:uid="{00000000-0005-0000-0000-0000A0860000}"/>
    <cellStyle name="Separador de milhares 6 2 2 2 2 3 3" xfId="11252" xr:uid="{00000000-0005-0000-0000-0000A1860000}"/>
    <cellStyle name="Separador de milhares 6 2 2 2 2 4" xfId="3574" xr:uid="{00000000-0005-0000-0000-0000A2860000}"/>
    <cellStyle name="Separador de milhares 6 2 2 2 2 4 2" xfId="8170" xr:uid="{00000000-0005-0000-0000-0000A3860000}"/>
    <cellStyle name="Separador de milhares 6 2 2 2 2 4 3" xfId="12728" xr:uid="{00000000-0005-0000-0000-0000A4860000}"/>
    <cellStyle name="Separador de milhares 6 2 2 2 2 5" xfId="1531" xr:uid="{00000000-0005-0000-0000-0000A5860000}"/>
    <cellStyle name="Separador de milhares 6 2 2 2 2 5 2" xfId="8171" xr:uid="{00000000-0005-0000-0000-0000A6860000}"/>
    <cellStyle name="Separador de milhares 6 2 2 2 2 5 3" xfId="10685" xr:uid="{00000000-0005-0000-0000-0000A7860000}"/>
    <cellStyle name="Separador de milhares 6 2 2 2 2 6" xfId="8164" xr:uid="{00000000-0005-0000-0000-0000A8860000}"/>
    <cellStyle name="Separador de milhares 6 2 2 2 2 7" xfId="10117" xr:uid="{00000000-0005-0000-0000-0000A9860000}"/>
    <cellStyle name="Separador de milhares 6 2 2 2 3" xfId="965" xr:uid="{00000000-0005-0000-0000-0000AA860000}"/>
    <cellStyle name="Separador de milhares 6 2 2 2 3 2" xfId="2100" xr:uid="{00000000-0005-0000-0000-0000AB860000}"/>
    <cellStyle name="Separador de milhares 6 2 2 2 3 2 2" xfId="8173" xr:uid="{00000000-0005-0000-0000-0000AC860000}"/>
    <cellStyle name="Separador de milhares 6 2 2 2 3 2 3" xfId="11254" xr:uid="{00000000-0005-0000-0000-0000AD860000}"/>
    <cellStyle name="Separador de milhares 6 2 2 2 3 3" xfId="3576" xr:uid="{00000000-0005-0000-0000-0000AE860000}"/>
    <cellStyle name="Separador de milhares 6 2 2 2 3 3 2" xfId="8174" xr:uid="{00000000-0005-0000-0000-0000AF860000}"/>
    <cellStyle name="Separador de milhares 6 2 2 2 3 3 3" xfId="12730" xr:uid="{00000000-0005-0000-0000-0000B0860000}"/>
    <cellStyle name="Separador de milhares 6 2 2 2 3 4" xfId="1533" xr:uid="{00000000-0005-0000-0000-0000B1860000}"/>
    <cellStyle name="Separador de milhares 6 2 2 2 3 4 2" xfId="8175" xr:uid="{00000000-0005-0000-0000-0000B2860000}"/>
    <cellStyle name="Separador de milhares 6 2 2 2 3 4 3" xfId="10687" xr:uid="{00000000-0005-0000-0000-0000B3860000}"/>
    <cellStyle name="Separador de milhares 6 2 2 2 3 5" xfId="8172" xr:uid="{00000000-0005-0000-0000-0000B4860000}"/>
    <cellStyle name="Separador de milhares 6 2 2 2 3 6" xfId="10119" xr:uid="{00000000-0005-0000-0000-0000B5860000}"/>
    <cellStyle name="Separador de milhares 6 2 2 2 4" xfId="966" xr:uid="{00000000-0005-0000-0000-0000B6860000}"/>
    <cellStyle name="Separador de milhares 6 2 2 2 4 2" xfId="8176" xr:uid="{00000000-0005-0000-0000-0000B7860000}"/>
    <cellStyle name="Separador de milhares 6 2 2 2 5" xfId="1179" xr:uid="{00000000-0005-0000-0000-0000B8860000}"/>
    <cellStyle name="Separador de milhares 6 2 2 2 5 2" xfId="3903" xr:uid="{00000000-0005-0000-0000-0000B9860000}"/>
    <cellStyle name="Separador de milhares 6 2 2 2 5 2 2" xfId="8178" xr:uid="{00000000-0005-0000-0000-0000BA860000}"/>
    <cellStyle name="Separador de milhares 6 2 2 2 5 2 3" xfId="13057" xr:uid="{00000000-0005-0000-0000-0000BB860000}"/>
    <cellStyle name="Separador de milhares 6 2 2 2 5 3" xfId="2209" xr:uid="{00000000-0005-0000-0000-0000BC860000}"/>
    <cellStyle name="Separador de milhares 6 2 2 2 5 3 2" xfId="8179" xr:uid="{00000000-0005-0000-0000-0000BD860000}"/>
    <cellStyle name="Separador de milhares 6 2 2 2 5 3 3" xfId="11363" xr:uid="{00000000-0005-0000-0000-0000BE860000}"/>
    <cellStyle name="Separador de milhares 6 2 2 2 5 4" xfId="8177" xr:uid="{00000000-0005-0000-0000-0000BF860000}"/>
    <cellStyle name="Separador de milhares 6 2 2 2 5 5" xfId="10333" xr:uid="{00000000-0005-0000-0000-0000C0860000}"/>
    <cellStyle name="Separador de milhares 6 2 2 2 6" xfId="2097" xr:uid="{00000000-0005-0000-0000-0000C1860000}"/>
    <cellStyle name="Separador de milhares 6 2 2 2 6 2" xfId="8180" xr:uid="{00000000-0005-0000-0000-0000C2860000}"/>
    <cellStyle name="Separador de milhares 6 2 2 2 6 3" xfId="11251" xr:uid="{00000000-0005-0000-0000-0000C3860000}"/>
    <cellStyle name="Separador de milhares 6 2 2 2 7" xfId="3221" xr:uid="{00000000-0005-0000-0000-0000C4860000}"/>
    <cellStyle name="Separador de milhares 6 2 2 2 7 2" xfId="8181" xr:uid="{00000000-0005-0000-0000-0000C5860000}"/>
    <cellStyle name="Separador de milhares 6 2 2 2 7 3" xfId="12375" xr:uid="{00000000-0005-0000-0000-0000C6860000}"/>
    <cellStyle name="Separador de milhares 6 2 2 2 8" xfId="1530" xr:uid="{00000000-0005-0000-0000-0000C7860000}"/>
    <cellStyle name="Separador de milhares 6 2 2 2 8 2" xfId="8182" xr:uid="{00000000-0005-0000-0000-0000C8860000}"/>
    <cellStyle name="Separador de milhares 6 2 2 2 8 3" xfId="10684" xr:uid="{00000000-0005-0000-0000-0000C9860000}"/>
    <cellStyle name="Separador de milhares 6 2 2 2 9" xfId="8163" xr:uid="{00000000-0005-0000-0000-0000CA860000}"/>
    <cellStyle name="Separador de milhares 6 2 2 3" xfId="967" xr:uid="{00000000-0005-0000-0000-0000CB860000}"/>
    <cellStyle name="Separador de milhares 6 2 2 3 2" xfId="968" xr:uid="{00000000-0005-0000-0000-0000CC860000}"/>
    <cellStyle name="Separador de milhares 6 2 2 3 2 2" xfId="969" xr:uid="{00000000-0005-0000-0000-0000CD860000}"/>
    <cellStyle name="Separador de milhares 6 2 2 3 2 2 2" xfId="2104" xr:uid="{00000000-0005-0000-0000-0000CE860000}"/>
    <cellStyle name="Separador de milhares 6 2 2 3 2 2 2 2" xfId="8186" xr:uid="{00000000-0005-0000-0000-0000CF860000}"/>
    <cellStyle name="Separador de milhares 6 2 2 3 2 2 2 3" xfId="11258" xr:uid="{00000000-0005-0000-0000-0000D0860000}"/>
    <cellStyle name="Separador de milhares 6 2 2 3 2 2 3" xfId="3579" xr:uid="{00000000-0005-0000-0000-0000D1860000}"/>
    <cellStyle name="Separador de milhares 6 2 2 3 2 2 3 2" xfId="8187" xr:uid="{00000000-0005-0000-0000-0000D2860000}"/>
    <cellStyle name="Separador de milhares 6 2 2 3 2 2 3 3" xfId="12733" xr:uid="{00000000-0005-0000-0000-0000D3860000}"/>
    <cellStyle name="Separador de milhares 6 2 2 3 2 2 4" xfId="1536" xr:uid="{00000000-0005-0000-0000-0000D4860000}"/>
    <cellStyle name="Separador de milhares 6 2 2 3 2 2 4 2" xfId="8188" xr:uid="{00000000-0005-0000-0000-0000D5860000}"/>
    <cellStyle name="Separador de milhares 6 2 2 3 2 2 4 3" xfId="10690" xr:uid="{00000000-0005-0000-0000-0000D6860000}"/>
    <cellStyle name="Separador de milhares 6 2 2 3 2 2 5" xfId="8185" xr:uid="{00000000-0005-0000-0000-0000D7860000}"/>
    <cellStyle name="Separador de milhares 6 2 2 3 2 2 6" xfId="10123" xr:uid="{00000000-0005-0000-0000-0000D8860000}"/>
    <cellStyle name="Separador de milhares 6 2 2 3 2 3" xfId="2103" xr:uid="{00000000-0005-0000-0000-0000D9860000}"/>
    <cellStyle name="Separador de milhares 6 2 2 3 2 3 2" xfId="8189" xr:uid="{00000000-0005-0000-0000-0000DA860000}"/>
    <cellStyle name="Separador de milhares 6 2 2 3 2 3 3" xfId="11257" xr:uid="{00000000-0005-0000-0000-0000DB860000}"/>
    <cellStyle name="Separador de milhares 6 2 2 3 2 4" xfId="3578" xr:uid="{00000000-0005-0000-0000-0000DC860000}"/>
    <cellStyle name="Separador de milhares 6 2 2 3 2 4 2" xfId="8190" xr:uid="{00000000-0005-0000-0000-0000DD860000}"/>
    <cellStyle name="Separador de milhares 6 2 2 3 2 4 3" xfId="12732" xr:uid="{00000000-0005-0000-0000-0000DE860000}"/>
    <cellStyle name="Separador de milhares 6 2 2 3 2 5" xfId="1535" xr:uid="{00000000-0005-0000-0000-0000DF860000}"/>
    <cellStyle name="Separador de milhares 6 2 2 3 2 5 2" xfId="8191" xr:uid="{00000000-0005-0000-0000-0000E0860000}"/>
    <cellStyle name="Separador de milhares 6 2 2 3 2 5 3" xfId="10689" xr:uid="{00000000-0005-0000-0000-0000E1860000}"/>
    <cellStyle name="Separador de milhares 6 2 2 3 2 6" xfId="8184" xr:uid="{00000000-0005-0000-0000-0000E2860000}"/>
    <cellStyle name="Separador de milhares 6 2 2 3 2 7" xfId="10122" xr:uid="{00000000-0005-0000-0000-0000E3860000}"/>
    <cellStyle name="Separador de milhares 6 2 2 3 3" xfId="970" xr:uid="{00000000-0005-0000-0000-0000E4860000}"/>
    <cellStyle name="Separador de milhares 6 2 2 3 3 2" xfId="2105" xr:uid="{00000000-0005-0000-0000-0000E5860000}"/>
    <cellStyle name="Separador de milhares 6 2 2 3 3 2 2" xfId="8193" xr:uid="{00000000-0005-0000-0000-0000E6860000}"/>
    <cellStyle name="Separador de milhares 6 2 2 3 3 2 3" xfId="11259" xr:uid="{00000000-0005-0000-0000-0000E7860000}"/>
    <cellStyle name="Separador de milhares 6 2 2 3 3 3" xfId="3580" xr:uid="{00000000-0005-0000-0000-0000E8860000}"/>
    <cellStyle name="Separador de milhares 6 2 2 3 3 3 2" xfId="8194" xr:uid="{00000000-0005-0000-0000-0000E9860000}"/>
    <cellStyle name="Separador de milhares 6 2 2 3 3 3 3" xfId="12734" xr:uid="{00000000-0005-0000-0000-0000EA860000}"/>
    <cellStyle name="Separador de milhares 6 2 2 3 3 4" xfId="1537" xr:uid="{00000000-0005-0000-0000-0000EB860000}"/>
    <cellStyle name="Separador de milhares 6 2 2 3 3 4 2" xfId="8195" xr:uid="{00000000-0005-0000-0000-0000EC860000}"/>
    <cellStyle name="Separador de milhares 6 2 2 3 3 4 3" xfId="10691" xr:uid="{00000000-0005-0000-0000-0000ED860000}"/>
    <cellStyle name="Separador de milhares 6 2 2 3 3 5" xfId="8192" xr:uid="{00000000-0005-0000-0000-0000EE860000}"/>
    <cellStyle name="Separador de milhares 6 2 2 3 3 6" xfId="10124" xr:uid="{00000000-0005-0000-0000-0000EF860000}"/>
    <cellStyle name="Separador de milhares 6 2 2 3 4" xfId="2102" xr:uid="{00000000-0005-0000-0000-0000F0860000}"/>
    <cellStyle name="Separador de milhares 6 2 2 3 4 2" xfId="8196" xr:uid="{00000000-0005-0000-0000-0000F1860000}"/>
    <cellStyle name="Separador de milhares 6 2 2 3 4 3" xfId="11256" xr:uid="{00000000-0005-0000-0000-0000F2860000}"/>
    <cellStyle name="Separador de milhares 6 2 2 3 5" xfId="3577" xr:uid="{00000000-0005-0000-0000-0000F3860000}"/>
    <cellStyle name="Separador de milhares 6 2 2 3 5 2" xfId="8197" xr:uid="{00000000-0005-0000-0000-0000F4860000}"/>
    <cellStyle name="Separador de milhares 6 2 2 3 5 3" xfId="12731" xr:uid="{00000000-0005-0000-0000-0000F5860000}"/>
    <cellStyle name="Separador de milhares 6 2 2 3 6" xfId="1534" xr:uid="{00000000-0005-0000-0000-0000F6860000}"/>
    <cellStyle name="Separador de milhares 6 2 2 3 6 2" xfId="8198" xr:uid="{00000000-0005-0000-0000-0000F7860000}"/>
    <cellStyle name="Separador de milhares 6 2 2 3 6 3" xfId="10688" xr:uid="{00000000-0005-0000-0000-0000F8860000}"/>
    <cellStyle name="Separador de milhares 6 2 2 3 7" xfId="8183" xr:uid="{00000000-0005-0000-0000-0000F9860000}"/>
    <cellStyle name="Separador de milhares 6 2 2 3 8" xfId="10121" xr:uid="{00000000-0005-0000-0000-0000FA860000}"/>
    <cellStyle name="Separador de milhares 6 2 2 4" xfId="971" xr:uid="{00000000-0005-0000-0000-0000FB860000}"/>
    <cellStyle name="Separador de milhares 6 2 2 4 2" xfId="972" xr:uid="{00000000-0005-0000-0000-0000FC860000}"/>
    <cellStyle name="Separador de milhares 6 2 2 4 2 2" xfId="2107" xr:uid="{00000000-0005-0000-0000-0000FD860000}"/>
    <cellStyle name="Separador de milhares 6 2 2 4 2 2 2" xfId="8201" xr:uid="{00000000-0005-0000-0000-0000FE860000}"/>
    <cellStyle name="Separador de milhares 6 2 2 4 2 2 3" xfId="11261" xr:uid="{00000000-0005-0000-0000-0000FF860000}"/>
    <cellStyle name="Separador de milhares 6 2 2 4 2 3" xfId="3582" xr:uid="{00000000-0005-0000-0000-000000870000}"/>
    <cellStyle name="Separador de milhares 6 2 2 4 2 3 2" xfId="8202" xr:uid="{00000000-0005-0000-0000-000001870000}"/>
    <cellStyle name="Separador de milhares 6 2 2 4 2 3 3" xfId="12736" xr:uid="{00000000-0005-0000-0000-000002870000}"/>
    <cellStyle name="Separador de milhares 6 2 2 4 2 4" xfId="1539" xr:uid="{00000000-0005-0000-0000-000003870000}"/>
    <cellStyle name="Separador de milhares 6 2 2 4 2 4 2" xfId="8203" xr:uid="{00000000-0005-0000-0000-000004870000}"/>
    <cellStyle name="Separador de milhares 6 2 2 4 2 4 3" xfId="10693" xr:uid="{00000000-0005-0000-0000-000005870000}"/>
    <cellStyle name="Separador de milhares 6 2 2 4 2 5" xfId="8200" xr:uid="{00000000-0005-0000-0000-000006870000}"/>
    <cellStyle name="Separador de milhares 6 2 2 4 2 6" xfId="10126" xr:uid="{00000000-0005-0000-0000-000007870000}"/>
    <cellStyle name="Separador de milhares 6 2 2 4 3" xfId="2106" xr:uid="{00000000-0005-0000-0000-000008870000}"/>
    <cellStyle name="Separador de milhares 6 2 2 4 3 2" xfId="8204" xr:uid="{00000000-0005-0000-0000-000009870000}"/>
    <cellStyle name="Separador de milhares 6 2 2 4 3 3" xfId="11260" xr:uid="{00000000-0005-0000-0000-00000A870000}"/>
    <cellStyle name="Separador de milhares 6 2 2 4 4" xfId="3581" xr:uid="{00000000-0005-0000-0000-00000B870000}"/>
    <cellStyle name="Separador de milhares 6 2 2 4 4 2" xfId="8205" xr:uid="{00000000-0005-0000-0000-00000C870000}"/>
    <cellStyle name="Separador de milhares 6 2 2 4 4 3" xfId="12735" xr:uid="{00000000-0005-0000-0000-00000D870000}"/>
    <cellStyle name="Separador de milhares 6 2 2 4 5" xfId="1538" xr:uid="{00000000-0005-0000-0000-00000E870000}"/>
    <cellStyle name="Separador de milhares 6 2 2 4 5 2" xfId="8206" xr:uid="{00000000-0005-0000-0000-00000F870000}"/>
    <cellStyle name="Separador de milhares 6 2 2 4 5 3" xfId="10692" xr:uid="{00000000-0005-0000-0000-000010870000}"/>
    <cellStyle name="Separador de milhares 6 2 2 4 6" xfId="8199" xr:uid="{00000000-0005-0000-0000-000011870000}"/>
    <cellStyle name="Separador de milhares 6 2 2 4 7" xfId="10125" xr:uid="{00000000-0005-0000-0000-000012870000}"/>
    <cellStyle name="Separador de milhares 6 2 2 5" xfId="973" xr:uid="{00000000-0005-0000-0000-000013870000}"/>
    <cellStyle name="Separador de milhares 6 2 2 5 2" xfId="2108" xr:uid="{00000000-0005-0000-0000-000014870000}"/>
    <cellStyle name="Separador de milhares 6 2 2 5 2 2" xfId="8208" xr:uid="{00000000-0005-0000-0000-000015870000}"/>
    <cellStyle name="Separador de milhares 6 2 2 5 2 3" xfId="11262" xr:uid="{00000000-0005-0000-0000-000016870000}"/>
    <cellStyle name="Separador de milhares 6 2 2 5 3" xfId="3583" xr:uid="{00000000-0005-0000-0000-000017870000}"/>
    <cellStyle name="Separador de milhares 6 2 2 5 3 2" xfId="8209" xr:uid="{00000000-0005-0000-0000-000018870000}"/>
    <cellStyle name="Separador de milhares 6 2 2 5 3 3" xfId="12737" xr:uid="{00000000-0005-0000-0000-000019870000}"/>
    <cellStyle name="Separador de milhares 6 2 2 5 4" xfId="1540" xr:uid="{00000000-0005-0000-0000-00001A870000}"/>
    <cellStyle name="Separador de milhares 6 2 2 5 4 2" xfId="8210" xr:uid="{00000000-0005-0000-0000-00001B870000}"/>
    <cellStyle name="Separador de milhares 6 2 2 5 4 3" xfId="10694" xr:uid="{00000000-0005-0000-0000-00001C870000}"/>
    <cellStyle name="Separador de milhares 6 2 2 5 5" xfId="8207" xr:uid="{00000000-0005-0000-0000-00001D870000}"/>
    <cellStyle name="Separador de milhares 6 2 2 5 6" xfId="10127" xr:uid="{00000000-0005-0000-0000-00001E870000}"/>
    <cellStyle name="Separador de milhares 6 2 2 6" xfId="974" xr:uid="{00000000-0005-0000-0000-00001F870000}"/>
    <cellStyle name="Separador de milhares 6 2 2 6 2" xfId="8211" xr:uid="{00000000-0005-0000-0000-000020870000}"/>
    <cellStyle name="Separador de milhares 6 2 2 7" xfId="1180" xr:uid="{00000000-0005-0000-0000-000021870000}"/>
    <cellStyle name="Separador de milhares 6 2 2 7 2" xfId="3890" xr:uid="{00000000-0005-0000-0000-000022870000}"/>
    <cellStyle name="Separador de milhares 6 2 2 7 2 2" xfId="8213" xr:uid="{00000000-0005-0000-0000-000023870000}"/>
    <cellStyle name="Separador de milhares 6 2 2 7 2 3" xfId="13044" xr:uid="{00000000-0005-0000-0000-000024870000}"/>
    <cellStyle name="Separador de milhares 6 2 2 7 3" xfId="2196" xr:uid="{00000000-0005-0000-0000-000025870000}"/>
    <cellStyle name="Separador de milhares 6 2 2 7 3 2" xfId="8214" xr:uid="{00000000-0005-0000-0000-000026870000}"/>
    <cellStyle name="Separador de milhares 6 2 2 7 3 3" xfId="11350" xr:uid="{00000000-0005-0000-0000-000027870000}"/>
    <cellStyle name="Separador de milhares 6 2 2 7 4" xfId="8212" xr:uid="{00000000-0005-0000-0000-000028870000}"/>
    <cellStyle name="Separador de milhares 6 2 2 7 5" xfId="10334" xr:uid="{00000000-0005-0000-0000-000029870000}"/>
    <cellStyle name="Separador de milhares 6 2 2 8" xfId="1706" xr:uid="{00000000-0005-0000-0000-00002A870000}"/>
    <cellStyle name="Separador de milhares 6 2 2 8 2" xfId="8215" xr:uid="{00000000-0005-0000-0000-00002B870000}"/>
    <cellStyle name="Separador de milhares 6 2 2 8 3" xfId="10860" xr:uid="{00000000-0005-0000-0000-00002C870000}"/>
    <cellStyle name="Separador de milhares 6 2 2 9" xfId="3213" xr:uid="{00000000-0005-0000-0000-00002D870000}"/>
    <cellStyle name="Separador de milhares 6 2 2 9 2" xfId="8216" xr:uid="{00000000-0005-0000-0000-00002E870000}"/>
    <cellStyle name="Separador de milhares 6 2 2 9 3" xfId="12367" xr:uid="{00000000-0005-0000-0000-00002F870000}"/>
    <cellStyle name="Separador de milhares 6 2 3" xfId="975" xr:uid="{00000000-0005-0000-0000-000030870000}"/>
    <cellStyle name="Separador de milhares 6 2 3 2" xfId="976" xr:uid="{00000000-0005-0000-0000-000031870000}"/>
    <cellStyle name="Separador de milhares 6 2 3 2 2" xfId="977" xr:uid="{00000000-0005-0000-0000-000032870000}"/>
    <cellStyle name="Separador de milhares 6 2 3 2 2 2" xfId="2112" xr:uid="{00000000-0005-0000-0000-000033870000}"/>
    <cellStyle name="Separador de milhares 6 2 3 2 2 2 2" xfId="8220" xr:uid="{00000000-0005-0000-0000-000034870000}"/>
    <cellStyle name="Separador de milhares 6 2 3 2 2 2 3" xfId="11266" xr:uid="{00000000-0005-0000-0000-000035870000}"/>
    <cellStyle name="Separador de milhares 6 2 3 2 2 3" xfId="3585" xr:uid="{00000000-0005-0000-0000-000036870000}"/>
    <cellStyle name="Separador de milhares 6 2 3 2 2 3 2" xfId="8221" xr:uid="{00000000-0005-0000-0000-000037870000}"/>
    <cellStyle name="Separador de milhares 6 2 3 2 2 3 3" xfId="12739" xr:uid="{00000000-0005-0000-0000-000038870000}"/>
    <cellStyle name="Separador de milhares 6 2 3 2 2 4" xfId="1543" xr:uid="{00000000-0005-0000-0000-000039870000}"/>
    <cellStyle name="Separador de milhares 6 2 3 2 2 4 2" xfId="8222" xr:uid="{00000000-0005-0000-0000-00003A870000}"/>
    <cellStyle name="Separador de milhares 6 2 3 2 2 4 3" xfId="10697" xr:uid="{00000000-0005-0000-0000-00003B870000}"/>
    <cellStyle name="Separador de milhares 6 2 3 2 2 5" xfId="8219" xr:uid="{00000000-0005-0000-0000-00003C870000}"/>
    <cellStyle name="Separador de milhares 6 2 3 2 2 6" xfId="10131" xr:uid="{00000000-0005-0000-0000-00003D870000}"/>
    <cellStyle name="Separador de milhares 6 2 3 2 3" xfId="2111" xr:uid="{00000000-0005-0000-0000-00003E870000}"/>
    <cellStyle name="Separador de milhares 6 2 3 2 3 2" xfId="8223" xr:uid="{00000000-0005-0000-0000-00003F870000}"/>
    <cellStyle name="Separador de milhares 6 2 3 2 3 3" xfId="11265" xr:uid="{00000000-0005-0000-0000-000040870000}"/>
    <cellStyle name="Separador de milhares 6 2 3 2 4" xfId="3584" xr:uid="{00000000-0005-0000-0000-000041870000}"/>
    <cellStyle name="Separador de milhares 6 2 3 2 4 2" xfId="8224" xr:uid="{00000000-0005-0000-0000-000042870000}"/>
    <cellStyle name="Separador de milhares 6 2 3 2 4 3" xfId="12738" xr:uid="{00000000-0005-0000-0000-000043870000}"/>
    <cellStyle name="Separador de milhares 6 2 3 2 5" xfId="1542" xr:uid="{00000000-0005-0000-0000-000044870000}"/>
    <cellStyle name="Separador de milhares 6 2 3 2 5 2" xfId="8225" xr:uid="{00000000-0005-0000-0000-000045870000}"/>
    <cellStyle name="Separador de milhares 6 2 3 2 5 3" xfId="10696" xr:uid="{00000000-0005-0000-0000-000046870000}"/>
    <cellStyle name="Separador de milhares 6 2 3 2 6" xfId="8218" xr:uid="{00000000-0005-0000-0000-000047870000}"/>
    <cellStyle name="Separador de milhares 6 2 3 2 7" xfId="10130" xr:uid="{00000000-0005-0000-0000-000048870000}"/>
    <cellStyle name="Separador de milhares 6 2 3 3" xfId="978" xr:uid="{00000000-0005-0000-0000-000049870000}"/>
    <cellStyle name="Separador de milhares 6 2 3 3 2" xfId="2113" xr:uid="{00000000-0005-0000-0000-00004A870000}"/>
    <cellStyle name="Separador de milhares 6 2 3 3 2 2" xfId="8227" xr:uid="{00000000-0005-0000-0000-00004B870000}"/>
    <cellStyle name="Separador de milhares 6 2 3 3 2 3" xfId="11267" xr:uid="{00000000-0005-0000-0000-00004C870000}"/>
    <cellStyle name="Separador de milhares 6 2 3 3 3" xfId="3586" xr:uid="{00000000-0005-0000-0000-00004D870000}"/>
    <cellStyle name="Separador de milhares 6 2 3 3 3 2" xfId="8228" xr:uid="{00000000-0005-0000-0000-00004E870000}"/>
    <cellStyle name="Separador de milhares 6 2 3 3 3 3" xfId="12740" xr:uid="{00000000-0005-0000-0000-00004F870000}"/>
    <cellStyle name="Separador de milhares 6 2 3 3 4" xfId="1544" xr:uid="{00000000-0005-0000-0000-000050870000}"/>
    <cellStyle name="Separador de milhares 6 2 3 3 4 2" xfId="8229" xr:uid="{00000000-0005-0000-0000-000051870000}"/>
    <cellStyle name="Separador de milhares 6 2 3 3 4 3" xfId="10698" xr:uid="{00000000-0005-0000-0000-000052870000}"/>
    <cellStyle name="Separador de milhares 6 2 3 3 5" xfId="8226" xr:uid="{00000000-0005-0000-0000-000053870000}"/>
    <cellStyle name="Separador de milhares 6 2 3 3 6" xfId="10132" xr:uid="{00000000-0005-0000-0000-000054870000}"/>
    <cellStyle name="Separador de milhares 6 2 3 4" xfId="1181" xr:uid="{00000000-0005-0000-0000-000055870000}"/>
    <cellStyle name="Separador de milhares 6 2 3 4 2" xfId="3896" xr:uid="{00000000-0005-0000-0000-000056870000}"/>
    <cellStyle name="Separador de milhares 6 2 3 4 2 2" xfId="8231" xr:uid="{00000000-0005-0000-0000-000057870000}"/>
    <cellStyle name="Separador de milhares 6 2 3 4 2 3" xfId="13050" xr:uid="{00000000-0005-0000-0000-000058870000}"/>
    <cellStyle name="Separador de milhares 6 2 3 4 3" xfId="2202" xr:uid="{00000000-0005-0000-0000-000059870000}"/>
    <cellStyle name="Separador de milhares 6 2 3 4 3 2" xfId="8232" xr:uid="{00000000-0005-0000-0000-00005A870000}"/>
    <cellStyle name="Separador de milhares 6 2 3 4 3 3" xfId="11356" xr:uid="{00000000-0005-0000-0000-00005B870000}"/>
    <cellStyle name="Separador de milhares 6 2 3 4 4" xfId="8230" xr:uid="{00000000-0005-0000-0000-00005C870000}"/>
    <cellStyle name="Separador de milhares 6 2 3 4 5" xfId="10335" xr:uid="{00000000-0005-0000-0000-00005D870000}"/>
    <cellStyle name="Separador de milhares 6 2 3 5" xfId="2110" xr:uid="{00000000-0005-0000-0000-00005E870000}"/>
    <cellStyle name="Separador de milhares 6 2 3 5 2" xfId="8233" xr:uid="{00000000-0005-0000-0000-00005F870000}"/>
    <cellStyle name="Separador de milhares 6 2 3 5 3" xfId="11264" xr:uid="{00000000-0005-0000-0000-000060870000}"/>
    <cellStyle name="Separador de milhares 6 2 3 6" xfId="3218" xr:uid="{00000000-0005-0000-0000-000061870000}"/>
    <cellStyle name="Separador de milhares 6 2 3 6 2" xfId="8234" xr:uid="{00000000-0005-0000-0000-000062870000}"/>
    <cellStyle name="Separador de milhares 6 2 3 6 3" xfId="12372" xr:uid="{00000000-0005-0000-0000-000063870000}"/>
    <cellStyle name="Separador de milhares 6 2 3 7" xfId="1541" xr:uid="{00000000-0005-0000-0000-000064870000}"/>
    <cellStyle name="Separador de milhares 6 2 3 7 2" xfId="8235" xr:uid="{00000000-0005-0000-0000-000065870000}"/>
    <cellStyle name="Separador de milhares 6 2 3 7 3" xfId="10695" xr:uid="{00000000-0005-0000-0000-000066870000}"/>
    <cellStyle name="Separador de milhares 6 2 3 8" xfId="8217" xr:uid="{00000000-0005-0000-0000-000067870000}"/>
    <cellStyle name="Separador de milhares 6 2 3 9" xfId="10129" xr:uid="{00000000-0005-0000-0000-000068870000}"/>
    <cellStyle name="Separador de milhares 6 2 4" xfId="979" xr:uid="{00000000-0005-0000-0000-000069870000}"/>
    <cellStyle name="Separador de milhares 6 2 4 2" xfId="1182" xr:uid="{00000000-0005-0000-0000-00006A870000}"/>
    <cellStyle name="Separador de milhares 6 2 4 2 2" xfId="3911" xr:uid="{00000000-0005-0000-0000-00006B870000}"/>
    <cellStyle name="Separador de milhares 6 2 4 2 2 2" xfId="8238" xr:uid="{00000000-0005-0000-0000-00006C870000}"/>
    <cellStyle name="Separador de milhares 6 2 4 2 2 3" xfId="13065" xr:uid="{00000000-0005-0000-0000-00006D870000}"/>
    <cellStyle name="Separador de milhares 6 2 4 2 3" xfId="2217" xr:uid="{00000000-0005-0000-0000-00006E870000}"/>
    <cellStyle name="Separador de milhares 6 2 4 2 3 2" xfId="8239" xr:uid="{00000000-0005-0000-0000-00006F870000}"/>
    <cellStyle name="Separador de milhares 6 2 4 2 3 3" xfId="11371" xr:uid="{00000000-0005-0000-0000-000070870000}"/>
    <cellStyle name="Separador de milhares 6 2 4 2 4" xfId="8237" xr:uid="{00000000-0005-0000-0000-000071870000}"/>
    <cellStyle name="Separador de milhares 6 2 4 2 5" xfId="10336" xr:uid="{00000000-0005-0000-0000-000072870000}"/>
    <cellStyle name="Separador de milhares 6 2 4 3" xfId="2114" xr:uid="{00000000-0005-0000-0000-000073870000}"/>
    <cellStyle name="Separador de milhares 6 2 4 3 2" xfId="8240" xr:uid="{00000000-0005-0000-0000-000074870000}"/>
    <cellStyle name="Separador de milhares 6 2 4 4" xfId="1614" xr:uid="{00000000-0005-0000-0000-000075870000}"/>
    <cellStyle name="Separador de milhares 6 2 4 4 2" xfId="8241" xr:uid="{00000000-0005-0000-0000-000076870000}"/>
    <cellStyle name="Separador de milhares 6 2 4 4 3" xfId="10768" xr:uid="{00000000-0005-0000-0000-000077870000}"/>
    <cellStyle name="Separador de milhares 6 2 4 5" xfId="8236" xr:uid="{00000000-0005-0000-0000-000078870000}"/>
    <cellStyle name="Separador de milhares 6 2 5" xfId="1132" xr:uid="{00000000-0005-0000-0000-000079870000}"/>
    <cellStyle name="Separador de milhares 6 2 5 2" xfId="8242" xr:uid="{00000000-0005-0000-0000-00007A870000}"/>
    <cellStyle name="Separador de milhares 6 2 6" xfId="1183" xr:uid="{00000000-0005-0000-0000-00007B870000}"/>
    <cellStyle name="Separador de milhares 6 2 6 2" xfId="3877" xr:uid="{00000000-0005-0000-0000-00007C870000}"/>
    <cellStyle name="Separador de milhares 6 2 6 2 2" xfId="8244" xr:uid="{00000000-0005-0000-0000-00007D870000}"/>
    <cellStyle name="Separador de milhares 6 2 6 2 3" xfId="13031" xr:uid="{00000000-0005-0000-0000-00007E870000}"/>
    <cellStyle name="Separador de milhares 6 2 6 3" xfId="2183" xr:uid="{00000000-0005-0000-0000-00007F870000}"/>
    <cellStyle name="Separador de milhares 6 2 6 3 2" xfId="8245" xr:uid="{00000000-0005-0000-0000-000080870000}"/>
    <cellStyle name="Separador de milhares 6 2 6 3 3" xfId="11337" xr:uid="{00000000-0005-0000-0000-000081870000}"/>
    <cellStyle name="Separador de milhares 6 2 6 4" xfId="8243" xr:uid="{00000000-0005-0000-0000-000082870000}"/>
    <cellStyle name="Separador de milhares 6 2 6 5" xfId="10337" xr:uid="{00000000-0005-0000-0000-000083870000}"/>
    <cellStyle name="Separador de milhares 6 2 7" xfId="1184" xr:uid="{00000000-0005-0000-0000-000084870000}"/>
    <cellStyle name="Separador de milhares 6 2 7 2" xfId="3883" xr:uid="{00000000-0005-0000-0000-000085870000}"/>
    <cellStyle name="Separador de milhares 6 2 7 2 2" xfId="8247" xr:uid="{00000000-0005-0000-0000-000086870000}"/>
    <cellStyle name="Separador de milhares 6 2 7 2 3" xfId="13037" xr:uid="{00000000-0005-0000-0000-000087870000}"/>
    <cellStyle name="Separador de milhares 6 2 7 3" xfId="2189" xr:uid="{00000000-0005-0000-0000-000088870000}"/>
    <cellStyle name="Separador de milhares 6 2 7 3 2" xfId="8248" xr:uid="{00000000-0005-0000-0000-000089870000}"/>
    <cellStyle name="Separador de milhares 6 2 7 3 3" xfId="11343" xr:uid="{00000000-0005-0000-0000-00008A870000}"/>
    <cellStyle name="Separador de milhares 6 2 7 4" xfId="8246" xr:uid="{00000000-0005-0000-0000-00008B870000}"/>
    <cellStyle name="Separador de milhares 6 2 7 5" xfId="10338" xr:uid="{00000000-0005-0000-0000-00008C870000}"/>
    <cellStyle name="Separador de milhares 6 2 8" xfId="1693" xr:uid="{00000000-0005-0000-0000-00008D870000}"/>
    <cellStyle name="Separador de milhares 6 2 8 2" xfId="3670" xr:uid="{00000000-0005-0000-0000-00008E870000}"/>
    <cellStyle name="Separador de milhares 6 2 8 2 2" xfId="8250" xr:uid="{00000000-0005-0000-0000-00008F870000}"/>
    <cellStyle name="Separador de milhares 6 2 8 2 3" xfId="12824" xr:uid="{00000000-0005-0000-0000-000090870000}"/>
    <cellStyle name="Separador de milhares 6 2 8 3" xfId="8249" xr:uid="{00000000-0005-0000-0000-000091870000}"/>
    <cellStyle name="Separador de milhares 6 2 8 4" xfId="10847" xr:uid="{00000000-0005-0000-0000-000092870000}"/>
    <cellStyle name="Separador de milhares 6 2 9" xfId="3206" xr:uid="{00000000-0005-0000-0000-000093870000}"/>
    <cellStyle name="Separador de milhares 6 2 9 2" xfId="8251" xr:uid="{00000000-0005-0000-0000-000094870000}"/>
    <cellStyle name="Separador de milhares 6 2 9 3" xfId="12360" xr:uid="{00000000-0005-0000-0000-000095870000}"/>
    <cellStyle name="Separador de milhares 6 3" xfId="980" xr:uid="{00000000-0005-0000-0000-000096870000}"/>
    <cellStyle name="Separador de milhares 6 3 2" xfId="8252" xr:uid="{00000000-0005-0000-0000-000097870000}"/>
    <cellStyle name="Separador de milhares 6 4" xfId="981" xr:uid="{00000000-0005-0000-0000-000098870000}"/>
    <cellStyle name="Separador de milhares 6 4 2" xfId="8253" xr:uid="{00000000-0005-0000-0000-000099870000}"/>
    <cellStyle name="Separador de milhares 6 5" xfId="8158" xr:uid="{00000000-0005-0000-0000-00009A870000}"/>
    <cellStyle name="Separador de milhares 7" xfId="172" xr:uid="{00000000-0005-0000-0000-00009B870000}"/>
    <cellStyle name="Separador de milhares 7 2" xfId="982" xr:uid="{00000000-0005-0000-0000-00009C870000}"/>
    <cellStyle name="Separador de milhares 7 2 2" xfId="8255" xr:uid="{00000000-0005-0000-0000-00009D870000}"/>
    <cellStyle name="Separador de milhares 7 3" xfId="983" xr:uid="{00000000-0005-0000-0000-00009E870000}"/>
    <cellStyle name="Separador de milhares 7 3 2" xfId="8256" xr:uid="{00000000-0005-0000-0000-00009F870000}"/>
    <cellStyle name="Separador de milhares 7 4" xfId="984" xr:uid="{00000000-0005-0000-0000-0000A0870000}"/>
    <cellStyle name="Separador de milhares 7 4 2" xfId="8257" xr:uid="{00000000-0005-0000-0000-0000A1870000}"/>
    <cellStyle name="Separador de milhares 7 5" xfId="8254" xr:uid="{00000000-0005-0000-0000-0000A2870000}"/>
    <cellStyle name="Separador de milhares 8" xfId="173" xr:uid="{00000000-0005-0000-0000-0000A3870000}"/>
    <cellStyle name="Separador de milhares 8 10" xfId="174" xr:uid="{00000000-0005-0000-0000-0000A4870000}"/>
    <cellStyle name="Separador de milhares 8 10 2" xfId="985" xr:uid="{00000000-0005-0000-0000-0000A5870000}"/>
    <cellStyle name="Separador de milhares 8 10 2 2" xfId="8260" xr:uid="{00000000-0005-0000-0000-0000A6870000}"/>
    <cellStyle name="Separador de milhares 8 10 3" xfId="8259" xr:uid="{00000000-0005-0000-0000-0000A7870000}"/>
    <cellStyle name="Separador de milhares 8 11" xfId="175" xr:uid="{00000000-0005-0000-0000-0000A8870000}"/>
    <cellStyle name="Separador de milhares 8 11 2" xfId="986" xr:uid="{00000000-0005-0000-0000-0000A9870000}"/>
    <cellStyle name="Separador de milhares 8 11 2 2" xfId="8262" xr:uid="{00000000-0005-0000-0000-0000AA870000}"/>
    <cellStyle name="Separador de milhares 8 11 3" xfId="8261" xr:uid="{00000000-0005-0000-0000-0000AB870000}"/>
    <cellStyle name="Separador de milhares 8 12" xfId="176" xr:uid="{00000000-0005-0000-0000-0000AC870000}"/>
    <cellStyle name="Separador de milhares 8 12 2" xfId="987" xr:uid="{00000000-0005-0000-0000-0000AD870000}"/>
    <cellStyle name="Separador de milhares 8 12 2 2" xfId="8264" xr:uid="{00000000-0005-0000-0000-0000AE870000}"/>
    <cellStyle name="Separador de milhares 8 12 3" xfId="8263" xr:uid="{00000000-0005-0000-0000-0000AF870000}"/>
    <cellStyle name="Separador de milhares 8 13" xfId="177" xr:uid="{00000000-0005-0000-0000-0000B0870000}"/>
    <cellStyle name="Separador de milhares 8 13 2" xfId="988" xr:uid="{00000000-0005-0000-0000-0000B1870000}"/>
    <cellStyle name="Separador de milhares 8 13 2 2" xfId="8266" xr:uid="{00000000-0005-0000-0000-0000B2870000}"/>
    <cellStyle name="Separador de milhares 8 13 3" xfId="8265" xr:uid="{00000000-0005-0000-0000-0000B3870000}"/>
    <cellStyle name="Separador de milhares 8 14" xfId="178" xr:uid="{00000000-0005-0000-0000-0000B4870000}"/>
    <cellStyle name="Separador de milhares 8 14 2" xfId="989" xr:uid="{00000000-0005-0000-0000-0000B5870000}"/>
    <cellStyle name="Separador de milhares 8 14 2 2" xfId="8268" xr:uid="{00000000-0005-0000-0000-0000B6870000}"/>
    <cellStyle name="Separador de milhares 8 14 3" xfId="8267" xr:uid="{00000000-0005-0000-0000-0000B7870000}"/>
    <cellStyle name="Separador de milhares 8 15" xfId="179" xr:uid="{00000000-0005-0000-0000-0000B8870000}"/>
    <cellStyle name="Separador de milhares 8 15 2" xfId="990" xr:uid="{00000000-0005-0000-0000-0000B9870000}"/>
    <cellStyle name="Separador de milhares 8 15 2 2" xfId="8270" xr:uid="{00000000-0005-0000-0000-0000BA870000}"/>
    <cellStyle name="Separador de milhares 8 15 3" xfId="8269" xr:uid="{00000000-0005-0000-0000-0000BB870000}"/>
    <cellStyle name="Separador de milhares 8 16" xfId="180" xr:uid="{00000000-0005-0000-0000-0000BC870000}"/>
    <cellStyle name="Separador de milhares 8 16 2" xfId="991" xr:uid="{00000000-0005-0000-0000-0000BD870000}"/>
    <cellStyle name="Separador de milhares 8 16 2 2" xfId="8272" xr:uid="{00000000-0005-0000-0000-0000BE870000}"/>
    <cellStyle name="Separador de milhares 8 16 3" xfId="8271" xr:uid="{00000000-0005-0000-0000-0000BF870000}"/>
    <cellStyle name="Separador de milhares 8 17" xfId="181" xr:uid="{00000000-0005-0000-0000-0000C0870000}"/>
    <cellStyle name="Separador de milhares 8 17 2" xfId="992" xr:uid="{00000000-0005-0000-0000-0000C1870000}"/>
    <cellStyle name="Separador de milhares 8 17 2 2" xfId="993" xr:uid="{00000000-0005-0000-0000-0000C2870000}"/>
    <cellStyle name="Separador de milhares 8 17 2 2 2" xfId="8275" xr:uid="{00000000-0005-0000-0000-0000C3870000}"/>
    <cellStyle name="Separador de milhares 8 17 2 3" xfId="8274" xr:uid="{00000000-0005-0000-0000-0000C4870000}"/>
    <cellStyle name="Separador de milhares 8 17 3" xfId="994" xr:uid="{00000000-0005-0000-0000-0000C5870000}"/>
    <cellStyle name="Separador de milhares 8 17 3 2" xfId="8276" xr:uid="{00000000-0005-0000-0000-0000C6870000}"/>
    <cellStyle name="Separador de milhares 8 17 4" xfId="8273" xr:uid="{00000000-0005-0000-0000-0000C7870000}"/>
    <cellStyle name="Separador de milhares 8 18" xfId="182" xr:uid="{00000000-0005-0000-0000-0000C8870000}"/>
    <cellStyle name="Separador de milhares 8 18 2" xfId="995" xr:uid="{00000000-0005-0000-0000-0000C9870000}"/>
    <cellStyle name="Separador de milhares 8 18 2 2" xfId="8278" xr:uid="{00000000-0005-0000-0000-0000CA870000}"/>
    <cellStyle name="Separador de milhares 8 18 3" xfId="8277" xr:uid="{00000000-0005-0000-0000-0000CB870000}"/>
    <cellStyle name="Separador de milhares 8 19" xfId="183" xr:uid="{00000000-0005-0000-0000-0000CC870000}"/>
    <cellStyle name="Separador de milhares 8 19 2" xfId="996" xr:uid="{00000000-0005-0000-0000-0000CD870000}"/>
    <cellStyle name="Separador de milhares 8 19 2 2" xfId="8280" xr:uid="{00000000-0005-0000-0000-0000CE870000}"/>
    <cellStyle name="Separador de milhares 8 19 3" xfId="8279" xr:uid="{00000000-0005-0000-0000-0000CF870000}"/>
    <cellStyle name="Separador de milhares 8 2" xfId="184" xr:uid="{00000000-0005-0000-0000-0000D0870000}"/>
    <cellStyle name="Separador de milhares 8 2 2" xfId="997" xr:uid="{00000000-0005-0000-0000-0000D1870000}"/>
    <cellStyle name="Separador de milhares 8 2 2 2" xfId="998" xr:uid="{00000000-0005-0000-0000-0000D2870000}"/>
    <cellStyle name="Separador de milhares 8 2 2 2 2" xfId="8283" xr:uid="{00000000-0005-0000-0000-0000D3870000}"/>
    <cellStyle name="Separador de milhares 8 2 2 3" xfId="999" xr:uid="{00000000-0005-0000-0000-0000D4870000}"/>
    <cellStyle name="Separador de milhares 8 2 2 3 2" xfId="8284" xr:uid="{00000000-0005-0000-0000-0000D5870000}"/>
    <cellStyle name="Separador de milhares 8 2 2 4" xfId="8282" xr:uid="{00000000-0005-0000-0000-0000D6870000}"/>
    <cellStyle name="Separador de milhares 8 2 3" xfId="1000" xr:uid="{00000000-0005-0000-0000-0000D7870000}"/>
    <cellStyle name="Separador de milhares 8 2 3 2" xfId="8285" xr:uid="{00000000-0005-0000-0000-0000D8870000}"/>
    <cellStyle name="Separador de milhares 8 2 4" xfId="1001" xr:uid="{00000000-0005-0000-0000-0000D9870000}"/>
    <cellStyle name="Separador de milhares 8 2 4 2" xfId="8286" xr:uid="{00000000-0005-0000-0000-0000DA870000}"/>
    <cellStyle name="Separador de milhares 8 2 5" xfId="8281" xr:uid="{00000000-0005-0000-0000-0000DB870000}"/>
    <cellStyle name="Separador de milhares 8 20" xfId="185" xr:uid="{00000000-0005-0000-0000-0000DC870000}"/>
    <cellStyle name="Separador de milhares 8 20 2" xfId="1002" xr:uid="{00000000-0005-0000-0000-0000DD870000}"/>
    <cellStyle name="Separador de milhares 8 20 2 2" xfId="8288" xr:uid="{00000000-0005-0000-0000-0000DE870000}"/>
    <cellStyle name="Separador de milhares 8 20 3" xfId="8287" xr:uid="{00000000-0005-0000-0000-0000DF870000}"/>
    <cellStyle name="Separador de milhares 8 21" xfId="186" xr:uid="{00000000-0005-0000-0000-0000E0870000}"/>
    <cellStyle name="Separador de milhares 8 21 2" xfId="1003" xr:uid="{00000000-0005-0000-0000-0000E1870000}"/>
    <cellStyle name="Separador de milhares 8 21 2 2" xfId="8290" xr:uid="{00000000-0005-0000-0000-0000E2870000}"/>
    <cellStyle name="Separador de milhares 8 21 3" xfId="8289" xr:uid="{00000000-0005-0000-0000-0000E3870000}"/>
    <cellStyle name="Separador de milhares 8 22" xfId="187" xr:uid="{00000000-0005-0000-0000-0000E4870000}"/>
    <cellStyle name="Separador de milhares 8 22 2" xfId="1004" xr:uid="{00000000-0005-0000-0000-0000E5870000}"/>
    <cellStyle name="Separador de milhares 8 22 2 2" xfId="8292" xr:uid="{00000000-0005-0000-0000-0000E6870000}"/>
    <cellStyle name="Separador de milhares 8 22 3" xfId="8291" xr:uid="{00000000-0005-0000-0000-0000E7870000}"/>
    <cellStyle name="Separador de milhares 8 23" xfId="188" xr:uid="{00000000-0005-0000-0000-0000E8870000}"/>
    <cellStyle name="Separador de milhares 8 23 2" xfId="1005" xr:uid="{00000000-0005-0000-0000-0000E9870000}"/>
    <cellStyle name="Separador de milhares 8 23 2 2" xfId="8294" xr:uid="{00000000-0005-0000-0000-0000EA870000}"/>
    <cellStyle name="Separador de milhares 8 23 3" xfId="8293" xr:uid="{00000000-0005-0000-0000-0000EB870000}"/>
    <cellStyle name="Separador de milhares 8 24" xfId="1006" xr:uid="{00000000-0005-0000-0000-0000EC870000}"/>
    <cellStyle name="Separador de milhares 8 24 2" xfId="1007" xr:uid="{00000000-0005-0000-0000-0000ED870000}"/>
    <cellStyle name="Separador de milhares 8 24 2 2" xfId="8296" xr:uid="{00000000-0005-0000-0000-0000EE870000}"/>
    <cellStyle name="Separador de milhares 8 24 3" xfId="8295" xr:uid="{00000000-0005-0000-0000-0000EF870000}"/>
    <cellStyle name="Separador de milhares 8 25" xfId="1008" xr:uid="{00000000-0005-0000-0000-0000F0870000}"/>
    <cellStyle name="Separador de milhares 8 25 2" xfId="8297" xr:uid="{00000000-0005-0000-0000-0000F1870000}"/>
    <cellStyle name="Separador de milhares 8 26" xfId="8258" xr:uid="{00000000-0005-0000-0000-0000F2870000}"/>
    <cellStyle name="Separador de milhares 8 3" xfId="189" xr:uid="{00000000-0005-0000-0000-0000F3870000}"/>
    <cellStyle name="Separador de milhares 8 3 2" xfId="1009" xr:uid="{00000000-0005-0000-0000-0000F4870000}"/>
    <cellStyle name="Separador de milhares 8 3 2 2" xfId="1010" xr:uid="{00000000-0005-0000-0000-0000F5870000}"/>
    <cellStyle name="Separador de milhares 8 3 2 2 2" xfId="8300" xr:uid="{00000000-0005-0000-0000-0000F6870000}"/>
    <cellStyle name="Separador de milhares 8 3 2 3" xfId="1011" xr:uid="{00000000-0005-0000-0000-0000F7870000}"/>
    <cellStyle name="Separador de milhares 8 3 2 3 2" xfId="8301" xr:uid="{00000000-0005-0000-0000-0000F8870000}"/>
    <cellStyle name="Separador de milhares 8 3 2 4" xfId="8299" xr:uid="{00000000-0005-0000-0000-0000F9870000}"/>
    <cellStyle name="Separador de milhares 8 3 3" xfId="1012" xr:uid="{00000000-0005-0000-0000-0000FA870000}"/>
    <cellStyle name="Separador de milhares 8 3 3 2" xfId="8302" xr:uid="{00000000-0005-0000-0000-0000FB870000}"/>
    <cellStyle name="Separador de milhares 8 3 4" xfId="1013" xr:uid="{00000000-0005-0000-0000-0000FC870000}"/>
    <cellStyle name="Separador de milhares 8 3 4 2" xfId="8303" xr:uid="{00000000-0005-0000-0000-0000FD870000}"/>
    <cellStyle name="Separador de milhares 8 3 5" xfId="8298" xr:uid="{00000000-0005-0000-0000-0000FE870000}"/>
    <cellStyle name="Separador de milhares 8 4" xfId="190" xr:uid="{00000000-0005-0000-0000-0000FF870000}"/>
    <cellStyle name="Separador de milhares 8 4 2" xfId="1014" xr:uid="{00000000-0005-0000-0000-000000880000}"/>
    <cellStyle name="Separador de milhares 8 4 2 2" xfId="8305" xr:uid="{00000000-0005-0000-0000-000001880000}"/>
    <cellStyle name="Separador de milhares 8 4 3" xfId="8304" xr:uid="{00000000-0005-0000-0000-000002880000}"/>
    <cellStyle name="Separador de milhares 8 5" xfId="191" xr:uid="{00000000-0005-0000-0000-000003880000}"/>
    <cellStyle name="Separador de milhares 8 5 2" xfId="1015" xr:uid="{00000000-0005-0000-0000-000004880000}"/>
    <cellStyle name="Separador de milhares 8 5 2 2" xfId="8307" xr:uid="{00000000-0005-0000-0000-000005880000}"/>
    <cellStyle name="Separador de milhares 8 5 3" xfId="8306" xr:uid="{00000000-0005-0000-0000-000006880000}"/>
    <cellStyle name="Separador de milhares 8 6" xfId="192" xr:uid="{00000000-0005-0000-0000-000007880000}"/>
    <cellStyle name="Separador de milhares 8 6 2" xfId="1016" xr:uid="{00000000-0005-0000-0000-000008880000}"/>
    <cellStyle name="Separador de milhares 8 6 2 2" xfId="8309" xr:uid="{00000000-0005-0000-0000-000009880000}"/>
    <cellStyle name="Separador de milhares 8 6 3" xfId="8308" xr:uid="{00000000-0005-0000-0000-00000A880000}"/>
    <cellStyle name="Separador de milhares 8 7" xfId="193" xr:uid="{00000000-0005-0000-0000-00000B880000}"/>
    <cellStyle name="Separador de milhares 8 7 2" xfId="1017" xr:uid="{00000000-0005-0000-0000-00000C880000}"/>
    <cellStyle name="Separador de milhares 8 7 2 2" xfId="8311" xr:uid="{00000000-0005-0000-0000-00000D880000}"/>
    <cellStyle name="Separador de milhares 8 7 3" xfId="8310" xr:uid="{00000000-0005-0000-0000-00000E880000}"/>
    <cellStyle name="Separador de milhares 8 8" xfId="194" xr:uid="{00000000-0005-0000-0000-00000F880000}"/>
    <cellStyle name="Separador de milhares 8 8 2" xfId="1018" xr:uid="{00000000-0005-0000-0000-000010880000}"/>
    <cellStyle name="Separador de milhares 8 8 2 2" xfId="8313" xr:uid="{00000000-0005-0000-0000-000011880000}"/>
    <cellStyle name="Separador de milhares 8 8 3" xfId="8312" xr:uid="{00000000-0005-0000-0000-000012880000}"/>
    <cellStyle name="Separador de milhares 8 9" xfId="195" xr:uid="{00000000-0005-0000-0000-000013880000}"/>
    <cellStyle name="Separador de milhares 8 9 2" xfId="1019" xr:uid="{00000000-0005-0000-0000-000014880000}"/>
    <cellStyle name="Separador de milhares 8 9 2 2" xfId="8315" xr:uid="{00000000-0005-0000-0000-000015880000}"/>
    <cellStyle name="Separador de milhares 8 9 3" xfId="8314" xr:uid="{00000000-0005-0000-0000-000016880000}"/>
    <cellStyle name="Separador de milhares 9" xfId="1020" xr:uid="{00000000-0005-0000-0000-000017880000}"/>
    <cellStyle name="Separador de milhares 9 2" xfId="1021" xr:uid="{00000000-0005-0000-0000-000018880000}"/>
    <cellStyle name="Separador de milhares 9 2 2" xfId="8317" xr:uid="{00000000-0005-0000-0000-000019880000}"/>
    <cellStyle name="Separador de milhares 9 3" xfId="1022" xr:uid="{00000000-0005-0000-0000-00001A880000}"/>
    <cellStyle name="Separador de milhares 9 3 2" xfId="8318" xr:uid="{00000000-0005-0000-0000-00001B880000}"/>
    <cellStyle name="Separador de milhares 9 4" xfId="1023" xr:uid="{00000000-0005-0000-0000-00001C880000}"/>
    <cellStyle name="Separador de milhares 9 4 2" xfId="8319" xr:uid="{00000000-0005-0000-0000-00001D880000}"/>
    <cellStyle name="Separador de milhares 9 5" xfId="8316" xr:uid="{00000000-0005-0000-0000-00001E880000}"/>
    <cellStyle name="TableStyleLight1" xfId="9151" xr:uid="{00000000-0005-0000-0000-00001F880000}"/>
    <cellStyle name="Texto de Aviso 2" xfId="196" xr:uid="{00000000-0005-0000-0000-000020880000}"/>
    <cellStyle name="Texto de Aviso 2 2" xfId="8320" xr:uid="{00000000-0005-0000-0000-000021880000}"/>
    <cellStyle name="Texto Explicativo 2" xfId="197" xr:uid="{00000000-0005-0000-0000-000022880000}"/>
    <cellStyle name="Texto Explicativo 2 2" xfId="8321" xr:uid="{00000000-0005-0000-0000-000023880000}"/>
    <cellStyle name="Texto Explicativo 3" xfId="198" xr:uid="{00000000-0005-0000-0000-000024880000}"/>
    <cellStyle name="Texto Explicativo 3 2" xfId="1545" xr:uid="{00000000-0005-0000-0000-000025880000}"/>
    <cellStyle name="Texto Explicativo 3 2 2" xfId="8323" xr:uid="{00000000-0005-0000-0000-000026880000}"/>
    <cellStyle name="Texto Explicativo 3 3" xfId="8322" xr:uid="{00000000-0005-0000-0000-000027880000}"/>
    <cellStyle name="Título 1 1" xfId="199" xr:uid="{00000000-0005-0000-0000-000028880000}"/>
    <cellStyle name="Título 1 1 1" xfId="200" xr:uid="{00000000-0005-0000-0000-000029880000}"/>
    <cellStyle name="Título 1 1 1 1" xfId="201" xr:uid="{00000000-0005-0000-0000-00002A880000}"/>
    <cellStyle name="Título 1 1 1 1 1" xfId="202" xr:uid="{00000000-0005-0000-0000-00002B880000}"/>
    <cellStyle name="Título 1 1 1 1 1 2" xfId="8327" xr:uid="{00000000-0005-0000-0000-00002C880000}"/>
    <cellStyle name="Título 1 1 1 1 2" xfId="8326" xr:uid="{00000000-0005-0000-0000-00002D880000}"/>
    <cellStyle name="Título 1 1 1 2" xfId="8325" xr:uid="{00000000-0005-0000-0000-00002E880000}"/>
    <cellStyle name="Título 1 1 2" xfId="8324" xr:uid="{00000000-0005-0000-0000-00002F880000}"/>
    <cellStyle name="Título 1 2" xfId="203" xr:uid="{00000000-0005-0000-0000-000030880000}"/>
    <cellStyle name="Título 1 2 2" xfId="1546" xr:uid="{00000000-0005-0000-0000-000031880000}"/>
    <cellStyle name="Título 1 2 2 2" xfId="8329" xr:uid="{00000000-0005-0000-0000-000032880000}"/>
    <cellStyle name="Título 1 2 3" xfId="8328" xr:uid="{00000000-0005-0000-0000-000033880000}"/>
    <cellStyle name="Título 2 2" xfId="204" xr:uid="{00000000-0005-0000-0000-000034880000}"/>
    <cellStyle name="Título 2 2 2" xfId="8330" xr:uid="{00000000-0005-0000-0000-000035880000}"/>
    <cellStyle name="Título 2 3" xfId="1024" xr:uid="{00000000-0005-0000-0000-000036880000}"/>
    <cellStyle name="Título 2 3 2" xfId="8331" xr:uid="{00000000-0005-0000-0000-000037880000}"/>
    <cellStyle name="Título 3 2" xfId="205" xr:uid="{00000000-0005-0000-0000-000038880000}"/>
    <cellStyle name="Título 3 2 2" xfId="8332" xr:uid="{00000000-0005-0000-0000-000039880000}"/>
    <cellStyle name="Título 3 3" xfId="1025" xr:uid="{00000000-0005-0000-0000-00003A880000}"/>
    <cellStyle name="Título 3 3 2" xfId="8333" xr:uid="{00000000-0005-0000-0000-00003B880000}"/>
    <cellStyle name="Título 4 2" xfId="206" xr:uid="{00000000-0005-0000-0000-00003C880000}"/>
    <cellStyle name="Título 4 2 2" xfId="8334" xr:uid="{00000000-0005-0000-0000-00003D880000}"/>
    <cellStyle name="Título 4 3" xfId="1026" xr:uid="{00000000-0005-0000-0000-00003E880000}"/>
    <cellStyle name="Título 4 3 2" xfId="8335" xr:uid="{00000000-0005-0000-0000-00003F880000}"/>
    <cellStyle name="Título 5" xfId="207" xr:uid="{00000000-0005-0000-0000-000040880000}"/>
    <cellStyle name="Título 5 2" xfId="8336" xr:uid="{00000000-0005-0000-0000-000041880000}"/>
    <cellStyle name="Título 6" xfId="1027" xr:uid="{00000000-0005-0000-0000-000042880000}"/>
    <cellStyle name="Título 6 2" xfId="8337" xr:uid="{00000000-0005-0000-0000-000043880000}"/>
    <cellStyle name="Total 10" xfId="9152" xr:uid="{00000000-0005-0000-0000-000044880000}"/>
    <cellStyle name="Total 10 2" xfId="18283" xr:uid="{00000000-0005-0000-0000-000045880000}"/>
    <cellStyle name="Total 10 3" xfId="25269" xr:uid="{00000000-0005-0000-0000-000046880000}"/>
    <cellStyle name="Total 10 4" xfId="20030" xr:uid="{00000000-0005-0000-0000-000047880000}"/>
    <cellStyle name="Total 10 5" xfId="35573" xr:uid="{00000000-0005-0000-0000-000048880000}"/>
    <cellStyle name="Total 10 6" xfId="38486" xr:uid="{00000000-0005-0000-0000-000049880000}"/>
    <cellStyle name="Total 11" xfId="9153" xr:uid="{00000000-0005-0000-0000-00004A880000}"/>
    <cellStyle name="Total 11 2" xfId="18284" xr:uid="{00000000-0005-0000-0000-00004B880000}"/>
    <cellStyle name="Total 11 3" xfId="25270" xr:uid="{00000000-0005-0000-0000-00004C880000}"/>
    <cellStyle name="Total 11 4" xfId="25488" xr:uid="{00000000-0005-0000-0000-00004D880000}"/>
    <cellStyle name="Total 11 5" xfId="35574" xr:uid="{00000000-0005-0000-0000-00004E880000}"/>
    <cellStyle name="Total 11 6" xfId="38487" xr:uid="{00000000-0005-0000-0000-00004F880000}"/>
    <cellStyle name="Total 2" xfId="208" xr:uid="{00000000-0005-0000-0000-000050880000}"/>
    <cellStyle name="Total 2 10" xfId="29379" xr:uid="{00000000-0005-0000-0000-000051880000}"/>
    <cellStyle name="Total 2 11" xfId="24126" xr:uid="{00000000-0005-0000-0000-000052880000}"/>
    <cellStyle name="Total 2 12" xfId="31799" xr:uid="{00000000-0005-0000-0000-000053880000}"/>
    <cellStyle name="Total 2 13" xfId="35478" xr:uid="{00000000-0005-0000-0000-000054880000}"/>
    <cellStyle name="Total 2 14" xfId="38456" xr:uid="{00000000-0005-0000-0000-000055880000}"/>
    <cellStyle name="Total 2 2" xfId="1028" xr:uid="{00000000-0005-0000-0000-000056880000}"/>
    <cellStyle name="Total 2 2 10" xfId="2439" xr:uid="{00000000-0005-0000-0000-000057880000}"/>
    <cellStyle name="Total 2 2 10 2" xfId="8340" xr:uid="{00000000-0005-0000-0000-000058880000}"/>
    <cellStyle name="Total 2 2 10 3" xfId="11593" xr:uid="{00000000-0005-0000-0000-000059880000}"/>
    <cellStyle name="Total 2 2 10 4" xfId="18596" xr:uid="{00000000-0005-0000-0000-00005A880000}"/>
    <cellStyle name="Total 2 2 10 5" xfId="17804" xr:uid="{00000000-0005-0000-0000-00005B880000}"/>
    <cellStyle name="Total 2 2 10 6" xfId="26190" xr:uid="{00000000-0005-0000-0000-00005C880000}"/>
    <cellStyle name="Total 2 2 10 7" xfId="17959" xr:uid="{00000000-0005-0000-0000-00005D880000}"/>
    <cellStyle name="Total 2 2 10 8" xfId="29631" xr:uid="{00000000-0005-0000-0000-00005E880000}"/>
    <cellStyle name="Total 2 2 10 9" xfId="33617" xr:uid="{00000000-0005-0000-0000-00005F880000}"/>
    <cellStyle name="Total 2 2 11" xfId="3149" xr:uid="{00000000-0005-0000-0000-000060880000}"/>
    <cellStyle name="Total 2 2 11 2" xfId="8341" xr:uid="{00000000-0005-0000-0000-000061880000}"/>
    <cellStyle name="Total 2 2 11 3" xfId="12303" xr:uid="{00000000-0005-0000-0000-000062880000}"/>
    <cellStyle name="Total 2 2 11 4" xfId="19306" xr:uid="{00000000-0005-0000-0000-000063880000}"/>
    <cellStyle name="Total 2 2 11 5" xfId="24716" xr:uid="{00000000-0005-0000-0000-000064880000}"/>
    <cellStyle name="Total 2 2 11 6" xfId="26434" xr:uid="{00000000-0005-0000-0000-000065880000}"/>
    <cellStyle name="Total 2 2 11 7" xfId="25906" xr:uid="{00000000-0005-0000-0000-000066880000}"/>
    <cellStyle name="Total 2 2 11 8" xfId="25790" xr:uid="{00000000-0005-0000-0000-000067880000}"/>
    <cellStyle name="Total 2 2 11 9" xfId="17179" xr:uid="{00000000-0005-0000-0000-000068880000}"/>
    <cellStyle name="Total 2 2 12" xfId="2987" xr:uid="{00000000-0005-0000-0000-000069880000}"/>
    <cellStyle name="Total 2 2 12 2" xfId="8342" xr:uid="{00000000-0005-0000-0000-00006A880000}"/>
    <cellStyle name="Total 2 2 12 3" xfId="12141" xr:uid="{00000000-0005-0000-0000-00006B880000}"/>
    <cellStyle name="Total 2 2 12 4" xfId="19144" xr:uid="{00000000-0005-0000-0000-00006C880000}"/>
    <cellStyle name="Total 2 2 12 5" xfId="24679" xr:uid="{00000000-0005-0000-0000-00006D880000}"/>
    <cellStyle name="Total 2 2 12 6" xfId="26396" xr:uid="{00000000-0005-0000-0000-00006E880000}"/>
    <cellStyle name="Total 2 2 12 7" xfId="28749" xr:uid="{00000000-0005-0000-0000-00006F880000}"/>
    <cellStyle name="Total 2 2 12 8" xfId="28131" xr:uid="{00000000-0005-0000-0000-000070880000}"/>
    <cellStyle name="Total 2 2 12 9" xfId="31607" xr:uid="{00000000-0005-0000-0000-000071880000}"/>
    <cellStyle name="Total 2 2 13" xfId="2834" xr:uid="{00000000-0005-0000-0000-000072880000}"/>
    <cellStyle name="Total 2 2 13 2" xfId="8343" xr:uid="{00000000-0005-0000-0000-000073880000}"/>
    <cellStyle name="Total 2 2 13 3" xfId="11988" xr:uid="{00000000-0005-0000-0000-000074880000}"/>
    <cellStyle name="Total 2 2 13 4" xfId="18991" xr:uid="{00000000-0005-0000-0000-000075880000}"/>
    <cellStyle name="Total 2 2 13 5" xfId="24650" xr:uid="{00000000-0005-0000-0000-000076880000}"/>
    <cellStyle name="Total 2 2 13 6" xfId="9619" xr:uid="{00000000-0005-0000-0000-000077880000}"/>
    <cellStyle name="Total 2 2 13 7" xfId="29916" xr:uid="{00000000-0005-0000-0000-000078880000}"/>
    <cellStyle name="Total 2 2 13 8" xfId="33893" xr:uid="{00000000-0005-0000-0000-000079880000}"/>
    <cellStyle name="Total 2 2 13 9" xfId="37455" xr:uid="{00000000-0005-0000-0000-00007A880000}"/>
    <cellStyle name="Total 2 2 14" xfId="3064" xr:uid="{00000000-0005-0000-0000-00007B880000}"/>
    <cellStyle name="Total 2 2 14 2" xfId="8344" xr:uid="{00000000-0005-0000-0000-00007C880000}"/>
    <cellStyle name="Total 2 2 14 3" xfId="12218" xr:uid="{00000000-0005-0000-0000-00007D880000}"/>
    <cellStyle name="Total 2 2 14 4" xfId="19221" xr:uid="{00000000-0005-0000-0000-00007E880000}"/>
    <cellStyle name="Total 2 2 14 5" xfId="19684" xr:uid="{00000000-0005-0000-0000-00007F880000}"/>
    <cellStyle name="Total 2 2 14 6" xfId="19646" xr:uid="{00000000-0005-0000-0000-000080880000}"/>
    <cellStyle name="Total 2 2 14 7" xfId="29803" xr:uid="{00000000-0005-0000-0000-000081880000}"/>
    <cellStyle name="Total 2 2 14 8" xfId="31566" xr:uid="{00000000-0005-0000-0000-000082880000}"/>
    <cellStyle name="Total 2 2 14 9" xfId="35282" xr:uid="{00000000-0005-0000-0000-000083880000}"/>
    <cellStyle name="Total 2 2 15" xfId="8339" xr:uid="{00000000-0005-0000-0000-000084880000}"/>
    <cellStyle name="Total 2 2 16" xfId="10182" xr:uid="{00000000-0005-0000-0000-000085880000}"/>
    <cellStyle name="Total 2 2 17" xfId="17360" xr:uid="{00000000-0005-0000-0000-000086880000}"/>
    <cellStyle name="Total 2 2 18" xfId="28980" xr:uid="{00000000-0005-0000-0000-000087880000}"/>
    <cellStyle name="Total 2 2 19" xfId="25816" xr:uid="{00000000-0005-0000-0000-000088880000}"/>
    <cellStyle name="Total 2 2 2" xfId="1029" xr:uid="{00000000-0005-0000-0000-000089880000}"/>
    <cellStyle name="Total 2 2 2 10" xfId="4269" xr:uid="{00000000-0005-0000-0000-00008A880000}"/>
    <cellStyle name="Total 2 2 2 10 2" xfId="8346" xr:uid="{00000000-0005-0000-0000-00008B880000}"/>
    <cellStyle name="Total 2 2 2 10 3" xfId="13423" xr:uid="{00000000-0005-0000-0000-00008C880000}"/>
    <cellStyle name="Total 2 2 2 10 4" xfId="20421" xr:uid="{00000000-0005-0000-0000-00008D880000}"/>
    <cellStyle name="Total 2 2 2 10 5" xfId="22633" xr:uid="{00000000-0005-0000-0000-00008E880000}"/>
    <cellStyle name="Total 2 2 2 10 6" xfId="26675" xr:uid="{00000000-0005-0000-0000-00008F880000}"/>
    <cellStyle name="Total 2 2 2 10 7" xfId="24538" xr:uid="{00000000-0005-0000-0000-000090880000}"/>
    <cellStyle name="Total 2 2 2 10 8" xfId="19647" xr:uid="{00000000-0005-0000-0000-000091880000}"/>
    <cellStyle name="Total 2 2 2 10 9" xfId="25937" xr:uid="{00000000-0005-0000-0000-000092880000}"/>
    <cellStyle name="Total 2 2 2 11" xfId="3136" xr:uid="{00000000-0005-0000-0000-000093880000}"/>
    <cellStyle name="Total 2 2 2 11 2" xfId="8347" xr:uid="{00000000-0005-0000-0000-000094880000}"/>
    <cellStyle name="Total 2 2 2 11 3" xfId="12290" xr:uid="{00000000-0005-0000-0000-000095880000}"/>
    <cellStyle name="Total 2 2 2 11 4" xfId="19293" xr:uid="{00000000-0005-0000-0000-000096880000}"/>
    <cellStyle name="Total 2 2 2 11 5" xfId="28256" xr:uid="{00000000-0005-0000-0000-000097880000}"/>
    <cellStyle name="Total 2 2 2 11 6" xfId="18057" xr:uid="{00000000-0005-0000-0000-000098880000}"/>
    <cellStyle name="Total 2 2 2 11 7" xfId="29772" xr:uid="{00000000-0005-0000-0000-000099880000}"/>
    <cellStyle name="Total 2 2 2 11 8" xfId="25112" xr:uid="{00000000-0005-0000-0000-00009A880000}"/>
    <cellStyle name="Total 2 2 2 11 9" xfId="23342" xr:uid="{00000000-0005-0000-0000-00009B880000}"/>
    <cellStyle name="Total 2 2 2 12" xfId="8345" xr:uid="{00000000-0005-0000-0000-00009C880000}"/>
    <cellStyle name="Total 2 2 2 13" xfId="10183" xr:uid="{00000000-0005-0000-0000-00009D880000}"/>
    <cellStyle name="Total 2 2 2 14" xfId="17359" xr:uid="{00000000-0005-0000-0000-00009E880000}"/>
    <cellStyle name="Total 2 2 2 15" xfId="9318" xr:uid="{00000000-0005-0000-0000-00009F880000}"/>
    <cellStyle name="Total 2 2 2 16" xfId="25812" xr:uid="{00000000-0005-0000-0000-0000A0880000}"/>
    <cellStyle name="Total 2 2 2 17" xfId="31266" xr:uid="{00000000-0005-0000-0000-0000A1880000}"/>
    <cellStyle name="Total 2 2 2 18" xfId="31802" xr:uid="{00000000-0005-0000-0000-0000A2880000}"/>
    <cellStyle name="Total 2 2 2 19" xfId="35479" xr:uid="{00000000-0005-0000-0000-0000A3880000}"/>
    <cellStyle name="Total 2 2 2 2" xfId="2306" xr:uid="{00000000-0005-0000-0000-0000A4880000}"/>
    <cellStyle name="Total 2 2 2 2 10" xfId="19553" xr:uid="{00000000-0005-0000-0000-0000A5880000}"/>
    <cellStyle name="Total 2 2 2 2 11" xfId="26127" xr:uid="{00000000-0005-0000-0000-0000A6880000}"/>
    <cellStyle name="Total 2 2 2 2 12" xfId="30161" xr:uid="{00000000-0005-0000-0000-0000A7880000}"/>
    <cellStyle name="Total 2 2 2 2 13" xfId="31471" xr:uid="{00000000-0005-0000-0000-0000A8880000}"/>
    <cellStyle name="Total 2 2 2 2 14" xfId="35181" xr:uid="{00000000-0005-0000-0000-0000A9880000}"/>
    <cellStyle name="Total 2 2 2 2 2" xfId="2706" xr:uid="{00000000-0005-0000-0000-0000AA880000}"/>
    <cellStyle name="Total 2 2 2 2 2 2" xfId="8349" xr:uid="{00000000-0005-0000-0000-0000AB880000}"/>
    <cellStyle name="Total 2 2 2 2 2 3" xfId="11860" xr:uid="{00000000-0005-0000-0000-0000AC880000}"/>
    <cellStyle name="Total 2 2 2 2 2 4" xfId="18863" xr:uid="{00000000-0005-0000-0000-0000AD880000}"/>
    <cellStyle name="Total 2 2 2 2 2 5" xfId="28423" xr:uid="{00000000-0005-0000-0000-0000AE880000}"/>
    <cellStyle name="Total 2 2 2 2 2 6" xfId="26312" xr:uid="{00000000-0005-0000-0000-0000AF880000}"/>
    <cellStyle name="Total 2 2 2 2 2 7" xfId="29980" xr:uid="{00000000-0005-0000-0000-0000B0880000}"/>
    <cellStyle name="Total 2 2 2 2 2 8" xfId="33957" xr:uid="{00000000-0005-0000-0000-0000B1880000}"/>
    <cellStyle name="Total 2 2 2 2 2 9" xfId="37519" xr:uid="{00000000-0005-0000-0000-0000B2880000}"/>
    <cellStyle name="Total 2 2 2 2 3" xfId="3988" xr:uid="{00000000-0005-0000-0000-0000B3880000}"/>
    <cellStyle name="Total 2 2 2 2 3 2" xfId="8350" xr:uid="{00000000-0005-0000-0000-0000B4880000}"/>
    <cellStyle name="Total 2 2 2 2 3 3" xfId="13142" xr:uid="{00000000-0005-0000-0000-0000B5880000}"/>
    <cellStyle name="Total 2 2 2 2 3 4" xfId="20140" xr:uid="{00000000-0005-0000-0000-0000B6880000}"/>
    <cellStyle name="Total 2 2 2 2 3 5" xfId="18050" xr:uid="{00000000-0005-0000-0000-0000B7880000}"/>
    <cellStyle name="Total 2 2 2 2 3 6" xfId="26630" xr:uid="{00000000-0005-0000-0000-0000B8880000}"/>
    <cellStyle name="Total 2 2 2 2 3 7" xfId="25614" xr:uid="{00000000-0005-0000-0000-0000B9880000}"/>
    <cellStyle name="Total 2 2 2 2 3 8" xfId="10259" xr:uid="{00000000-0005-0000-0000-0000BA880000}"/>
    <cellStyle name="Total 2 2 2 2 3 9" xfId="29585" xr:uid="{00000000-0005-0000-0000-0000BB880000}"/>
    <cellStyle name="Total 2 2 2 2 4" xfId="4426" xr:uid="{00000000-0005-0000-0000-0000BC880000}"/>
    <cellStyle name="Total 2 2 2 2 4 2" xfId="8351" xr:uid="{00000000-0005-0000-0000-0000BD880000}"/>
    <cellStyle name="Total 2 2 2 2 4 3" xfId="13580" xr:uid="{00000000-0005-0000-0000-0000BE880000}"/>
    <cellStyle name="Total 2 2 2 2 4 4" xfId="20578" xr:uid="{00000000-0005-0000-0000-0000BF880000}"/>
    <cellStyle name="Total 2 2 2 2 4 5" xfId="27620" xr:uid="{00000000-0005-0000-0000-0000C0880000}"/>
    <cellStyle name="Total 2 2 2 2 4 6" xfId="9374" xr:uid="{00000000-0005-0000-0000-0000C1880000}"/>
    <cellStyle name="Total 2 2 2 2 4 7" xfId="18244" xr:uid="{00000000-0005-0000-0000-0000C2880000}"/>
    <cellStyle name="Total 2 2 2 2 4 8" xfId="17566" xr:uid="{00000000-0005-0000-0000-0000C3880000}"/>
    <cellStyle name="Total 2 2 2 2 4 9" xfId="31248" xr:uid="{00000000-0005-0000-0000-0000C4880000}"/>
    <cellStyle name="Total 2 2 2 2 5" xfId="4680" xr:uid="{00000000-0005-0000-0000-0000C5880000}"/>
    <cellStyle name="Total 2 2 2 2 5 2" xfId="8352" xr:uid="{00000000-0005-0000-0000-0000C6880000}"/>
    <cellStyle name="Total 2 2 2 2 5 3" xfId="13834" xr:uid="{00000000-0005-0000-0000-0000C7880000}"/>
    <cellStyle name="Total 2 2 2 2 5 4" xfId="20832" xr:uid="{00000000-0005-0000-0000-0000C8880000}"/>
    <cellStyle name="Total 2 2 2 2 5 5" xfId="27497" xr:uid="{00000000-0005-0000-0000-0000C9880000}"/>
    <cellStyle name="Total 2 2 2 2 5 6" xfId="17717" xr:uid="{00000000-0005-0000-0000-0000CA880000}"/>
    <cellStyle name="Total 2 2 2 2 5 7" xfId="25563" xr:uid="{00000000-0005-0000-0000-0000CB880000}"/>
    <cellStyle name="Total 2 2 2 2 5 8" xfId="32183" xr:uid="{00000000-0005-0000-0000-0000CC880000}"/>
    <cellStyle name="Total 2 2 2 2 5 9" xfId="35858" xr:uid="{00000000-0005-0000-0000-0000CD880000}"/>
    <cellStyle name="Total 2 2 2 2 6" xfId="4926" xr:uid="{00000000-0005-0000-0000-0000CE880000}"/>
    <cellStyle name="Total 2 2 2 2 6 2" xfId="8353" xr:uid="{00000000-0005-0000-0000-0000CF880000}"/>
    <cellStyle name="Total 2 2 2 2 6 3" xfId="14080" xr:uid="{00000000-0005-0000-0000-0000D0880000}"/>
    <cellStyle name="Total 2 2 2 2 6 4" xfId="21078" xr:uid="{00000000-0005-0000-0000-0000D1880000}"/>
    <cellStyle name="Total 2 2 2 2 6 5" xfId="22791" xr:uid="{00000000-0005-0000-0000-0000D2880000}"/>
    <cellStyle name="Total 2 2 2 2 6 6" xfId="24397" xr:uid="{00000000-0005-0000-0000-0000D3880000}"/>
    <cellStyle name="Total 2 2 2 2 6 7" xfId="31972" xr:uid="{00000000-0005-0000-0000-0000D4880000}"/>
    <cellStyle name="Total 2 2 2 2 6 8" xfId="35650" xr:uid="{00000000-0005-0000-0000-0000D5880000}"/>
    <cellStyle name="Total 2 2 2 2 6 9" xfId="38561" xr:uid="{00000000-0005-0000-0000-0000D6880000}"/>
    <cellStyle name="Total 2 2 2 2 7" xfId="8348" xr:uid="{00000000-0005-0000-0000-0000D7880000}"/>
    <cellStyle name="Total 2 2 2 2 8" xfId="11460" xr:uid="{00000000-0005-0000-0000-0000D8880000}"/>
    <cellStyle name="Total 2 2 2 2 9" xfId="18463" xr:uid="{00000000-0005-0000-0000-0000D9880000}"/>
    <cellStyle name="Total 2 2 2 3" xfId="2037" xr:uid="{00000000-0005-0000-0000-0000DA880000}"/>
    <cellStyle name="Total 2 2 2 3 10" xfId="17009" xr:uid="{00000000-0005-0000-0000-0000DB880000}"/>
    <cellStyle name="Total 2 2 2 3 11" xfId="19821" xr:uid="{00000000-0005-0000-0000-0000DC880000}"/>
    <cellStyle name="Total 2 2 2 3 12" xfId="23256" xr:uid="{00000000-0005-0000-0000-0000DD880000}"/>
    <cellStyle name="Total 2 2 2 3 13" xfId="34797" xr:uid="{00000000-0005-0000-0000-0000DE880000}"/>
    <cellStyle name="Total 2 2 2 3 14" xfId="38343" xr:uid="{00000000-0005-0000-0000-0000DF880000}"/>
    <cellStyle name="Total 2 2 2 3 2" xfId="2578" xr:uid="{00000000-0005-0000-0000-0000E0880000}"/>
    <cellStyle name="Total 2 2 2 3 2 2" xfId="8355" xr:uid="{00000000-0005-0000-0000-0000E1880000}"/>
    <cellStyle name="Total 2 2 2 3 2 3" xfId="11732" xr:uid="{00000000-0005-0000-0000-0000E2880000}"/>
    <cellStyle name="Total 2 2 2 3 2 4" xfId="18735" xr:uid="{00000000-0005-0000-0000-0000E3880000}"/>
    <cellStyle name="Total 2 2 2 3 2 5" xfId="21250" xr:uid="{00000000-0005-0000-0000-0000E4880000}"/>
    <cellStyle name="Total 2 2 2 3 2 6" xfId="23265" xr:uid="{00000000-0005-0000-0000-0000E5880000}"/>
    <cellStyle name="Total 2 2 2 3 2 7" xfId="18120" xr:uid="{00000000-0005-0000-0000-0000E6880000}"/>
    <cellStyle name="Total 2 2 2 3 2 8" xfId="23069" xr:uid="{00000000-0005-0000-0000-0000E7880000}"/>
    <cellStyle name="Total 2 2 2 3 2 9" xfId="23213" xr:uid="{00000000-0005-0000-0000-0000E8880000}"/>
    <cellStyle name="Total 2 2 2 3 3" xfId="3811" xr:uid="{00000000-0005-0000-0000-0000E9880000}"/>
    <cellStyle name="Total 2 2 2 3 3 2" xfId="8356" xr:uid="{00000000-0005-0000-0000-0000EA880000}"/>
    <cellStyle name="Total 2 2 2 3 3 3" xfId="12965" xr:uid="{00000000-0005-0000-0000-0000EB880000}"/>
    <cellStyle name="Total 2 2 2 3 3 4" xfId="19964" xr:uid="{00000000-0005-0000-0000-0000EC880000}"/>
    <cellStyle name="Total 2 2 2 3 3 5" xfId="27924" xr:uid="{00000000-0005-0000-0000-0000ED880000}"/>
    <cellStyle name="Total 2 2 2 3 3 6" xfId="22991" xr:uid="{00000000-0005-0000-0000-0000EE880000}"/>
    <cellStyle name="Total 2 2 2 3 3 7" xfId="21277" xr:uid="{00000000-0005-0000-0000-0000EF880000}"/>
    <cellStyle name="Total 2 2 2 3 3 8" xfId="33503" xr:uid="{00000000-0005-0000-0000-0000F0880000}"/>
    <cellStyle name="Total 2 2 2 3 3 9" xfId="37171" xr:uid="{00000000-0005-0000-0000-0000F1880000}"/>
    <cellStyle name="Total 2 2 2 3 4" xfId="4287" xr:uid="{00000000-0005-0000-0000-0000F2880000}"/>
    <cellStyle name="Total 2 2 2 3 4 2" xfId="8357" xr:uid="{00000000-0005-0000-0000-0000F3880000}"/>
    <cellStyle name="Total 2 2 2 3 4 3" xfId="13441" xr:uid="{00000000-0005-0000-0000-0000F4880000}"/>
    <cellStyle name="Total 2 2 2 3 4 4" xfId="20439" xr:uid="{00000000-0005-0000-0000-0000F5880000}"/>
    <cellStyle name="Total 2 2 2 3 4 5" xfId="19626" xr:uid="{00000000-0005-0000-0000-0000F6880000}"/>
    <cellStyle name="Total 2 2 2 3 4 6" xfId="25026" xr:uid="{00000000-0005-0000-0000-0000F7880000}"/>
    <cellStyle name="Total 2 2 2 3 4 7" xfId="25593" xr:uid="{00000000-0005-0000-0000-0000F8880000}"/>
    <cellStyle name="Total 2 2 2 3 4 8" xfId="31712" xr:uid="{00000000-0005-0000-0000-0000F9880000}"/>
    <cellStyle name="Total 2 2 2 3 4 9" xfId="35392" xr:uid="{00000000-0005-0000-0000-0000FA880000}"/>
    <cellStyle name="Total 2 2 2 3 5" xfId="4560" xr:uid="{00000000-0005-0000-0000-0000FB880000}"/>
    <cellStyle name="Total 2 2 2 3 5 2" xfId="8358" xr:uid="{00000000-0005-0000-0000-0000FC880000}"/>
    <cellStyle name="Total 2 2 2 3 5 3" xfId="13714" xr:uid="{00000000-0005-0000-0000-0000FD880000}"/>
    <cellStyle name="Total 2 2 2 3 5 4" xfId="20712" xr:uid="{00000000-0005-0000-0000-0000FE880000}"/>
    <cellStyle name="Total 2 2 2 3 5 5" xfId="27557" xr:uid="{00000000-0005-0000-0000-0000FF880000}"/>
    <cellStyle name="Total 2 2 2 3 5 6" xfId="28165" xr:uid="{00000000-0005-0000-0000-000000890000}"/>
    <cellStyle name="Total 2 2 2 3 5 7" xfId="25509" xr:uid="{00000000-0005-0000-0000-000001890000}"/>
    <cellStyle name="Total 2 2 2 3 5 8" xfId="32234" xr:uid="{00000000-0005-0000-0000-000002890000}"/>
    <cellStyle name="Total 2 2 2 3 5 9" xfId="35909" xr:uid="{00000000-0005-0000-0000-000003890000}"/>
    <cellStyle name="Total 2 2 2 3 6" xfId="4810" xr:uid="{00000000-0005-0000-0000-000004890000}"/>
    <cellStyle name="Total 2 2 2 3 6 2" xfId="8359" xr:uid="{00000000-0005-0000-0000-000005890000}"/>
    <cellStyle name="Total 2 2 2 3 6 3" xfId="13964" xr:uid="{00000000-0005-0000-0000-000006890000}"/>
    <cellStyle name="Total 2 2 2 3 6 4" xfId="20962" xr:uid="{00000000-0005-0000-0000-000007890000}"/>
    <cellStyle name="Total 2 2 2 3 6 5" xfId="15489" xr:uid="{00000000-0005-0000-0000-000008890000}"/>
    <cellStyle name="Total 2 2 2 3 6 6" xfId="25228" xr:uid="{00000000-0005-0000-0000-000009890000}"/>
    <cellStyle name="Total 2 2 2 3 6 7" xfId="25979" xr:uid="{00000000-0005-0000-0000-00000A890000}"/>
    <cellStyle name="Total 2 2 2 3 6 8" xfId="30976" xr:uid="{00000000-0005-0000-0000-00000B890000}"/>
    <cellStyle name="Total 2 2 2 3 6 9" xfId="17143" xr:uid="{00000000-0005-0000-0000-00000C890000}"/>
    <cellStyle name="Total 2 2 2 3 7" xfId="8354" xr:uid="{00000000-0005-0000-0000-00000D890000}"/>
    <cellStyle name="Total 2 2 2 3 8" xfId="11191" xr:uid="{00000000-0005-0000-0000-00000E890000}"/>
    <cellStyle name="Total 2 2 2 3 9" xfId="9493" xr:uid="{00000000-0005-0000-0000-00000F890000}"/>
    <cellStyle name="Total 2 2 2 4" xfId="2094" xr:uid="{00000000-0005-0000-0000-000010890000}"/>
    <cellStyle name="Total 2 2 2 4 10" xfId="24582" xr:uid="{00000000-0005-0000-0000-000011890000}"/>
    <cellStyle name="Total 2 2 2 4 11" xfId="26058" xr:uid="{00000000-0005-0000-0000-000012890000}"/>
    <cellStyle name="Total 2 2 2 4 12" xfId="30836" xr:uid="{00000000-0005-0000-0000-000013890000}"/>
    <cellStyle name="Total 2 2 2 4 13" xfId="31444" xr:uid="{00000000-0005-0000-0000-000014890000}"/>
    <cellStyle name="Total 2 2 2 4 14" xfId="35154" xr:uid="{00000000-0005-0000-0000-000015890000}"/>
    <cellStyle name="Total 2 2 2 4 2" xfId="2594" xr:uid="{00000000-0005-0000-0000-000016890000}"/>
    <cellStyle name="Total 2 2 2 4 2 2" xfId="8361" xr:uid="{00000000-0005-0000-0000-000017890000}"/>
    <cellStyle name="Total 2 2 2 4 2 3" xfId="11748" xr:uid="{00000000-0005-0000-0000-000018890000}"/>
    <cellStyle name="Total 2 2 2 4 2 4" xfId="18751" xr:uid="{00000000-0005-0000-0000-000019890000}"/>
    <cellStyle name="Total 2 2 2 4 2 5" xfId="17237" xr:uid="{00000000-0005-0000-0000-00001A890000}"/>
    <cellStyle name="Total 2 2 2 4 2 6" xfId="17861" xr:uid="{00000000-0005-0000-0000-00001B890000}"/>
    <cellStyle name="Total 2 2 2 4 2 7" xfId="17287" xr:uid="{00000000-0005-0000-0000-00001C890000}"/>
    <cellStyle name="Total 2 2 2 4 2 8" xfId="30879" xr:uid="{00000000-0005-0000-0000-00001D890000}"/>
    <cellStyle name="Total 2 2 2 4 2 9" xfId="31059" xr:uid="{00000000-0005-0000-0000-00001E890000}"/>
    <cellStyle name="Total 2 2 2 4 3" xfId="3841" xr:uid="{00000000-0005-0000-0000-00001F890000}"/>
    <cellStyle name="Total 2 2 2 4 3 2" xfId="8362" xr:uid="{00000000-0005-0000-0000-000020890000}"/>
    <cellStyle name="Total 2 2 2 4 3 3" xfId="12995" xr:uid="{00000000-0005-0000-0000-000021890000}"/>
    <cellStyle name="Total 2 2 2 4 3 4" xfId="19994" xr:uid="{00000000-0005-0000-0000-000022890000}"/>
    <cellStyle name="Total 2 2 2 4 3 5" xfId="21315" xr:uid="{00000000-0005-0000-0000-000023890000}"/>
    <cellStyle name="Total 2 2 2 4 3 6" xfId="29194" xr:uid="{00000000-0005-0000-0000-000024890000}"/>
    <cellStyle name="Total 2 2 2 4 3 7" xfId="22861" xr:uid="{00000000-0005-0000-0000-000025890000}"/>
    <cellStyle name="Total 2 2 2 4 3 8" xfId="33497" xr:uid="{00000000-0005-0000-0000-000026890000}"/>
    <cellStyle name="Total 2 2 2 4 3 9" xfId="37165" xr:uid="{00000000-0005-0000-0000-000027890000}"/>
    <cellStyle name="Total 2 2 2 4 4" xfId="4305" xr:uid="{00000000-0005-0000-0000-000028890000}"/>
    <cellStyle name="Total 2 2 2 4 4 2" xfId="8363" xr:uid="{00000000-0005-0000-0000-000029890000}"/>
    <cellStyle name="Total 2 2 2 4 4 3" xfId="13459" xr:uid="{00000000-0005-0000-0000-00002A890000}"/>
    <cellStyle name="Total 2 2 2 4 4 4" xfId="20457" xr:uid="{00000000-0005-0000-0000-00002B890000}"/>
    <cellStyle name="Total 2 2 2 4 4 5" xfId="15459" xr:uid="{00000000-0005-0000-0000-00002C890000}"/>
    <cellStyle name="Total 2 2 2 4 4 6" xfId="25141" xr:uid="{00000000-0005-0000-0000-00002D890000}"/>
    <cellStyle name="Total 2 2 2 4 4 7" xfId="28719" xr:uid="{00000000-0005-0000-0000-00002E890000}"/>
    <cellStyle name="Total 2 2 2 4 4 8" xfId="30951" xr:uid="{00000000-0005-0000-0000-00002F890000}"/>
    <cellStyle name="Total 2 2 2 4 4 9" xfId="34875" xr:uid="{00000000-0005-0000-0000-000030890000}"/>
    <cellStyle name="Total 2 2 2 4 5" xfId="4576" xr:uid="{00000000-0005-0000-0000-000031890000}"/>
    <cellStyle name="Total 2 2 2 4 5 2" xfId="8364" xr:uid="{00000000-0005-0000-0000-000032890000}"/>
    <cellStyle name="Total 2 2 2 4 5 3" xfId="13730" xr:uid="{00000000-0005-0000-0000-000033890000}"/>
    <cellStyle name="Total 2 2 2 4 5 4" xfId="20728" xr:uid="{00000000-0005-0000-0000-000034890000}"/>
    <cellStyle name="Total 2 2 2 4 5 5" xfId="27549" xr:uid="{00000000-0005-0000-0000-000035890000}"/>
    <cellStyle name="Total 2 2 2 4 5 6" xfId="15481" xr:uid="{00000000-0005-0000-0000-000036890000}"/>
    <cellStyle name="Total 2 2 2 4 5 7" xfId="28714" xr:uid="{00000000-0005-0000-0000-000037890000}"/>
    <cellStyle name="Total 2 2 2 4 5 8" xfId="31777" xr:uid="{00000000-0005-0000-0000-000038890000}"/>
    <cellStyle name="Total 2 2 2 4 5 9" xfId="35457" xr:uid="{00000000-0005-0000-0000-000039890000}"/>
    <cellStyle name="Total 2 2 2 4 6" xfId="4826" xr:uid="{00000000-0005-0000-0000-00003A890000}"/>
    <cellStyle name="Total 2 2 2 4 6 2" xfId="8365" xr:uid="{00000000-0005-0000-0000-00003B890000}"/>
    <cellStyle name="Total 2 2 2 4 6 3" xfId="13980" xr:uid="{00000000-0005-0000-0000-00003C890000}"/>
    <cellStyle name="Total 2 2 2 4 6 4" xfId="20978" xr:uid="{00000000-0005-0000-0000-00003D890000}"/>
    <cellStyle name="Total 2 2 2 4 6 5" xfId="27424" xr:uid="{00000000-0005-0000-0000-00003E890000}"/>
    <cellStyle name="Total 2 2 2 4 6 6" xfId="26770" xr:uid="{00000000-0005-0000-0000-00003F890000}"/>
    <cellStyle name="Total 2 2 2 4 6 7" xfId="25984" xr:uid="{00000000-0005-0000-0000-000040890000}"/>
    <cellStyle name="Total 2 2 2 4 6 8" xfId="32115" xr:uid="{00000000-0005-0000-0000-000041890000}"/>
    <cellStyle name="Total 2 2 2 4 6 9" xfId="35790" xr:uid="{00000000-0005-0000-0000-000042890000}"/>
    <cellStyle name="Total 2 2 2 4 7" xfId="8360" xr:uid="{00000000-0005-0000-0000-000043890000}"/>
    <cellStyle name="Total 2 2 2 4 8" xfId="11248" xr:uid="{00000000-0005-0000-0000-000044890000}"/>
    <cellStyle name="Total 2 2 2 4 9" xfId="9444" xr:uid="{00000000-0005-0000-0000-000045890000}"/>
    <cellStyle name="Total 2 2 2 5" xfId="1810" xr:uid="{00000000-0005-0000-0000-000046890000}"/>
    <cellStyle name="Total 2 2 2 5 10" xfId="28597" xr:uid="{00000000-0005-0000-0000-000047890000}"/>
    <cellStyle name="Total 2 2 2 5 11" xfId="18176" xr:uid="{00000000-0005-0000-0000-000048890000}"/>
    <cellStyle name="Total 2 2 2 5 12" xfId="30929" xr:uid="{00000000-0005-0000-0000-000049890000}"/>
    <cellStyle name="Total 2 2 2 5 13" xfId="31395" xr:uid="{00000000-0005-0000-0000-00004A890000}"/>
    <cellStyle name="Total 2 2 2 5 14" xfId="35143" xr:uid="{00000000-0005-0000-0000-00004B890000}"/>
    <cellStyle name="Total 2 2 2 5 2" xfId="2554" xr:uid="{00000000-0005-0000-0000-00004C890000}"/>
    <cellStyle name="Total 2 2 2 5 2 2" xfId="8367" xr:uid="{00000000-0005-0000-0000-00004D890000}"/>
    <cellStyle name="Total 2 2 2 5 2 3" xfId="11708" xr:uid="{00000000-0005-0000-0000-00004E890000}"/>
    <cellStyle name="Total 2 2 2 5 2 4" xfId="18711" xr:uid="{00000000-0005-0000-0000-00004F890000}"/>
    <cellStyle name="Total 2 2 2 5 2 5" xfId="9940" xr:uid="{00000000-0005-0000-0000-000050890000}"/>
    <cellStyle name="Total 2 2 2 5 2 6" xfId="23092" xr:uid="{00000000-0005-0000-0000-000051890000}"/>
    <cellStyle name="Total 2 2 2 5 2 7" xfId="30052" xr:uid="{00000000-0005-0000-0000-000052890000}"/>
    <cellStyle name="Total 2 2 2 5 2 8" xfId="34031" xr:uid="{00000000-0005-0000-0000-000053890000}"/>
    <cellStyle name="Total 2 2 2 5 2 9" xfId="37593" xr:uid="{00000000-0005-0000-0000-000054890000}"/>
    <cellStyle name="Total 2 2 2 5 3" xfId="3728" xr:uid="{00000000-0005-0000-0000-000055890000}"/>
    <cellStyle name="Total 2 2 2 5 3 2" xfId="8368" xr:uid="{00000000-0005-0000-0000-000056890000}"/>
    <cellStyle name="Total 2 2 2 5 3 3" xfId="12882" xr:uid="{00000000-0005-0000-0000-000057890000}"/>
    <cellStyle name="Total 2 2 2 5 3 4" xfId="19881" xr:uid="{00000000-0005-0000-0000-000058890000}"/>
    <cellStyle name="Total 2 2 2 5 3 5" xfId="27960" xr:uid="{00000000-0005-0000-0000-000059890000}"/>
    <cellStyle name="Total 2 2 2 5 3 6" xfId="9352" xr:uid="{00000000-0005-0000-0000-00005A890000}"/>
    <cellStyle name="Total 2 2 2 5 3 7" xfId="24491" xr:uid="{00000000-0005-0000-0000-00005B890000}"/>
    <cellStyle name="Total 2 2 2 5 3 8" xfId="33550" xr:uid="{00000000-0005-0000-0000-00005C890000}"/>
    <cellStyle name="Total 2 2 2 5 3 9" xfId="37218" xr:uid="{00000000-0005-0000-0000-00005D890000}"/>
    <cellStyle name="Total 2 2 2 5 4" xfId="4232" xr:uid="{00000000-0005-0000-0000-00005E890000}"/>
    <cellStyle name="Total 2 2 2 5 4 2" xfId="8369" xr:uid="{00000000-0005-0000-0000-00005F890000}"/>
    <cellStyle name="Total 2 2 2 5 4 3" xfId="13386" xr:uid="{00000000-0005-0000-0000-000060890000}"/>
    <cellStyle name="Total 2 2 2 5 4 4" xfId="20384" xr:uid="{00000000-0005-0000-0000-000061890000}"/>
    <cellStyle name="Total 2 2 2 5 4 5" xfId="27716" xr:uid="{00000000-0005-0000-0000-000062890000}"/>
    <cellStyle name="Total 2 2 2 5 4 6" xfId="28145" xr:uid="{00000000-0005-0000-0000-000063890000}"/>
    <cellStyle name="Total 2 2 2 5 4 7" xfId="9460" xr:uid="{00000000-0005-0000-0000-000064890000}"/>
    <cellStyle name="Total 2 2 2 5 4 8" xfId="26063" xr:uid="{00000000-0005-0000-0000-000065890000}"/>
    <cellStyle name="Total 2 2 2 5 4 9" xfId="19429" xr:uid="{00000000-0005-0000-0000-000066890000}"/>
    <cellStyle name="Total 2 2 2 5 5" xfId="3129" xr:uid="{00000000-0005-0000-0000-000067890000}"/>
    <cellStyle name="Total 2 2 2 5 5 2" xfId="8370" xr:uid="{00000000-0005-0000-0000-000068890000}"/>
    <cellStyle name="Total 2 2 2 5 5 3" xfId="12283" xr:uid="{00000000-0005-0000-0000-000069890000}"/>
    <cellStyle name="Total 2 2 2 5 5 4" xfId="19286" xr:uid="{00000000-0005-0000-0000-00006A890000}"/>
    <cellStyle name="Total 2 2 2 5 5 5" xfId="24229" xr:uid="{00000000-0005-0000-0000-00006B890000}"/>
    <cellStyle name="Total 2 2 2 5 5 6" xfId="28093" xr:uid="{00000000-0005-0000-0000-00006C890000}"/>
    <cellStyle name="Total 2 2 2 5 5 7" xfId="26607" xr:uid="{00000000-0005-0000-0000-00006D890000}"/>
    <cellStyle name="Total 2 2 2 5 5 8" xfId="28013" xr:uid="{00000000-0005-0000-0000-00006E890000}"/>
    <cellStyle name="Total 2 2 2 5 5 9" xfId="17164" xr:uid="{00000000-0005-0000-0000-00006F890000}"/>
    <cellStyle name="Total 2 2 2 5 6" xfId="4187" xr:uid="{00000000-0005-0000-0000-000070890000}"/>
    <cellStyle name="Total 2 2 2 5 6 2" xfId="8371" xr:uid="{00000000-0005-0000-0000-000071890000}"/>
    <cellStyle name="Total 2 2 2 5 6 3" xfId="13341" xr:uid="{00000000-0005-0000-0000-000072890000}"/>
    <cellStyle name="Total 2 2 2 5 6 4" xfId="20339" xr:uid="{00000000-0005-0000-0000-000073890000}"/>
    <cellStyle name="Total 2 2 2 5 6 5" xfId="17734" xr:uid="{00000000-0005-0000-0000-000074890000}"/>
    <cellStyle name="Total 2 2 2 5 6 6" xfId="29215" xr:uid="{00000000-0005-0000-0000-000075890000}"/>
    <cellStyle name="Total 2 2 2 5 6 7" xfId="18026" xr:uid="{00000000-0005-0000-0000-000076890000}"/>
    <cellStyle name="Total 2 2 2 5 6 8" xfId="26054" xr:uid="{00000000-0005-0000-0000-000077890000}"/>
    <cellStyle name="Total 2 2 2 5 6 9" xfId="29590" xr:uid="{00000000-0005-0000-0000-000078890000}"/>
    <cellStyle name="Total 2 2 2 5 7" xfId="8366" xr:uid="{00000000-0005-0000-0000-000079890000}"/>
    <cellStyle name="Total 2 2 2 5 8" xfId="10964" xr:uid="{00000000-0005-0000-0000-00007A890000}"/>
    <cellStyle name="Total 2 2 2 5 9" xfId="15546" xr:uid="{00000000-0005-0000-0000-00007B890000}"/>
    <cellStyle name="Total 2 2 2 6" xfId="1659" xr:uid="{00000000-0005-0000-0000-00007C890000}"/>
    <cellStyle name="Total 2 2 2 6 10" xfId="25975" xr:uid="{00000000-0005-0000-0000-00007D890000}"/>
    <cellStyle name="Total 2 2 2 6 11" xfId="25731" xr:uid="{00000000-0005-0000-0000-00007E890000}"/>
    <cellStyle name="Total 2 2 2 6 12" xfId="34918" xr:uid="{00000000-0005-0000-0000-00007F890000}"/>
    <cellStyle name="Total 2 2 2 6 13" xfId="38381" xr:uid="{00000000-0005-0000-0000-000080890000}"/>
    <cellStyle name="Total 2 2 2 6 2" xfId="3587" xr:uid="{00000000-0005-0000-0000-000081890000}"/>
    <cellStyle name="Total 2 2 2 6 2 2" xfId="8373" xr:uid="{00000000-0005-0000-0000-000082890000}"/>
    <cellStyle name="Total 2 2 2 6 2 3" xfId="12741" xr:uid="{00000000-0005-0000-0000-000083890000}"/>
    <cellStyle name="Total 2 2 2 6 2 4" xfId="19742" xr:uid="{00000000-0005-0000-0000-000084890000}"/>
    <cellStyle name="Total 2 2 2 6 2 5" xfId="21336" xr:uid="{00000000-0005-0000-0000-000085890000}"/>
    <cellStyle name="Total 2 2 2 6 2 6" xfId="19408" xr:uid="{00000000-0005-0000-0000-000086890000}"/>
    <cellStyle name="Total 2 2 2 6 2 7" xfId="25633" xr:uid="{00000000-0005-0000-0000-000087890000}"/>
    <cellStyle name="Total 2 2 2 6 2 8" xfId="29029" xr:uid="{00000000-0005-0000-0000-000088890000}"/>
    <cellStyle name="Total 2 2 2 6 2 9" xfId="34837" xr:uid="{00000000-0005-0000-0000-000089890000}"/>
    <cellStyle name="Total 2 2 2 6 3" xfId="4136" xr:uid="{00000000-0005-0000-0000-00008A890000}"/>
    <cellStyle name="Total 2 2 2 6 3 2" xfId="8374" xr:uid="{00000000-0005-0000-0000-00008B890000}"/>
    <cellStyle name="Total 2 2 2 6 3 3" xfId="13290" xr:uid="{00000000-0005-0000-0000-00008C890000}"/>
    <cellStyle name="Total 2 2 2 6 3 4" xfId="20288" xr:uid="{00000000-0005-0000-0000-00008D890000}"/>
    <cellStyle name="Total 2 2 2 6 3 5" xfId="27764" xr:uid="{00000000-0005-0000-0000-00008E890000}"/>
    <cellStyle name="Total 2 2 2 6 3 6" xfId="28833" xr:uid="{00000000-0005-0000-0000-00008F890000}"/>
    <cellStyle name="Total 2 2 2 6 3 7" xfId="25398" xr:uid="{00000000-0005-0000-0000-000090890000}"/>
    <cellStyle name="Total 2 2 2 6 3 8" xfId="24653" xr:uid="{00000000-0005-0000-0000-000091890000}"/>
    <cellStyle name="Total 2 2 2 6 3 9" xfId="25841" xr:uid="{00000000-0005-0000-0000-000092890000}"/>
    <cellStyle name="Total 2 2 2 6 4" xfId="3864" xr:uid="{00000000-0005-0000-0000-000093890000}"/>
    <cellStyle name="Total 2 2 2 6 4 2" xfId="8375" xr:uid="{00000000-0005-0000-0000-000094890000}"/>
    <cellStyle name="Total 2 2 2 6 4 3" xfId="13018" xr:uid="{00000000-0005-0000-0000-000095890000}"/>
    <cellStyle name="Total 2 2 2 6 4 4" xfId="20017" xr:uid="{00000000-0005-0000-0000-000096890000}"/>
    <cellStyle name="Total 2 2 2 6 4 5" xfId="27898" xr:uid="{00000000-0005-0000-0000-000097890000}"/>
    <cellStyle name="Total 2 2 2 6 4 6" xfId="28126" xr:uid="{00000000-0005-0000-0000-000098890000}"/>
    <cellStyle name="Total 2 2 2 6 4 7" xfId="15478" xr:uid="{00000000-0005-0000-0000-000099890000}"/>
    <cellStyle name="Total 2 2 2 6 4 8" xfId="26022" xr:uid="{00000000-0005-0000-0000-00009A890000}"/>
    <cellStyle name="Total 2 2 2 6 4 9" xfId="35533" xr:uid="{00000000-0005-0000-0000-00009B890000}"/>
    <cellStyle name="Total 2 2 2 6 5" xfId="4329" xr:uid="{00000000-0005-0000-0000-00009C890000}"/>
    <cellStyle name="Total 2 2 2 6 5 2" xfId="8376" xr:uid="{00000000-0005-0000-0000-00009D890000}"/>
    <cellStyle name="Total 2 2 2 6 5 3" xfId="13483" xr:uid="{00000000-0005-0000-0000-00009E890000}"/>
    <cellStyle name="Total 2 2 2 6 5 4" xfId="20481" xr:uid="{00000000-0005-0000-0000-00009F890000}"/>
    <cellStyle name="Total 2 2 2 6 5 5" xfId="22895" xr:uid="{00000000-0005-0000-0000-0000A0890000}"/>
    <cellStyle name="Total 2 2 2 6 5 6" xfId="10164" xr:uid="{00000000-0005-0000-0000-0000A1890000}"/>
    <cellStyle name="Total 2 2 2 6 5 7" xfId="24458" xr:uid="{00000000-0005-0000-0000-0000A2890000}"/>
    <cellStyle name="Total 2 2 2 6 5 8" xfId="33331" xr:uid="{00000000-0005-0000-0000-0000A3890000}"/>
    <cellStyle name="Total 2 2 2 6 5 9" xfId="37006" xr:uid="{00000000-0005-0000-0000-0000A4890000}"/>
    <cellStyle name="Total 2 2 2 6 6" xfId="8372" xr:uid="{00000000-0005-0000-0000-0000A5890000}"/>
    <cellStyle name="Total 2 2 2 6 7" xfId="10813" xr:uid="{00000000-0005-0000-0000-0000A6890000}"/>
    <cellStyle name="Total 2 2 2 6 8" xfId="9270" xr:uid="{00000000-0005-0000-0000-0000A7890000}"/>
    <cellStyle name="Total 2 2 2 6 9" xfId="24476" xr:uid="{00000000-0005-0000-0000-0000A8890000}"/>
    <cellStyle name="Total 2 2 2 7" xfId="2487" xr:uid="{00000000-0005-0000-0000-0000A9890000}"/>
    <cellStyle name="Total 2 2 2 7 2" xfId="8377" xr:uid="{00000000-0005-0000-0000-0000AA890000}"/>
    <cellStyle name="Total 2 2 2 7 3" xfId="11641" xr:uid="{00000000-0005-0000-0000-0000AB890000}"/>
    <cellStyle name="Total 2 2 2 7 4" xfId="18644" xr:uid="{00000000-0005-0000-0000-0000AC890000}"/>
    <cellStyle name="Total 2 2 2 7 5" xfId="21363" xr:uid="{00000000-0005-0000-0000-0000AD890000}"/>
    <cellStyle name="Total 2 2 2 7 6" xfId="26213" xr:uid="{00000000-0005-0000-0000-0000AE890000}"/>
    <cellStyle name="Total 2 2 2 7 7" xfId="30088" xr:uid="{00000000-0005-0000-0000-0000AF890000}"/>
    <cellStyle name="Total 2 2 2 7 8" xfId="25782" xr:uid="{00000000-0005-0000-0000-0000B0890000}"/>
    <cellStyle name="Total 2 2 2 7 9" xfId="34976" xr:uid="{00000000-0005-0000-0000-0000B1890000}"/>
    <cellStyle name="Total 2 2 2 8" xfId="3150" xr:uid="{00000000-0005-0000-0000-0000B2890000}"/>
    <cellStyle name="Total 2 2 2 8 2" xfId="8378" xr:uid="{00000000-0005-0000-0000-0000B3890000}"/>
    <cellStyle name="Total 2 2 2 8 3" xfId="12304" xr:uid="{00000000-0005-0000-0000-0000B4890000}"/>
    <cellStyle name="Total 2 2 2 8 4" xfId="19307" xr:uid="{00000000-0005-0000-0000-0000B5890000}"/>
    <cellStyle name="Total 2 2 2 8 5" xfId="24717" xr:uid="{00000000-0005-0000-0000-0000B6890000}"/>
    <cellStyle name="Total 2 2 2 8 6" xfId="28781" xr:uid="{00000000-0005-0000-0000-0000B7890000}"/>
    <cellStyle name="Total 2 2 2 8 7" xfId="29765" xr:uid="{00000000-0005-0000-0000-0000B8890000}"/>
    <cellStyle name="Total 2 2 2 8 8" xfId="33742" xr:uid="{00000000-0005-0000-0000-0000B9890000}"/>
    <cellStyle name="Total 2 2 2 8 9" xfId="37304" xr:uid="{00000000-0005-0000-0000-0000BA890000}"/>
    <cellStyle name="Total 2 2 2 9" xfId="2986" xr:uid="{00000000-0005-0000-0000-0000BB890000}"/>
    <cellStyle name="Total 2 2 2 9 2" xfId="8379" xr:uid="{00000000-0005-0000-0000-0000BC890000}"/>
    <cellStyle name="Total 2 2 2 9 3" xfId="12140" xr:uid="{00000000-0005-0000-0000-0000BD890000}"/>
    <cellStyle name="Total 2 2 2 9 4" xfId="19143" xr:uid="{00000000-0005-0000-0000-0000BE890000}"/>
    <cellStyle name="Total 2 2 2 9 5" xfId="9916" xr:uid="{00000000-0005-0000-0000-0000BF890000}"/>
    <cellStyle name="Total 2 2 2 9 6" xfId="28500" xr:uid="{00000000-0005-0000-0000-0000C0890000}"/>
    <cellStyle name="Total 2 2 2 9 7" xfId="29842" xr:uid="{00000000-0005-0000-0000-0000C1890000}"/>
    <cellStyle name="Total 2 2 2 9 8" xfId="33818" xr:uid="{00000000-0005-0000-0000-0000C2890000}"/>
    <cellStyle name="Total 2 2 2 9 9" xfId="37380" xr:uid="{00000000-0005-0000-0000-0000C3890000}"/>
    <cellStyle name="Total 2 2 20" xfId="22969" xr:uid="{00000000-0005-0000-0000-0000C4890000}"/>
    <cellStyle name="Total 2 2 21" xfId="35096" xr:uid="{00000000-0005-0000-0000-0000C5890000}"/>
    <cellStyle name="Total 2 2 22" xfId="38423" xr:uid="{00000000-0005-0000-0000-0000C6890000}"/>
    <cellStyle name="Total 2 2 3" xfId="1185" xr:uid="{00000000-0005-0000-0000-0000C7890000}"/>
    <cellStyle name="Total 2 2 3 10" xfId="25863" xr:uid="{00000000-0005-0000-0000-0000C8890000}"/>
    <cellStyle name="Total 2 2 3 11" xfId="25796" xr:uid="{00000000-0005-0000-0000-0000C9890000}"/>
    <cellStyle name="Total 2 2 3 12" xfId="31285" xr:uid="{00000000-0005-0000-0000-0000CA890000}"/>
    <cellStyle name="Total 2 2 3 13" xfId="35103" xr:uid="{00000000-0005-0000-0000-0000CB890000}"/>
    <cellStyle name="Total 2 2 3 2" xfId="2363" xr:uid="{00000000-0005-0000-0000-0000CC890000}"/>
    <cellStyle name="Total 2 2 3 2 10" xfId="23351" xr:uid="{00000000-0005-0000-0000-0000CD890000}"/>
    <cellStyle name="Total 2 2 3 2 11" xfId="21298" xr:uid="{00000000-0005-0000-0000-0000CE890000}"/>
    <cellStyle name="Total 2 2 3 2 12" xfId="30150" xr:uid="{00000000-0005-0000-0000-0000CF890000}"/>
    <cellStyle name="Total 2 2 3 2 13" xfId="34122" xr:uid="{00000000-0005-0000-0000-0000D0890000}"/>
    <cellStyle name="Total 2 2 3 2 14" xfId="37684" xr:uid="{00000000-0005-0000-0000-0000D1890000}"/>
    <cellStyle name="Total 2 2 3 2 2" xfId="2763" xr:uid="{00000000-0005-0000-0000-0000D2890000}"/>
    <cellStyle name="Total 2 2 3 2 2 2" xfId="8382" xr:uid="{00000000-0005-0000-0000-0000D3890000}"/>
    <cellStyle name="Total 2 2 3 2 2 3" xfId="11917" xr:uid="{00000000-0005-0000-0000-0000D4890000}"/>
    <cellStyle name="Total 2 2 3 2 2 4" xfId="18920" xr:uid="{00000000-0005-0000-0000-0000D5890000}"/>
    <cellStyle name="Total 2 2 3 2 2 5" xfId="17439" xr:uid="{00000000-0005-0000-0000-0000D6890000}"/>
    <cellStyle name="Total 2 2 3 2 2 6" xfId="26340" xr:uid="{00000000-0005-0000-0000-0000D7890000}"/>
    <cellStyle name="Total 2 2 3 2 2 7" xfId="24520" xr:uid="{00000000-0005-0000-0000-0000D8890000}"/>
    <cellStyle name="Total 2 2 3 2 2 8" xfId="29650" xr:uid="{00000000-0005-0000-0000-0000D9890000}"/>
    <cellStyle name="Total 2 2 3 2 2 9" xfId="33636" xr:uid="{00000000-0005-0000-0000-0000DA890000}"/>
    <cellStyle name="Total 2 2 3 2 3" xfId="4045" xr:uid="{00000000-0005-0000-0000-0000DB890000}"/>
    <cellStyle name="Total 2 2 3 2 3 2" xfId="8383" xr:uid="{00000000-0005-0000-0000-0000DC890000}"/>
    <cellStyle name="Total 2 2 3 2 3 3" xfId="13199" xr:uid="{00000000-0005-0000-0000-0000DD890000}"/>
    <cellStyle name="Total 2 2 3 2 3 4" xfId="20197" xr:uid="{00000000-0005-0000-0000-0000DE890000}"/>
    <cellStyle name="Total 2 2 3 2 3 5" xfId="17689" xr:uid="{00000000-0005-0000-0000-0000DF890000}"/>
    <cellStyle name="Total 2 2 3 2 3 6" xfId="23301" xr:uid="{00000000-0005-0000-0000-0000E0890000}"/>
    <cellStyle name="Total 2 2 3 2 3 7" xfId="25114" xr:uid="{00000000-0005-0000-0000-0000E1890000}"/>
    <cellStyle name="Total 2 2 3 2 3 8" xfId="33438" xr:uid="{00000000-0005-0000-0000-0000E2890000}"/>
    <cellStyle name="Total 2 2 3 2 3 9" xfId="37113" xr:uid="{00000000-0005-0000-0000-0000E3890000}"/>
    <cellStyle name="Total 2 2 3 2 4" xfId="4483" xr:uid="{00000000-0005-0000-0000-0000E4890000}"/>
    <cellStyle name="Total 2 2 3 2 4 2" xfId="8384" xr:uid="{00000000-0005-0000-0000-0000E5890000}"/>
    <cellStyle name="Total 2 2 3 2 4 3" xfId="13637" xr:uid="{00000000-0005-0000-0000-0000E6890000}"/>
    <cellStyle name="Total 2 2 3 2 4 4" xfId="20635" xr:uid="{00000000-0005-0000-0000-0000E7890000}"/>
    <cellStyle name="Total 2 2 3 2 4 5" xfId="27594" xr:uid="{00000000-0005-0000-0000-0000E8890000}"/>
    <cellStyle name="Total 2 2 3 2 4 6" xfId="29237" xr:uid="{00000000-0005-0000-0000-0000E9890000}"/>
    <cellStyle name="Total 2 2 3 2 4 7" xfId="17488" xr:uid="{00000000-0005-0000-0000-0000EA890000}"/>
    <cellStyle name="Total 2 2 3 2 4 8" xfId="32273" xr:uid="{00000000-0005-0000-0000-0000EB890000}"/>
    <cellStyle name="Total 2 2 3 2 4 9" xfId="35948" xr:uid="{00000000-0005-0000-0000-0000EC890000}"/>
    <cellStyle name="Total 2 2 3 2 5" xfId="4737" xr:uid="{00000000-0005-0000-0000-0000ED890000}"/>
    <cellStyle name="Total 2 2 3 2 5 2" xfId="8385" xr:uid="{00000000-0005-0000-0000-0000EE890000}"/>
    <cellStyle name="Total 2 2 3 2 5 3" xfId="13891" xr:uid="{00000000-0005-0000-0000-0000EF890000}"/>
    <cellStyle name="Total 2 2 3 2 5 4" xfId="20889" xr:uid="{00000000-0005-0000-0000-0000F0890000}"/>
    <cellStyle name="Total 2 2 3 2 5 5" xfId="27469" xr:uid="{00000000-0005-0000-0000-0000F1890000}"/>
    <cellStyle name="Total 2 2 3 2 5 6" xfId="18235" xr:uid="{00000000-0005-0000-0000-0000F2890000}"/>
    <cellStyle name="Total 2 2 3 2 5 7" xfId="10267" xr:uid="{00000000-0005-0000-0000-0000F3890000}"/>
    <cellStyle name="Total 2 2 3 2 5 8" xfId="32157" xr:uid="{00000000-0005-0000-0000-0000F4890000}"/>
    <cellStyle name="Total 2 2 3 2 5 9" xfId="35832" xr:uid="{00000000-0005-0000-0000-0000F5890000}"/>
    <cellStyle name="Total 2 2 3 2 6" xfId="4983" xr:uid="{00000000-0005-0000-0000-0000F6890000}"/>
    <cellStyle name="Total 2 2 3 2 6 2" xfId="8386" xr:uid="{00000000-0005-0000-0000-0000F7890000}"/>
    <cellStyle name="Total 2 2 3 2 6 3" xfId="14137" xr:uid="{00000000-0005-0000-0000-0000F8890000}"/>
    <cellStyle name="Total 2 2 3 2 6 4" xfId="21135" xr:uid="{00000000-0005-0000-0000-0000F9890000}"/>
    <cellStyle name="Total 2 2 3 2 6 5" xfId="24814" xr:uid="{00000000-0005-0000-0000-0000FA890000}"/>
    <cellStyle name="Total 2 2 3 2 6 6" xfId="17174" xr:uid="{00000000-0005-0000-0000-0000FB890000}"/>
    <cellStyle name="Total 2 2 3 2 6 7" xfId="32029" xr:uid="{00000000-0005-0000-0000-0000FC890000}"/>
    <cellStyle name="Total 2 2 3 2 6 8" xfId="35707" xr:uid="{00000000-0005-0000-0000-0000FD890000}"/>
    <cellStyle name="Total 2 2 3 2 6 9" xfId="38618" xr:uid="{00000000-0005-0000-0000-0000FE890000}"/>
    <cellStyle name="Total 2 2 3 2 7" xfId="8381" xr:uid="{00000000-0005-0000-0000-0000FF890000}"/>
    <cellStyle name="Total 2 2 3 2 8" xfId="11517" xr:uid="{00000000-0005-0000-0000-0000008A0000}"/>
    <cellStyle name="Total 2 2 3 2 9" xfId="18520" xr:uid="{00000000-0005-0000-0000-0000018A0000}"/>
    <cellStyle name="Total 2 2 3 3" xfId="2389" xr:uid="{00000000-0005-0000-0000-0000028A0000}"/>
    <cellStyle name="Total 2 2 3 3 10" xfId="23284" xr:uid="{00000000-0005-0000-0000-0000038A0000}"/>
    <cellStyle name="Total 2 2 3 3 11" xfId="26166" xr:uid="{00000000-0005-0000-0000-0000048A0000}"/>
    <cellStyle name="Total 2 2 3 3 12" xfId="30137" xr:uid="{00000000-0005-0000-0000-0000058A0000}"/>
    <cellStyle name="Total 2 2 3 3 13" xfId="34111" xr:uid="{00000000-0005-0000-0000-0000068A0000}"/>
    <cellStyle name="Total 2 2 3 3 14" xfId="37673" xr:uid="{00000000-0005-0000-0000-0000078A0000}"/>
    <cellStyle name="Total 2 2 3 3 2" xfId="2789" xr:uid="{00000000-0005-0000-0000-0000088A0000}"/>
    <cellStyle name="Total 2 2 3 3 2 2" xfId="8388" xr:uid="{00000000-0005-0000-0000-0000098A0000}"/>
    <cellStyle name="Total 2 2 3 3 2 3" xfId="11943" xr:uid="{00000000-0005-0000-0000-00000A8A0000}"/>
    <cellStyle name="Total 2 2 3 3 2 4" xfId="18946" xr:uid="{00000000-0005-0000-0000-00000B8A0000}"/>
    <cellStyle name="Total 2 2 3 3 2 5" xfId="28381" xr:uid="{00000000-0005-0000-0000-00000C8A0000}"/>
    <cellStyle name="Total 2 2 3 3 2 6" xfId="19403" xr:uid="{00000000-0005-0000-0000-00000D8A0000}"/>
    <cellStyle name="Total 2 2 3 3 2 7" xfId="17293" xr:uid="{00000000-0005-0000-0000-00000E8A0000}"/>
    <cellStyle name="Total 2 2 3 3 2 8" xfId="17616" xr:uid="{00000000-0005-0000-0000-00000F8A0000}"/>
    <cellStyle name="Total 2 2 3 3 2 9" xfId="31424" xr:uid="{00000000-0005-0000-0000-0000108A0000}"/>
    <cellStyle name="Total 2 2 3 3 3" xfId="4071" xr:uid="{00000000-0005-0000-0000-0000118A0000}"/>
    <cellStyle name="Total 2 2 3 3 3 2" xfId="8389" xr:uid="{00000000-0005-0000-0000-0000128A0000}"/>
    <cellStyle name="Total 2 2 3 3 3 3" xfId="13225" xr:uid="{00000000-0005-0000-0000-0000138A0000}"/>
    <cellStyle name="Total 2 2 3 3 3 4" xfId="20223" xr:uid="{00000000-0005-0000-0000-0000148A0000}"/>
    <cellStyle name="Total 2 2 3 3 3 5" xfId="22459" xr:uid="{00000000-0005-0000-0000-0000158A0000}"/>
    <cellStyle name="Total 2 2 3 3 3 6" xfId="10067" xr:uid="{00000000-0005-0000-0000-0000168A0000}"/>
    <cellStyle name="Total 2 2 3 3 3 7" xfId="17144" xr:uid="{00000000-0005-0000-0000-0000178A0000}"/>
    <cellStyle name="Total 2 2 3 3 3 8" xfId="31690" xr:uid="{00000000-0005-0000-0000-0000188A0000}"/>
    <cellStyle name="Total 2 2 3 3 3 9" xfId="35370" xr:uid="{00000000-0005-0000-0000-0000198A0000}"/>
    <cellStyle name="Total 2 2 3 3 4" xfId="4509" xr:uid="{00000000-0005-0000-0000-00001A8A0000}"/>
    <cellStyle name="Total 2 2 3 3 4 2" xfId="8390" xr:uid="{00000000-0005-0000-0000-00001B8A0000}"/>
    <cellStyle name="Total 2 2 3 3 4 3" xfId="13663" xr:uid="{00000000-0005-0000-0000-00001C8A0000}"/>
    <cellStyle name="Total 2 2 3 3 4 4" xfId="20661" xr:uid="{00000000-0005-0000-0000-00001D8A0000}"/>
    <cellStyle name="Total 2 2 3 3 4 5" xfId="27578" xr:uid="{00000000-0005-0000-0000-00001E8A0000}"/>
    <cellStyle name="Total 2 2 3 3 4 6" xfId="9997" xr:uid="{00000000-0005-0000-0000-00001F8A0000}"/>
    <cellStyle name="Total 2 2 3 3 4 7" xfId="25468" xr:uid="{00000000-0005-0000-0000-0000208A0000}"/>
    <cellStyle name="Total 2 2 3 3 4 8" xfId="32258" xr:uid="{00000000-0005-0000-0000-0000218A0000}"/>
    <cellStyle name="Total 2 2 3 3 4 9" xfId="35933" xr:uid="{00000000-0005-0000-0000-0000228A0000}"/>
    <cellStyle name="Total 2 2 3 3 5" xfId="4763" xr:uid="{00000000-0005-0000-0000-0000238A0000}"/>
    <cellStyle name="Total 2 2 3 3 5 2" xfId="8391" xr:uid="{00000000-0005-0000-0000-0000248A0000}"/>
    <cellStyle name="Total 2 2 3 3 5 3" xfId="13917" xr:uid="{00000000-0005-0000-0000-0000258A0000}"/>
    <cellStyle name="Total 2 2 3 3 5 4" xfId="20915" xr:uid="{00000000-0005-0000-0000-0000268A0000}"/>
    <cellStyle name="Total 2 2 3 3 5 5" xfId="19534" xr:uid="{00000000-0005-0000-0000-0000278A0000}"/>
    <cellStyle name="Total 2 2 3 3 5 6" xfId="26748" xr:uid="{00000000-0005-0000-0000-0000288A0000}"/>
    <cellStyle name="Total 2 2 3 3 5 7" xfId="29393" xr:uid="{00000000-0005-0000-0000-0000298A0000}"/>
    <cellStyle name="Total 2 2 3 3 5 8" xfId="31188" xr:uid="{00000000-0005-0000-0000-00002A8A0000}"/>
    <cellStyle name="Total 2 2 3 3 5 9" xfId="35058" xr:uid="{00000000-0005-0000-0000-00002B8A0000}"/>
    <cellStyle name="Total 2 2 3 3 6" xfId="5009" xr:uid="{00000000-0005-0000-0000-00002C8A0000}"/>
    <cellStyle name="Total 2 2 3 3 6 2" xfId="8392" xr:uid="{00000000-0005-0000-0000-00002D8A0000}"/>
    <cellStyle name="Total 2 2 3 3 6 3" xfId="14163" xr:uid="{00000000-0005-0000-0000-00002E8A0000}"/>
    <cellStyle name="Total 2 2 3 3 6 4" xfId="21161" xr:uid="{00000000-0005-0000-0000-00002F8A0000}"/>
    <cellStyle name="Total 2 2 3 3 6 5" xfId="27335" xr:uid="{00000000-0005-0000-0000-0000308A0000}"/>
    <cellStyle name="Total 2 2 3 3 6 6" xfId="26783" xr:uid="{00000000-0005-0000-0000-0000318A0000}"/>
    <cellStyle name="Total 2 2 3 3 6 7" xfId="32055" xr:uid="{00000000-0005-0000-0000-0000328A0000}"/>
    <cellStyle name="Total 2 2 3 3 6 8" xfId="35733" xr:uid="{00000000-0005-0000-0000-0000338A0000}"/>
    <cellStyle name="Total 2 2 3 3 6 9" xfId="38644" xr:uid="{00000000-0005-0000-0000-0000348A0000}"/>
    <cellStyle name="Total 2 2 3 3 7" xfId="8387" xr:uid="{00000000-0005-0000-0000-0000358A0000}"/>
    <cellStyle name="Total 2 2 3 3 8" xfId="11543" xr:uid="{00000000-0005-0000-0000-0000368A0000}"/>
    <cellStyle name="Total 2 2 3 3 9" xfId="18546" xr:uid="{00000000-0005-0000-0000-0000378A0000}"/>
    <cellStyle name="Total 2 2 3 4" xfId="2413" xr:uid="{00000000-0005-0000-0000-0000388A0000}"/>
    <cellStyle name="Total 2 2 3 4 10" xfId="9597" xr:uid="{00000000-0005-0000-0000-0000398A0000}"/>
    <cellStyle name="Total 2 2 3 4 11" xfId="17618" xr:uid="{00000000-0005-0000-0000-00003A8A0000}"/>
    <cellStyle name="Total 2 2 3 4 12" xfId="29401" xr:uid="{00000000-0005-0000-0000-00003B8A0000}"/>
    <cellStyle name="Total 2 2 3 4 13" xfId="25776" xr:uid="{00000000-0005-0000-0000-00003C8A0000}"/>
    <cellStyle name="Total 2 2 3 4 14" xfId="31330" xr:uid="{00000000-0005-0000-0000-00003D8A0000}"/>
    <cellStyle name="Total 2 2 3 4 2" xfId="2813" xr:uid="{00000000-0005-0000-0000-00003E8A0000}"/>
    <cellStyle name="Total 2 2 3 4 2 2" xfId="8394" xr:uid="{00000000-0005-0000-0000-00003F8A0000}"/>
    <cellStyle name="Total 2 2 3 4 2 3" xfId="11967" xr:uid="{00000000-0005-0000-0000-0000408A0000}"/>
    <cellStyle name="Total 2 2 3 4 2 4" xfId="18970" xr:uid="{00000000-0005-0000-0000-0000418A0000}"/>
    <cellStyle name="Total 2 2 3 4 2 5" xfId="28377" xr:uid="{00000000-0005-0000-0000-0000428A0000}"/>
    <cellStyle name="Total 2 2 3 4 2 6" xfId="22505" xr:uid="{00000000-0005-0000-0000-0000438A0000}"/>
    <cellStyle name="Total 2 2 3 4 2 7" xfId="29924" xr:uid="{00000000-0005-0000-0000-0000448A0000}"/>
    <cellStyle name="Total 2 2 3 4 2 8" xfId="33903" xr:uid="{00000000-0005-0000-0000-0000458A0000}"/>
    <cellStyle name="Total 2 2 3 4 2 9" xfId="37465" xr:uid="{00000000-0005-0000-0000-0000468A0000}"/>
    <cellStyle name="Total 2 2 3 4 3" xfId="4095" xr:uid="{00000000-0005-0000-0000-0000478A0000}"/>
    <cellStyle name="Total 2 2 3 4 3 2" xfId="8395" xr:uid="{00000000-0005-0000-0000-0000488A0000}"/>
    <cellStyle name="Total 2 2 3 4 3 3" xfId="13249" xr:uid="{00000000-0005-0000-0000-0000498A0000}"/>
    <cellStyle name="Total 2 2 3 4 3 4" xfId="20247" xr:uid="{00000000-0005-0000-0000-00004A8A0000}"/>
    <cellStyle name="Total 2 2 3 4 3 5" xfId="24406" xr:uid="{00000000-0005-0000-0000-00004B8A0000}"/>
    <cellStyle name="Total 2 2 3 4 3 6" xfId="26645" xr:uid="{00000000-0005-0000-0000-00004C8A0000}"/>
    <cellStyle name="Total 2 2 3 4 3 7" xfId="24838" xr:uid="{00000000-0005-0000-0000-00004D8A0000}"/>
    <cellStyle name="Total 2 2 3 4 3 8" xfId="31227" xr:uid="{00000000-0005-0000-0000-00004E8A0000}"/>
    <cellStyle name="Total 2 2 3 4 3 9" xfId="31273" xr:uid="{00000000-0005-0000-0000-00004F8A0000}"/>
    <cellStyle name="Total 2 2 3 4 4" xfId="4533" xr:uid="{00000000-0005-0000-0000-0000508A0000}"/>
    <cellStyle name="Total 2 2 3 4 4 2" xfId="8396" xr:uid="{00000000-0005-0000-0000-0000518A0000}"/>
    <cellStyle name="Total 2 2 3 4 4 3" xfId="13687" xr:uid="{00000000-0005-0000-0000-0000528A0000}"/>
    <cellStyle name="Total 2 2 3 4 4 4" xfId="20685" xr:uid="{00000000-0005-0000-0000-0000538A0000}"/>
    <cellStyle name="Total 2 2 3 4 4 5" xfId="24760" xr:uid="{00000000-0005-0000-0000-0000548A0000}"/>
    <cellStyle name="Total 2 2 3 4 4 6" xfId="25017" xr:uid="{00000000-0005-0000-0000-0000558A0000}"/>
    <cellStyle name="Total 2 2 3 4 4 7" xfId="25478" xr:uid="{00000000-0005-0000-0000-0000568A0000}"/>
    <cellStyle name="Total 2 2 3 4 4 8" xfId="31774" xr:uid="{00000000-0005-0000-0000-0000578A0000}"/>
    <cellStyle name="Total 2 2 3 4 4 9" xfId="35454" xr:uid="{00000000-0005-0000-0000-0000588A0000}"/>
    <cellStyle name="Total 2 2 3 4 5" xfId="4787" xr:uid="{00000000-0005-0000-0000-0000598A0000}"/>
    <cellStyle name="Total 2 2 3 4 5 2" xfId="8397" xr:uid="{00000000-0005-0000-0000-00005A8A0000}"/>
    <cellStyle name="Total 2 2 3 4 5 3" xfId="13941" xr:uid="{00000000-0005-0000-0000-00005B8A0000}"/>
    <cellStyle name="Total 2 2 3 4 5 4" xfId="20939" xr:uid="{00000000-0005-0000-0000-00005C8A0000}"/>
    <cellStyle name="Total 2 2 3 4 5 5" xfId="27445" xr:uid="{00000000-0005-0000-0000-00005D8A0000}"/>
    <cellStyle name="Total 2 2 3 4 5 6" xfId="18036" xr:uid="{00000000-0005-0000-0000-00005E8A0000}"/>
    <cellStyle name="Total 2 2 3 4 5 7" xfId="25181" xr:uid="{00000000-0005-0000-0000-00005F8A0000}"/>
    <cellStyle name="Total 2 2 3 4 5 8" xfId="32130" xr:uid="{00000000-0005-0000-0000-0000608A0000}"/>
    <cellStyle name="Total 2 2 3 4 5 9" xfId="35805" xr:uid="{00000000-0005-0000-0000-0000618A0000}"/>
    <cellStyle name="Total 2 2 3 4 6" xfId="5033" xr:uid="{00000000-0005-0000-0000-0000628A0000}"/>
    <cellStyle name="Total 2 2 3 4 6 2" xfId="8398" xr:uid="{00000000-0005-0000-0000-0000638A0000}"/>
    <cellStyle name="Total 2 2 3 4 6 3" xfId="14187" xr:uid="{00000000-0005-0000-0000-0000648A0000}"/>
    <cellStyle name="Total 2 2 3 4 6 4" xfId="21185" xr:uid="{00000000-0005-0000-0000-0000658A0000}"/>
    <cellStyle name="Total 2 2 3 4 6 5" xfId="18095" xr:uid="{00000000-0005-0000-0000-0000668A0000}"/>
    <cellStyle name="Total 2 2 3 4 6 6" xfId="17346" xr:uid="{00000000-0005-0000-0000-0000678A0000}"/>
    <cellStyle name="Total 2 2 3 4 6 7" xfId="32079" xr:uid="{00000000-0005-0000-0000-0000688A0000}"/>
    <cellStyle name="Total 2 2 3 4 6 8" xfId="35757" xr:uid="{00000000-0005-0000-0000-0000698A0000}"/>
    <cellStyle name="Total 2 2 3 4 6 9" xfId="38668" xr:uid="{00000000-0005-0000-0000-00006A8A0000}"/>
    <cellStyle name="Total 2 2 3 4 7" xfId="8393" xr:uid="{00000000-0005-0000-0000-00006B8A0000}"/>
    <cellStyle name="Total 2 2 3 4 8" xfId="11567" xr:uid="{00000000-0005-0000-0000-00006C8A0000}"/>
    <cellStyle name="Total 2 2 3 4 9" xfId="18570" xr:uid="{00000000-0005-0000-0000-00006D8A0000}"/>
    <cellStyle name="Total 2 2 3 5" xfId="2615" xr:uid="{00000000-0005-0000-0000-00006E8A0000}"/>
    <cellStyle name="Total 2 2 3 5 10" xfId="9281" xr:uid="{00000000-0005-0000-0000-00006F8A0000}"/>
    <cellStyle name="Total 2 2 3 5 11" xfId="19457" xr:uid="{00000000-0005-0000-0000-0000708A0000}"/>
    <cellStyle name="Total 2 2 3 5 12" xfId="31514" xr:uid="{00000000-0005-0000-0000-0000718A0000}"/>
    <cellStyle name="Total 2 2 3 5 13" xfId="35223" xr:uid="{00000000-0005-0000-0000-0000728A0000}"/>
    <cellStyle name="Total 2 2 3 5 2" xfId="3891" xr:uid="{00000000-0005-0000-0000-0000738A0000}"/>
    <cellStyle name="Total 2 2 3 5 2 2" xfId="8400" xr:uid="{00000000-0005-0000-0000-0000748A0000}"/>
    <cellStyle name="Total 2 2 3 5 2 3" xfId="13045" xr:uid="{00000000-0005-0000-0000-0000758A0000}"/>
    <cellStyle name="Total 2 2 3 5 2 4" xfId="20044" xr:uid="{00000000-0005-0000-0000-0000768A0000}"/>
    <cellStyle name="Total 2 2 3 5 2 5" xfId="17244" xr:uid="{00000000-0005-0000-0000-0000778A0000}"/>
    <cellStyle name="Total 2 2 3 5 2 6" xfId="29197" xr:uid="{00000000-0005-0000-0000-0000788A0000}"/>
    <cellStyle name="Total 2 2 3 5 2 7" xfId="22793" xr:uid="{00000000-0005-0000-0000-0000798A0000}"/>
    <cellStyle name="Total 2 2 3 5 2 8" xfId="31923" xr:uid="{00000000-0005-0000-0000-00007A8A0000}"/>
    <cellStyle name="Total 2 2 3 5 2 9" xfId="35339" xr:uid="{00000000-0005-0000-0000-00007B8A0000}"/>
    <cellStyle name="Total 2 2 3 5 3" xfId="4342" xr:uid="{00000000-0005-0000-0000-00007C8A0000}"/>
    <cellStyle name="Total 2 2 3 5 3 2" xfId="8401" xr:uid="{00000000-0005-0000-0000-00007D8A0000}"/>
    <cellStyle name="Total 2 2 3 5 3 3" xfId="13496" xr:uid="{00000000-0005-0000-0000-00007E8A0000}"/>
    <cellStyle name="Total 2 2 3 5 3 4" xfId="20494" xr:uid="{00000000-0005-0000-0000-00007F8A0000}"/>
    <cellStyle name="Total 2 2 3 5 3 5" xfId="10101" xr:uid="{00000000-0005-0000-0000-0000808A0000}"/>
    <cellStyle name="Total 2 2 3 5 3 6" xfId="26690" xr:uid="{00000000-0005-0000-0000-0000818A0000}"/>
    <cellStyle name="Total 2 2 3 5 3 7" xfId="24378" xr:uid="{00000000-0005-0000-0000-0000828A0000}"/>
    <cellStyle name="Total 2 2 3 5 3 8" xfId="33325" xr:uid="{00000000-0005-0000-0000-0000838A0000}"/>
    <cellStyle name="Total 2 2 3 5 3 9" xfId="37000" xr:uid="{00000000-0005-0000-0000-0000848A0000}"/>
    <cellStyle name="Total 2 2 3 5 4" xfId="4598" xr:uid="{00000000-0005-0000-0000-0000858A0000}"/>
    <cellStyle name="Total 2 2 3 5 4 2" xfId="8402" xr:uid="{00000000-0005-0000-0000-0000868A0000}"/>
    <cellStyle name="Total 2 2 3 5 4 3" xfId="13752" xr:uid="{00000000-0005-0000-0000-0000878A0000}"/>
    <cellStyle name="Total 2 2 3 5 4 4" xfId="20750" xr:uid="{00000000-0005-0000-0000-0000888A0000}"/>
    <cellStyle name="Total 2 2 3 5 4 5" xfId="24769" xr:uid="{00000000-0005-0000-0000-0000898A0000}"/>
    <cellStyle name="Total 2 2 3 5 4 6" xfId="18336" xr:uid="{00000000-0005-0000-0000-00008A8A0000}"/>
    <cellStyle name="Total 2 2 3 5 4 7" xfId="17229" xr:uid="{00000000-0005-0000-0000-00008B8A0000}"/>
    <cellStyle name="Total 2 2 3 5 4 8" xfId="32220" xr:uid="{00000000-0005-0000-0000-00008C8A0000}"/>
    <cellStyle name="Total 2 2 3 5 4 9" xfId="35895" xr:uid="{00000000-0005-0000-0000-00008D8A0000}"/>
    <cellStyle name="Total 2 2 3 5 5" xfId="4847" xr:uid="{00000000-0005-0000-0000-00008E8A0000}"/>
    <cellStyle name="Total 2 2 3 5 5 2" xfId="8403" xr:uid="{00000000-0005-0000-0000-00008F8A0000}"/>
    <cellStyle name="Total 2 2 3 5 5 3" xfId="14001" xr:uid="{00000000-0005-0000-0000-0000908A0000}"/>
    <cellStyle name="Total 2 2 3 5 5 4" xfId="20999" xr:uid="{00000000-0005-0000-0000-0000918A0000}"/>
    <cellStyle name="Total 2 2 3 5 5 5" xfId="22778" xr:uid="{00000000-0005-0000-0000-0000928A0000}"/>
    <cellStyle name="Total 2 2 3 5 5 6" xfId="26765" xr:uid="{00000000-0005-0000-0000-0000938A0000}"/>
    <cellStyle name="Total 2 2 3 5 5 7" xfId="18066" xr:uid="{00000000-0005-0000-0000-0000948A0000}"/>
    <cellStyle name="Total 2 2 3 5 5 8" xfId="32105" xr:uid="{00000000-0005-0000-0000-0000958A0000}"/>
    <cellStyle name="Total 2 2 3 5 5 9" xfId="35780" xr:uid="{00000000-0005-0000-0000-0000968A0000}"/>
    <cellStyle name="Total 2 2 3 5 6" xfId="8399" xr:uid="{00000000-0005-0000-0000-0000978A0000}"/>
    <cellStyle name="Total 2 2 3 5 7" xfId="11769" xr:uid="{00000000-0005-0000-0000-0000988A0000}"/>
    <cellStyle name="Total 2 2 3 5 8" xfId="18772" xr:uid="{00000000-0005-0000-0000-0000998A0000}"/>
    <cellStyle name="Total 2 2 3 5 9" xfId="23285" xr:uid="{00000000-0005-0000-0000-00009A8A0000}"/>
    <cellStyle name="Total 2 2 3 6" xfId="2197" xr:uid="{00000000-0005-0000-0000-00009B8A0000}"/>
    <cellStyle name="Total 2 2 3 6 2" xfId="8404" xr:uid="{00000000-0005-0000-0000-00009C8A0000}"/>
    <cellStyle name="Total 2 2 3 6 3" xfId="11351" xr:uid="{00000000-0005-0000-0000-00009D8A0000}"/>
    <cellStyle name="Total 2 2 3 6 4" xfId="18354" xr:uid="{00000000-0005-0000-0000-00009E8A0000}"/>
    <cellStyle name="Total 2 2 3 6 5" xfId="9644" xr:uid="{00000000-0005-0000-0000-00009F8A0000}"/>
    <cellStyle name="Total 2 2 3 6 6" xfId="26086" xr:uid="{00000000-0005-0000-0000-0000A08A0000}"/>
    <cellStyle name="Total 2 2 3 6 7" xfId="24514" xr:uid="{00000000-0005-0000-0000-0000A18A0000}"/>
    <cellStyle name="Total 2 2 3 6 8" xfId="29620" xr:uid="{00000000-0005-0000-0000-0000A28A0000}"/>
    <cellStyle name="Total 2 2 3 6 9" xfId="33605" xr:uid="{00000000-0005-0000-0000-0000A38A0000}"/>
    <cellStyle name="Total 2 2 3 7" xfId="8380" xr:uid="{00000000-0005-0000-0000-0000A48A0000}"/>
    <cellStyle name="Total 2 2 3 8" xfId="10339" xr:uid="{00000000-0005-0000-0000-0000A58A0000}"/>
    <cellStyle name="Total 2 2 3 9" xfId="17254" xr:uid="{00000000-0005-0000-0000-0000A68A0000}"/>
    <cellStyle name="Total 2 2 4" xfId="1186" xr:uid="{00000000-0005-0000-0000-0000A78A0000}"/>
    <cellStyle name="Total 2 2 4 10" xfId="2889" xr:uid="{00000000-0005-0000-0000-0000A88A0000}"/>
    <cellStyle name="Total 2 2 4 10 2" xfId="8406" xr:uid="{00000000-0005-0000-0000-0000A98A0000}"/>
    <cellStyle name="Total 2 2 4 10 3" xfId="12043" xr:uid="{00000000-0005-0000-0000-0000AA8A0000}"/>
    <cellStyle name="Total 2 2 4 10 4" xfId="19046" xr:uid="{00000000-0005-0000-0000-0000AB8A0000}"/>
    <cellStyle name="Total 2 2 4 10 5" xfId="24659" xr:uid="{00000000-0005-0000-0000-0000AC8A0000}"/>
    <cellStyle name="Total 2 2 4 10 6" xfId="26371" xr:uid="{00000000-0005-0000-0000-0000AD8A0000}"/>
    <cellStyle name="Total 2 2 4 10 7" xfId="29890" xr:uid="{00000000-0005-0000-0000-0000AE8A0000}"/>
    <cellStyle name="Total 2 2 4 10 8" xfId="33866" xr:uid="{00000000-0005-0000-0000-0000AF8A0000}"/>
    <cellStyle name="Total 2 2 4 10 9" xfId="37428" xr:uid="{00000000-0005-0000-0000-0000B08A0000}"/>
    <cellStyle name="Total 2 2 4 11" xfId="2226" xr:uid="{00000000-0005-0000-0000-0000B18A0000}"/>
    <cellStyle name="Total 2 2 4 11 2" xfId="8407" xr:uid="{00000000-0005-0000-0000-0000B28A0000}"/>
    <cellStyle name="Total 2 2 4 11 3" xfId="11380" xr:uid="{00000000-0005-0000-0000-0000B38A0000}"/>
    <cellStyle name="Total 2 2 4 11 4" xfId="18383" xr:uid="{00000000-0005-0000-0000-0000B48A0000}"/>
    <cellStyle name="Total 2 2 4 11 5" xfId="22476" xr:uid="{00000000-0005-0000-0000-0000B58A0000}"/>
    <cellStyle name="Total 2 2 4 11 6" xfId="26096" xr:uid="{00000000-0005-0000-0000-0000B68A0000}"/>
    <cellStyle name="Total 2 2 4 11 7" xfId="29015" xr:uid="{00000000-0005-0000-0000-0000B78A0000}"/>
    <cellStyle name="Total 2 2 4 11 8" xfId="22666" xr:uid="{00000000-0005-0000-0000-0000B88A0000}"/>
    <cellStyle name="Total 2 2 4 11 9" xfId="31131" xr:uid="{00000000-0005-0000-0000-0000B98A0000}"/>
    <cellStyle name="Total 2 2 4 12" xfId="8405" xr:uid="{00000000-0005-0000-0000-0000BA8A0000}"/>
    <cellStyle name="Total 2 2 4 13" xfId="10340" xr:uid="{00000000-0005-0000-0000-0000BB8A0000}"/>
    <cellStyle name="Total 2 2 4 14" xfId="10076" xr:uid="{00000000-0005-0000-0000-0000BC8A0000}"/>
    <cellStyle name="Total 2 2 4 15" xfId="28996" xr:uid="{00000000-0005-0000-0000-0000BD8A0000}"/>
    <cellStyle name="Total 2 2 4 16" xfId="28014" xr:uid="{00000000-0005-0000-0000-0000BE8A0000}"/>
    <cellStyle name="Total 2 2 4 17" xfId="35068" xr:uid="{00000000-0005-0000-0000-0000BF8A0000}"/>
    <cellStyle name="Total 2 2 4 18" xfId="38406" xr:uid="{00000000-0005-0000-0000-0000C08A0000}"/>
    <cellStyle name="Total 2 2 4 2" xfId="2349" xr:uid="{00000000-0005-0000-0000-0000C18A0000}"/>
    <cellStyle name="Total 2 2 4 2 10" xfId="15454" xr:uid="{00000000-0005-0000-0000-0000C28A0000}"/>
    <cellStyle name="Total 2 2 4 2 11" xfId="17893" xr:uid="{00000000-0005-0000-0000-0000C38A0000}"/>
    <cellStyle name="Total 2 2 4 2 12" xfId="25932" xr:uid="{00000000-0005-0000-0000-0000C48A0000}"/>
    <cellStyle name="Total 2 2 4 2 13" xfId="25774" xr:uid="{00000000-0005-0000-0000-0000C58A0000}"/>
    <cellStyle name="Total 2 2 4 2 14" xfId="34960" xr:uid="{00000000-0005-0000-0000-0000C68A0000}"/>
    <cellStyle name="Total 2 2 4 2 2" xfId="2749" xr:uid="{00000000-0005-0000-0000-0000C78A0000}"/>
    <cellStyle name="Total 2 2 4 2 2 2" xfId="8409" xr:uid="{00000000-0005-0000-0000-0000C88A0000}"/>
    <cellStyle name="Total 2 2 4 2 2 3" xfId="11903" xr:uid="{00000000-0005-0000-0000-0000C98A0000}"/>
    <cellStyle name="Total 2 2 4 2 2 4" xfId="18906" xr:uid="{00000000-0005-0000-0000-0000CA8A0000}"/>
    <cellStyle name="Total 2 2 4 2 2 5" xfId="28408" xr:uid="{00000000-0005-0000-0000-0000CB8A0000}"/>
    <cellStyle name="Total 2 2 4 2 2 6" xfId="23169" xr:uid="{00000000-0005-0000-0000-0000CC8A0000}"/>
    <cellStyle name="Total 2 2 4 2 2 7" xfId="25492" xr:uid="{00000000-0005-0000-0000-0000CD8A0000}"/>
    <cellStyle name="Total 2 2 4 2 2 8" xfId="33935" xr:uid="{00000000-0005-0000-0000-0000CE8A0000}"/>
    <cellStyle name="Total 2 2 4 2 2 9" xfId="37497" xr:uid="{00000000-0005-0000-0000-0000CF8A0000}"/>
    <cellStyle name="Total 2 2 4 2 3" xfId="4031" xr:uid="{00000000-0005-0000-0000-0000D08A0000}"/>
    <cellStyle name="Total 2 2 4 2 3 2" xfId="8410" xr:uid="{00000000-0005-0000-0000-0000D18A0000}"/>
    <cellStyle name="Total 2 2 4 2 3 3" xfId="13185" xr:uid="{00000000-0005-0000-0000-0000D28A0000}"/>
    <cellStyle name="Total 2 2 4 2 3 4" xfId="20183" xr:uid="{00000000-0005-0000-0000-0000D38A0000}"/>
    <cellStyle name="Total 2 2 4 2 3 5" xfId="27811" xr:uid="{00000000-0005-0000-0000-0000D48A0000}"/>
    <cellStyle name="Total 2 2 4 2 3 6" xfId="26636" xr:uid="{00000000-0005-0000-0000-0000D58A0000}"/>
    <cellStyle name="Total 2 2 4 2 3 7" xfId="25605" xr:uid="{00000000-0005-0000-0000-0000D68A0000}"/>
    <cellStyle name="Total 2 2 4 2 3 8" xfId="22699" xr:uid="{00000000-0005-0000-0000-0000D78A0000}"/>
    <cellStyle name="Total 2 2 4 2 3 9" xfId="9983" xr:uid="{00000000-0005-0000-0000-0000D88A0000}"/>
    <cellStyle name="Total 2 2 4 2 4" xfId="4469" xr:uid="{00000000-0005-0000-0000-0000D98A0000}"/>
    <cellStyle name="Total 2 2 4 2 4 2" xfId="8411" xr:uid="{00000000-0005-0000-0000-0000DA8A0000}"/>
    <cellStyle name="Total 2 2 4 2 4 3" xfId="13623" xr:uid="{00000000-0005-0000-0000-0000DB8A0000}"/>
    <cellStyle name="Total 2 2 4 2 4 4" xfId="20621" xr:uid="{00000000-0005-0000-0000-0000DC8A0000}"/>
    <cellStyle name="Total 2 2 4 2 4 5" xfId="24391" xr:uid="{00000000-0005-0000-0000-0000DD8A0000}"/>
    <cellStyle name="Total 2 2 4 2 4 6" xfId="25023" xr:uid="{00000000-0005-0000-0000-0000DE8A0000}"/>
    <cellStyle name="Total 2 2 4 2 4 7" xfId="25132" xr:uid="{00000000-0005-0000-0000-0000DF8A0000}"/>
    <cellStyle name="Total 2 2 4 2 4 8" xfId="30957" xr:uid="{00000000-0005-0000-0000-0000E08A0000}"/>
    <cellStyle name="Total 2 2 4 2 4 9" xfId="30834" xr:uid="{00000000-0005-0000-0000-0000E18A0000}"/>
    <cellStyle name="Total 2 2 4 2 5" xfId="4723" xr:uid="{00000000-0005-0000-0000-0000E28A0000}"/>
    <cellStyle name="Total 2 2 4 2 5 2" xfId="8412" xr:uid="{00000000-0005-0000-0000-0000E38A0000}"/>
    <cellStyle name="Total 2 2 4 2 5 3" xfId="13877" xr:uid="{00000000-0005-0000-0000-0000E48A0000}"/>
    <cellStyle name="Total 2 2 4 2 5 4" xfId="20875" xr:uid="{00000000-0005-0000-0000-0000E58A0000}"/>
    <cellStyle name="Total 2 2 4 2 5 5" xfId="27476" xr:uid="{00000000-0005-0000-0000-0000E68A0000}"/>
    <cellStyle name="Total 2 2 4 2 5 6" xfId="17992" xr:uid="{00000000-0005-0000-0000-0000E78A0000}"/>
    <cellStyle name="Total 2 2 4 2 5 7" xfId="22835" xr:uid="{00000000-0005-0000-0000-0000E88A0000}"/>
    <cellStyle name="Total 2 2 4 2 5 8" xfId="32163" xr:uid="{00000000-0005-0000-0000-0000E98A0000}"/>
    <cellStyle name="Total 2 2 4 2 5 9" xfId="35838" xr:uid="{00000000-0005-0000-0000-0000EA8A0000}"/>
    <cellStyle name="Total 2 2 4 2 6" xfId="4969" xr:uid="{00000000-0005-0000-0000-0000EB8A0000}"/>
    <cellStyle name="Total 2 2 4 2 6 2" xfId="8413" xr:uid="{00000000-0005-0000-0000-0000EC8A0000}"/>
    <cellStyle name="Total 2 2 4 2 6 3" xfId="14123" xr:uid="{00000000-0005-0000-0000-0000ED8A0000}"/>
    <cellStyle name="Total 2 2 4 2 6 4" xfId="21121" xr:uid="{00000000-0005-0000-0000-0000EE8A0000}"/>
    <cellStyle name="Total 2 2 4 2 6 5" xfId="27347" xr:uid="{00000000-0005-0000-0000-0000EF8A0000}"/>
    <cellStyle name="Total 2 2 4 2 6 6" xfId="19669" xr:uid="{00000000-0005-0000-0000-0000F08A0000}"/>
    <cellStyle name="Total 2 2 4 2 6 7" xfId="32015" xr:uid="{00000000-0005-0000-0000-0000F18A0000}"/>
    <cellStyle name="Total 2 2 4 2 6 8" xfId="35693" xr:uid="{00000000-0005-0000-0000-0000F28A0000}"/>
    <cellStyle name="Total 2 2 4 2 6 9" xfId="38604" xr:uid="{00000000-0005-0000-0000-0000F38A0000}"/>
    <cellStyle name="Total 2 2 4 2 7" xfId="8408" xr:uid="{00000000-0005-0000-0000-0000F48A0000}"/>
    <cellStyle name="Total 2 2 4 2 8" xfId="11503" xr:uid="{00000000-0005-0000-0000-0000F58A0000}"/>
    <cellStyle name="Total 2 2 4 2 9" xfId="18506" xr:uid="{00000000-0005-0000-0000-0000F68A0000}"/>
    <cellStyle name="Total 2 2 4 3" xfId="2377" xr:uid="{00000000-0005-0000-0000-0000F78A0000}"/>
    <cellStyle name="Total 2 2 4 3 10" xfId="17099" xr:uid="{00000000-0005-0000-0000-0000F88A0000}"/>
    <cellStyle name="Total 2 2 4 3 11" xfId="15536" xr:uid="{00000000-0005-0000-0000-0000F98A0000}"/>
    <cellStyle name="Total 2 2 4 3 12" xfId="9311" xr:uid="{00000000-0005-0000-0000-0000FA8A0000}"/>
    <cellStyle name="Total 2 2 4 3 13" xfId="30871" xr:uid="{00000000-0005-0000-0000-0000FB8A0000}"/>
    <cellStyle name="Total 2 2 4 3 14" xfId="34808" xr:uid="{00000000-0005-0000-0000-0000FC8A0000}"/>
    <cellStyle name="Total 2 2 4 3 2" xfId="2777" xr:uid="{00000000-0005-0000-0000-0000FD8A0000}"/>
    <cellStyle name="Total 2 2 4 3 2 2" xfId="8415" xr:uid="{00000000-0005-0000-0000-0000FE8A0000}"/>
    <cellStyle name="Total 2 2 4 3 2 3" xfId="11931" xr:uid="{00000000-0005-0000-0000-0000FF8A0000}"/>
    <cellStyle name="Total 2 2 4 3 2 4" xfId="18934" xr:uid="{00000000-0005-0000-0000-0000008B0000}"/>
    <cellStyle name="Total 2 2 4 3 2 5" xfId="22567" xr:uid="{00000000-0005-0000-0000-0000018B0000}"/>
    <cellStyle name="Total 2 2 4 3 2 6" xfId="28760" xr:uid="{00000000-0005-0000-0000-0000028B0000}"/>
    <cellStyle name="Total 2 2 4 3 2 7" xfId="29945" xr:uid="{00000000-0005-0000-0000-0000038B0000}"/>
    <cellStyle name="Total 2 2 4 3 2 8" xfId="33921" xr:uid="{00000000-0005-0000-0000-0000048B0000}"/>
    <cellStyle name="Total 2 2 4 3 2 9" xfId="37483" xr:uid="{00000000-0005-0000-0000-0000058B0000}"/>
    <cellStyle name="Total 2 2 4 3 3" xfId="4059" xr:uid="{00000000-0005-0000-0000-0000068B0000}"/>
    <cellStyle name="Total 2 2 4 3 3 2" xfId="8416" xr:uid="{00000000-0005-0000-0000-0000078B0000}"/>
    <cellStyle name="Total 2 2 4 3 3 3" xfId="13213" xr:uid="{00000000-0005-0000-0000-0000088B0000}"/>
    <cellStyle name="Total 2 2 4 3 3 4" xfId="20211" xr:uid="{00000000-0005-0000-0000-0000098B0000}"/>
    <cellStyle name="Total 2 2 4 3 3 5" xfId="17933" xr:uid="{00000000-0005-0000-0000-00000A8B0000}"/>
    <cellStyle name="Total 2 2 4 3 3 6" xfId="22989" xr:uid="{00000000-0005-0000-0000-00000B8B0000}"/>
    <cellStyle name="Total 2 2 4 3 3 7" xfId="28971" xr:uid="{00000000-0005-0000-0000-00000C8B0000}"/>
    <cellStyle name="Total 2 2 4 3 3 8" xfId="30935" xr:uid="{00000000-0005-0000-0000-00000D8B0000}"/>
    <cellStyle name="Total 2 2 4 3 3 9" xfId="34859" xr:uid="{00000000-0005-0000-0000-00000E8B0000}"/>
    <cellStyle name="Total 2 2 4 3 4" xfId="4497" xr:uid="{00000000-0005-0000-0000-00000F8B0000}"/>
    <cellStyle name="Total 2 2 4 3 4 2" xfId="8417" xr:uid="{00000000-0005-0000-0000-0000108B0000}"/>
    <cellStyle name="Total 2 2 4 3 4 3" xfId="13651" xr:uid="{00000000-0005-0000-0000-0000118B0000}"/>
    <cellStyle name="Total 2 2 4 3 4 4" xfId="20649" xr:uid="{00000000-0005-0000-0000-0000128B0000}"/>
    <cellStyle name="Total 2 2 4 3 4 5" xfId="24242" xr:uid="{00000000-0005-0000-0000-0000138B0000}"/>
    <cellStyle name="Total 2 2 4 3 4 6" xfId="28590" xr:uid="{00000000-0005-0000-0000-0000148B0000}"/>
    <cellStyle name="Total 2 2 4 3 4 7" xfId="26856" xr:uid="{00000000-0005-0000-0000-0000158B0000}"/>
    <cellStyle name="Total 2 2 4 3 4 8" xfId="31770" xr:uid="{00000000-0005-0000-0000-0000168B0000}"/>
    <cellStyle name="Total 2 2 4 3 4 9" xfId="35450" xr:uid="{00000000-0005-0000-0000-0000178B0000}"/>
    <cellStyle name="Total 2 2 4 3 5" xfId="4751" xr:uid="{00000000-0005-0000-0000-0000188B0000}"/>
    <cellStyle name="Total 2 2 4 3 5 2" xfId="8418" xr:uid="{00000000-0005-0000-0000-0000198B0000}"/>
    <cellStyle name="Total 2 2 4 3 5 3" xfId="13905" xr:uid="{00000000-0005-0000-0000-00001A8B0000}"/>
    <cellStyle name="Total 2 2 4 3 5 4" xfId="20903" xr:uid="{00000000-0005-0000-0000-00001B8B0000}"/>
    <cellStyle name="Total 2 2 4 3 5 5" xfId="24257" xr:uid="{00000000-0005-0000-0000-00001C8B0000}"/>
    <cellStyle name="Total 2 2 4 3 5 6" xfId="17825" xr:uid="{00000000-0005-0000-0000-00001D8B0000}"/>
    <cellStyle name="Total 2 2 4 3 5 7" xfId="24363" xr:uid="{00000000-0005-0000-0000-00001E8B0000}"/>
    <cellStyle name="Total 2 2 4 3 5 8" xfId="9211" xr:uid="{00000000-0005-0000-0000-00001F8B0000}"/>
    <cellStyle name="Total 2 2 4 3 5 9" xfId="17609" xr:uid="{00000000-0005-0000-0000-0000208B0000}"/>
    <cellStyle name="Total 2 2 4 3 6" xfId="4997" xr:uid="{00000000-0005-0000-0000-0000218B0000}"/>
    <cellStyle name="Total 2 2 4 3 6 2" xfId="8419" xr:uid="{00000000-0005-0000-0000-0000228B0000}"/>
    <cellStyle name="Total 2 2 4 3 6 3" xfId="14151" xr:uid="{00000000-0005-0000-0000-0000238B0000}"/>
    <cellStyle name="Total 2 2 4 3 6 4" xfId="21149" xr:uid="{00000000-0005-0000-0000-0000248B0000}"/>
    <cellStyle name="Total 2 2 4 3 6 5" xfId="22786" xr:uid="{00000000-0005-0000-0000-0000258B0000}"/>
    <cellStyle name="Total 2 2 4 3 6 6" xfId="17448" xr:uid="{00000000-0005-0000-0000-0000268B0000}"/>
    <cellStyle name="Total 2 2 4 3 6 7" xfId="32043" xr:uid="{00000000-0005-0000-0000-0000278B0000}"/>
    <cellStyle name="Total 2 2 4 3 6 8" xfId="35721" xr:uid="{00000000-0005-0000-0000-0000288B0000}"/>
    <cellStyle name="Total 2 2 4 3 6 9" xfId="38632" xr:uid="{00000000-0005-0000-0000-0000298B0000}"/>
    <cellStyle name="Total 2 2 4 3 7" xfId="8414" xr:uid="{00000000-0005-0000-0000-00002A8B0000}"/>
    <cellStyle name="Total 2 2 4 3 8" xfId="11531" xr:uid="{00000000-0005-0000-0000-00002B8B0000}"/>
    <cellStyle name="Total 2 2 4 3 9" xfId="18534" xr:uid="{00000000-0005-0000-0000-00002C8B0000}"/>
    <cellStyle name="Total 2 2 4 4" xfId="2401" xr:uid="{00000000-0005-0000-0000-00002D8B0000}"/>
    <cellStyle name="Total 2 2 4 4 10" xfId="22681" xr:uid="{00000000-0005-0000-0000-00002E8B0000}"/>
    <cellStyle name="Total 2 2 4 4 11" xfId="26167" xr:uid="{00000000-0005-0000-0000-00002F8B0000}"/>
    <cellStyle name="Total 2 2 4 4 12" xfId="25672" xr:uid="{00000000-0005-0000-0000-0000308B0000}"/>
    <cellStyle name="Total 2 2 4 4 13" xfId="34106" xr:uid="{00000000-0005-0000-0000-0000318B0000}"/>
    <cellStyle name="Total 2 2 4 4 14" xfId="37668" xr:uid="{00000000-0005-0000-0000-0000328B0000}"/>
    <cellStyle name="Total 2 2 4 4 2" xfId="2801" xr:uid="{00000000-0005-0000-0000-0000338B0000}"/>
    <cellStyle name="Total 2 2 4 4 2 2" xfId="8421" xr:uid="{00000000-0005-0000-0000-0000348B0000}"/>
    <cellStyle name="Total 2 2 4 4 2 3" xfId="11955" xr:uid="{00000000-0005-0000-0000-0000358B0000}"/>
    <cellStyle name="Total 2 2 4 4 2 4" xfId="18958" xr:uid="{00000000-0005-0000-0000-0000368B0000}"/>
    <cellStyle name="Total 2 2 4 4 2 5" xfId="28383" xr:uid="{00000000-0005-0000-0000-0000378B0000}"/>
    <cellStyle name="Total 2 2 4 4 2 6" xfId="23242" xr:uid="{00000000-0005-0000-0000-0000388B0000}"/>
    <cellStyle name="Total 2 2 4 4 2 7" xfId="29933" xr:uid="{00000000-0005-0000-0000-0000398B0000}"/>
    <cellStyle name="Total 2 2 4 4 2 8" xfId="33910" xr:uid="{00000000-0005-0000-0000-00003A8B0000}"/>
    <cellStyle name="Total 2 2 4 4 2 9" xfId="37472" xr:uid="{00000000-0005-0000-0000-00003B8B0000}"/>
    <cellStyle name="Total 2 2 4 4 3" xfId="4083" xr:uid="{00000000-0005-0000-0000-00003C8B0000}"/>
    <cellStyle name="Total 2 2 4 4 3 2" xfId="8422" xr:uid="{00000000-0005-0000-0000-00003D8B0000}"/>
    <cellStyle name="Total 2 2 4 4 3 3" xfId="13237" xr:uid="{00000000-0005-0000-0000-00003E8B0000}"/>
    <cellStyle name="Total 2 2 4 4 3 4" xfId="20235" xr:uid="{00000000-0005-0000-0000-00003F8B0000}"/>
    <cellStyle name="Total 2 2 4 4 3 5" xfId="17940" xr:uid="{00000000-0005-0000-0000-0000408B0000}"/>
    <cellStyle name="Total 2 2 4 4 3 6" xfId="9313" xr:uid="{00000000-0005-0000-0000-0000418B0000}"/>
    <cellStyle name="Total 2 2 4 4 3 7" xfId="29522" xr:uid="{00000000-0005-0000-0000-0000428B0000}"/>
    <cellStyle name="Total 2 2 4 4 3 8" xfId="33424" xr:uid="{00000000-0005-0000-0000-0000438B0000}"/>
    <cellStyle name="Total 2 2 4 4 3 9" xfId="37099" xr:uid="{00000000-0005-0000-0000-0000448B0000}"/>
    <cellStyle name="Total 2 2 4 4 4" xfId="4521" xr:uid="{00000000-0005-0000-0000-0000458B0000}"/>
    <cellStyle name="Total 2 2 4 4 4 2" xfId="8423" xr:uid="{00000000-0005-0000-0000-0000468B0000}"/>
    <cellStyle name="Total 2 2 4 4 4 3" xfId="13675" xr:uid="{00000000-0005-0000-0000-0000478B0000}"/>
    <cellStyle name="Total 2 2 4 4 4 4" xfId="20673" xr:uid="{00000000-0005-0000-0000-0000488B0000}"/>
    <cellStyle name="Total 2 2 4 4 4 5" xfId="22754" xr:uid="{00000000-0005-0000-0000-0000498B0000}"/>
    <cellStyle name="Total 2 2 4 4 4 6" xfId="22842" xr:uid="{00000000-0005-0000-0000-00004A8B0000}"/>
    <cellStyle name="Total 2 2 4 4 4 7" xfId="17129" xr:uid="{00000000-0005-0000-0000-00004B8B0000}"/>
    <cellStyle name="Total 2 2 4 4 4 8" xfId="29709" xr:uid="{00000000-0005-0000-0000-00004C8B0000}"/>
    <cellStyle name="Total 2 2 4 4 4 9" xfId="31597" xr:uid="{00000000-0005-0000-0000-00004D8B0000}"/>
    <cellStyle name="Total 2 2 4 4 5" xfId="4775" xr:uid="{00000000-0005-0000-0000-00004E8B0000}"/>
    <cellStyle name="Total 2 2 4 4 5 2" xfId="8424" xr:uid="{00000000-0005-0000-0000-00004F8B0000}"/>
    <cellStyle name="Total 2 2 4 4 5 3" xfId="13929" xr:uid="{00000000-0005-0000-0000-0000508B0000}"/>
    <cellStyle name="Total 2 2 4 4 5 4" xfId="20927" xr:uid="{00000000-0005-0000-0000-0000518B0000}"/>
    <cellStyle name="Total 2 2 4 4 5 5" xfId="27443" xr:uid="{00000000-0005-0000-0000-0000528B0000}"/>
    <cellStyle name="Total 2 2 4 4 5 6" xfId="26747" xr:uid="{00000000-0005-0000-0000-0000538B0000}"/>
    <cellStyle name="Total 2 2 4 4 5 7" xfId="17274" xr:uid="{00000000-0005-0000-0000-0000548B0000}"/>
    <cellStyle name="Total 2 2 4 4 5 8" xfId="28731" xr:uid="{00000000-0005-0000-0000-0000558B0000}"/>
    <cellStyle name="Total 2 2 4 4 5 9" xfId="33708" xr:uid="{00000000-0005-0000-0000-0000568B0000}"/>
    <cellStyle name="Total 2 2 4 4 6" xfId="5021" xr:uid="{00000000-0005-0000-0000-0000578B0000}"/>
    <cellStyle name="Total 2 2 4 4 6 2" xfId="8425" xr:uid="{00000000-0005-0000-0000-0000588B0000}"/>
    <cellStyle name="Total 2 2 4 4 6 3" xfId="14175" xr:uid="{00000000-0005-0000-0000-0000598B0000}"/>
    <cellStyle name="Total 2 2 4 4 6 4" xfId="21173" xr:uid="{00000000-0005-0000-0000-00005A8B0000}"/>
    <cellStyle name="Total 2 2 4 4 6 5" xfId="27328" xr:uid="{00000000-0005-0000-0000-00005B8B0000}"/>
    <cellStyle name="Total 2 2 4 4 6 6" xfId="26791" xr:uid="{00000000-0005-0000-0000-00005C8B0000}"/>
    <cellStyle name="Total 2 2 4 4 6 7" xfId="32067" xr:uid="{00000000-0005-0000-0000-00005D8B0000}"/>
    <cellStyle name="Total 2 2 4 4 6 8" xfId="35745" xr:uid="{00000000-0005-0000-0000-00005E8B0000}"/>
    <cellStyle name="Total 2 2 4 4 6 9" xfId="38656" xr:uid="{00000000-0005-0000-0000-00005F8B0000}"/>
    <cellStyle name="Total 2 2 4 4 7" xfId="8420" xr:uid="{00000000-0005-0000-0000-0000608B0000}"/>
    <cellStyle name="Total 2 2 4 4 8" xfId="11555" xr:uid="{00000000-0005-0000-0000-0000618B0000}"/>
    <cellStyle name="Total 2 2 4 4 9" xfId="18558" xr:uid="{00000000-0005-0000-0000-0000628B0000}"/>
    <cellStyle name="Total 2 2 4 5" xfId="2425" xr:uid="{00000000-0005-0000-0000-0000638B0000}"/>
    <cellStyle name="Total 2 2 4 5 10" xfId="17209" xr:uid="{00000000-0005-0000-0000-0000648B0000}"/>
    <cellStyle name="Total 2 2 4 5 11" xfId="17083" xr:uid="{00000000-0005-0000-0000-0000658B0000}"/>
    <cellStyle name="Total 2 2 4 5 12" xfId="29421" xr:uid="{00000000-0005-0000-0000-0000668B0000}"/>
    <cellStyle name="Total 2 2 4 5 13" xfId="34094" xr:uid="{00000000-0005-0000-0000-0000678B0000}"/>
    <cellStyle name="Total 2 2 4 5 14" xfId="37656" xr:uid="{00000000-0005-0000-0000-0000688B0000}"/>
    <cellStyle name="Total 2 2 4 5 2" xfId="2825" xr:uid="{00000000-0005-0000-0000-0000698B0000}"/>
    <cellStyle name="Total 2 2 4 5 2 2" xfId="8427" xr:uid="{00000000-0005-0000-0000-00006A8B0000}"/>
    <cellStyle name="Total 2 2 4 5 2 3" xfId="11979" xr:uid="{00000000-0005-0000-0000-00006B8B0000}"/>
    <cellStyle name="Total 2 2 4 5 2 4" xfId="18982" xr:uid="{00000000-0005-0000-0000-00006C8B0000}"/>
    <cellStyle name="Total 2 2 4 5 2 5" xfId="28371" xr:uid="{00000000-0005-0000-0000-00006D8B0000}"/>
    <cellStyle name="Total 2 2 4 5 2 6" xfId="9465" xr:uid="{00000000-0005-0000-0000-00006E8B0000}"/>
    <cellStyle name="Total 2 2 4 5 2 7" xfId="29918" xr:uid="{00000000-0005-0000-0000-00006F8B0000}"/>
    <cellStyle name="Total 2 2 4 5 2 8" xfId="33894" xr:uid="{00000000-0005-0000-0000-0000708B0000}"/>
    <cellStyle name="Total 2 2 4 5 2 9" xfId="37456" xr:uid="{00000000-0005-0000-0000-0000718B0000}"/>
    <cellStyle name="Total 2 2 4 5 3" xfId="4107" xr:uid="{00000000-0005-0000-0000-0000728B0000}"/>
    <cellStyle name="Total 2 2 4 5 3 2" xfId="8428" xr:uid="{00000000-0005-0000-0000-0000738B0000}"/>
    <cellStyle name="Total 2 2 4 5 3 3" xfId="13261" xr:uid="{00000000-0005-0000-0000-0000748B0000}"/>
    <cellStyle name="Total 2 2 4 5 3 4" xfId="20259" xr:uid="{00000000-0005-0000-0000-0000758B0000}"/>
    <cellStyle name="Total 2 2 4 5 3 5" xfId="27778" xr:uid="{00000000-0005-0000-0000-0000768B0000}"/>
    <cellStyle name="Total 2 2 4 5 3 6" xfId="17232" xr:uid="{00000000-0005-0000-0000-0000778B0000}"/>
    <cellStyle name="Total 2 2 4 5 3 7" xfId="29366" xr:uid="{00000000-0005-0000-0000-0000788B0000}"/>
    <cellStyle name="Total 2 2 4 5 3 8" xfId="33416" xr:uid="{00000000-0005-0000-0000-0000798B0000}"/>
    <cellStyle name="Total 2 2 4 5 3 9" xfId="37091" xr:uid="{00000000-0005-0000-0000-00007A8B0000}"/>
    <cellStyle name="Total 2 2 4 5 4" xfId="4545" xr:uid="{00000000-0005-0000-0000-00007B8B0000}"/>
    <cellStyle name="Total 2 2 4 5 4 2" xfId="8429" xr:uid="{00000000-0005-0000-0000-00007C8B0000}"/>
    <cellStyle name="Total 2 2 4 5 4 3" xfId="13699" xr:uid="{00000000-0005-0000-0000-00007D8B0000}"/>
    <cellStyle name="Total 2 2 4 5 4 4" xfId="20697" xr:uid="{00000000-0005-0000-0000-00007E8B0000}"/>
    <cellStyle name="Total 2 2 4 5 4 5" xfId="27564" xr:uid="{00000000-0005-0000-0000-00007F8B0000}"/>
    <cellStyle name="Total 2 2 4 5 4 6" xfId="26715" xr:uid="{00000000-0005-0000-0000-0000808B0000}"/>
    <cellStyle name="Total 2 2 4 5 4 7" xfId="26844" xr:uid="{00000000-0005-0000-0000-0000818B0000}"/>
    <cellStyle name="Total 2 2 4 5 4 8" xfId="32245" xr:uid="{00000000-0005-0000-0000-0000828B0000}"/>
    <cellStyle name="Total 2 2 4 5 4 9" xfId="35920" xr:uid="{00000000-0005-0000-0000-0000838B0000}"/>
    <cellStyle name="Total 2 2 4 5 5" xfId="4799" xr:uid="{00000000-0005-0000-0000-0000848B0000}"/>
    <cellStyle name="Total 2 2 4 5 5 2" xfId="8430" xr:uid="{00000000-0005-0000-0000-0000858B0000}"/>
    <cellStyle name="Total 2 2 4 5 5 3" xfId="13953" xr:uid="{00000000-0005-0000-0000-0000868B0000}"/>
    <cellStyle name="Total 2 2 4 5 5 4" xfId="20951" xr:uid="{00000000-0005-0000-0000-0000878B0000}"/>
    <cellStyle name="Total 2 2 4 5 5 5" xfId="27439" xr:uid="{00000000-0005-0000-0000-0000888B0000}"/>
    <cellStyle name="Total 2 2 4 5 5 6" xfId="19738" xr:uid="{00000000-0005-0000-0000-0000898B0000}"/>
    <cellStyle name="Total 2 2 4 5 5 7" xfId="24989" xr:uid="{00000000-0005-0000-0000-00008A8B0000}"/>
    <cellStyle name="Total 2 2 4 5 5 8" xfId="29692" xr:uid="{00000000-0005-0000-0000-00008B8B0000}"/>
    <cellStyle name="Total 2 2 4 5 5 9" xfId="31593" xr:uid="{00000000-0005-0000-0000-00008C8B0000}"/>
    <cellStyle name="Total 2 2 4 5 6" xfId="5045" xr:uid="{00000000-0005-0000-0000-00008D8B0000}"/>
    <cellStyle name="Total 2 2 4 5 6 2" xfId="8431" xr:uid="{00000000-0005-0000-0000-00008E8B0000}"/>
    <cellStyle name="Total 2 2 4 5 6 3" xfId="14199" xr:uid="{00000000-0005-0000-0000-00008F8B0000}"/>
    <cellStyle name="Total 2 2 4 5 6 4" xfId="21197" xr:uid="{00000000-0005-0000-0000-0000908B0000}"/>
    <cellStyle name="Total 2 2 4 5 6 5" xfId="24275" xr:uid="{00000000-0005-0000-0000-0000918B0000}"/>
    <cellStyle name="Total 2 2 4 5 6 6" xfId="9382" xr:uid="{00000000-0005-0000-0000-0000928B0000}"/>
    <cellStyle name="Total 2 2 4 5 6 7" xfId="32091" xr:uid="{00000000-0005-0000-0000-0000938B0000}"/>
    <cellStyle name="Total 2 2 4 5 6 8" xfId="35769" xr:uid="{00000000-0005-0000-0000-0000948B0000}"/>
    <cellStyle name="Total 2 2 4 5 6 9" xfId="38680" xr:uid="{00000000-0005-0000-0000-0000958B0000}"/>
    <cellStyle name="Total 2 2 4 5 7" xfId="8426" xr:uid="{00000000-0005-0000-0000-0000968B0000}"/>
    <cellStyle name="Total 2 2 4 5 8" xfId="11579" xr:uid="{00000000-0005-0000-0000-0000978B0000}"/>
    <cellStyle name="Total 2 2 4 5 9" xfId="18582" xr:uid="{00000000-0005-0000-0000-0000988B0000}"/>
    <cellStyle name="Total 2 2 4 6" xfId="2627" xr:uid="{00000000-0005-0000-0000-0000998B0000}"/>
    <cellStyle name="Total 2 2 4 6 2" xfId="8432" xr:uid="{00000000-0005-0000-0000-00009A8B0000}"/>
    <cellStyle name="Total 2 2 4 6 3" xfId="11781" xr:uid="{00000000-0005-0000-0000-00009B8B0000}"/>
    <cellStyle name="Total 2 2 4 6 4" xfId="18784" xr:uid="{00000000-0005-0000-0000-00009C8B0000}"/>
    <cellStyle name="Total 2 2 4 6 5" xfId="17867" xr:uid="{00000000-0005-0000-0000-00009D8B0000}"/>
    <cellStyle name="Total 2 2 4 6 6" xfId="29118" xr:uid="{00000000-0005-0000-0000-00009E8B0000}"/>
    <cellStyle name="Total 2 2 4 6 7" xfId="17388" xr:uid="{00000000-0005-0000-0000-00009F8B0000}"/>
    <cellStyle name="Total 2 2 4 6 8" xfId="31089" xr:uid="{00000000-0005-0000-0000-0000A08B0000}"/>
    <cellStyle name="Total 2 2 4 6 9" xfId="34974" xr:uid="{00000000-0005-0000-0000-0000A18B0000}"/>
    <cellStyle name="Total 2 2 4 7" xfId="3195" xr:uid="{00000000-0005-0000-0000-0000A28B0000}"/>
    <cellStyle name="Total 2 2 4 7 2" xfId="8433" xr:uid="{00000000-0005-0000-0000-0000A38B0000}"/>
    <cellStyle name="Total 2 2 4 7 3" xfId="12349" xr:uid="{00000000-0005-0000-0000-0000A48B0000}"/>
    <cellStyle name="Total 2 2 4 7 4" xfId="19352" xr:uid="{00000000-0005-0000-0000-0000A58B0000}"/>
    <cellStyle name="Total 2 2 4 7 5" xfId="28229" xr:uid="{00000000-0005-0000-0000-0000A68B0000}"/>
    <cellStyle name="Total 2 2 4 7 6" xfId="24543" xr:uid="{00000000-0005-0000-0000-0000A78B0000}"/>
    <cellStyle name="Total 2 2 4 7 7" xfId="29743" xr:uid="{00000000-0005-0000-0000-0000A88B0000}"/>
    <cellStyle name="Total 2 2 4 7 8" xfId="33720" xr:uid="{00000000-0005-0000-0000-0000A98B0000}"/>
    <cellStyle name="Total 2 2 4 7 9" xfId="37282" xr:uid="{00000000-0005-0000-0000-0000AA8B0000}"/>
    <cellStyle name="Total 2 2 4 8" xfId="2970" xr:uid="{00000000-0005-0000-0000-0000AB8B0000}"/>
    <cellStyle name="Total 2 2 4 8 2" xfId="8434" xr:uid="{00000000-0005-0000-0000-0000AC8B0000}"/>
    <cellStyle name="Total 2 2 4 8 3" xfId="12124" xr:uid="{00000000-0005-0000-0000-0000AD8B0000}"/>
    <cellStyle name="Total 2 2 4 8 4" xfId="19127" xr:uid="{00000000-0005-0000-0000-0000AE8B0000}"/>
    <cellStyle name="Total 2 2 4 8 5" xfId="17303" xr:uid="{00000000-0005-0000-0000-0000AF8B0000}"/>
    <cellStyle name="Total 2 2 4 8 6" xfId="28498" xr:uid="{00000000-0005-0000-0000-0000B08B0000}"/>
    <cellStyle name="Total 2 2 4 8 7" xfId="28525" xr:uid="{00000000-0005-0000-0000-0000B18B0000}"/>
    <cellStyle name="Total 2 2 4 8 8" xfId="29659" xr:uid="{00000000-0005-0000-0000-0000B28B0000}"/>
    <cellStyle name="Total 2 2 4 8 9" xfId="19599" xr:uid="{00000000-0005-0000-0000-0000B38B0000}"/>
    <cellStyle name="Total 2 2 4 9" xfId="3803" xr:uid="{00000000-0005-0000-0000-0000B48B0000}"/>
    <cellStyle name="Total 2 2 4 9 2" xfId="8435" xr:uid="{00000000-0005-0000-0000-0000B58B0000}"/>
    <cellStyle name="Total 2 2 4 9 3" xfId="12957" xr:uid="{00000000-0005-0000-0000-0000B68B0000}"/>
    <cellStyle name="Total 2 2 4 9 4" xfId="19956" xr:uid="{00000000-0005-0000-0000-0000B78B0000}"/>
    <cellStyle name="Total 2 2 4 9 5" xfId="23146" xr:uid="{00000000-0005-0000-0000-0000B88B0000}"/>
    <cellStyle name="Total 2 2 4 9 6" xfId="17702" xr:uid="{00000000-0005-0000-0000-0000B98B0000}"/>
    <cellStyle name="Total 2 2 4 9 7" xfId="17895" xr:uid="{00000000-0005-0000-0000-0000BA8B0000}"/>
    <cellStyle name="Total 2 2 4 9 8" xfId="25541" xr:uid="{00000000-0005-0000-0000-0000BB8B0000}"/>
    <cellStyle name="Total 2 2 4 9 9" xfId="34835" xr:uid="{00000000-0005-0000-0000-0000BC8B0000}"/>
    <cellStyle name="Total 2 2 5" xfId="2305" xr:uid="{00000000-0005-0000-0000-0000BD8B0000}"/>
    <cellStyle name="Total 2 2 5 10" xfId="24604" xr:uid="{00000000-0005-0000-0000-0000BE8B0000}"/>
    <cellStyle name="Total 2 2 5 11" xfId="17104" xr:uid="{00000000-0005-0000-0000-0000BF8B0000}"/>
    <cellStyle name="Total 2 2 5 12" xfId="25678" xr:uid="{00000000-0005-0000-0000-0000C08B0000}"/>
    <cellStyle name="Total 2 2 5 13" xfId="17204" xr:uid="{00000000-0005-0000-0000-0000C18B0000}"/>
    <cellStyle name="Total 2 2 5 14" xfId="31437" xr:uid="{00000000-0005-0000-0000-0000C28B0000}"/>
    <cellStyle name="Total 2 2 5 2" xfId="2705" xr:uid="{00000000-0005-0000-0000-0000C38B0000}"/>
    <cellStyle name="Total 2 2 5 2 2" xfId="8437" xr:uid="{00000000-0005-0000-0000-0000C48B0000}"/>
    <cellStyle name="Total 2 2 5 2 3" xfId="11859" xr:uid="{00000000-0005-0000-0000-0000C58B0000}"/>
    <cellStyle name="Total 2 2 5 2 4" xfId="18862" xr:uid="{00000000-0005-0000-0000-0000C68B0000}"/>
    <cellStyle name="Total 2 2 5 2 5" xfId="24624" xr:uid="{00000000-0005-0000-0000-0000C78B0000}"/>
    <cellStyle name="Total 2 2 5 2 6" xfId="25388" xr:uid="{00000000-0005-0000-0000-0000C88B0000}"/>
    <cellStyle name="Total 2 2 5 2 7" xfId="28987" xr:uid="{00000000-0005-0000-0000-0000C98B0000}"/>
    <cellStyle name="Total 2 2 5 2 8" xfId="17314" xr:uid="{00000000-0005-0000-0000-0000CA8B0000}"/>
    <cellStyle name="Total 2 2 5 2 9" xfId="34980" xr:uid="{00000000-0005-0000-0000-0000CB8B0000}"/>
    <cellStyle name="Total 2 2 5 3" xfId="3987" xr:uid="{00000000-0005-0000-0000-0000CC8B0000}"/>
    <cellStyle name="Total 2 2 5 3 2" xfId="8438" xr:uid="{00000000-0005-0000-0000-0000CD8B0000}"/>
    <cellStyle name="Total 2 2 5 3 3" xfId="13141" xr:uid="{00000000-0005-0000-0000-0000CE8B0000}"/>
    <cellStyle name="Total 2 2 5 3 4" xfId="20139" xr:uid="{00000000-0005-0000-0000-0000CF8B0000}"/>
    <cellStyle name="Total 2 2 5 3 5" xfId="27837" xr:uid="{00000000-0005-0000-0000-0000D08B0000}"/>
    <cellStyle name="Total 2 2 5 3 6" xfId="22944" xr:uid="{00000000-0005-0000-0000-0000D18B0000}"/>
    <cellStyle name="Total 2 2 5 3 7" xfId="9562" xr:uid="{00000000-0005-0000-0000-0000D28B0000}"/>
    <cellStyle name="Total 2 2 5 3 8" xfId="31673" xr:uid="{00000000-0005-0000-0000-0000D38B0000}"/>
    <cellStyle name="Total 2 2 5 3 9" xfId="35353" xr:uid="{00000000-0005-0000-0000-0000D48B0000}"/>
    <cellStyle name="Total 2 2 5 4" xfId="4425" xr:uid="{00000000-0005-0000-0000-0000D58B0000}"/>
    <cellStyle name="Total 2 2 5 4 2" xfId="8439" xr:uid="{00000000-0005-0000-0000-0000D68B0000}"/>
    <cellStyle name="Total 2 2 5 4 3" xfId="13579" xr:uid="{00000000-0005-0000-0000-0000D78B0000}"/>
    <cellStyle name="Total 2 2 5 4 4" xfId="20577" xr:uid="{00000000-0005-0000-0000-0000D88B0000}"/>
    <cellStyle name="Total 2 2 5 4 5" xfId="24019" xr:uid="{00000000-0005-0000-0000-0000D98B0000}"/>
    <cellStyle name="Total 2 2 5 4 6" xfId="28157" xr:uid="{00000000-0005-0000-0000-0000DA8B0000}"/>
    <cellStyle name="Total 2 2 5 4 7" xfId="25579" xr:uid="{00000000-0005-0000-0000-0000DB8B0000}"/>
    <cellStyle name="Total 2 2 5 4 8" xfId="19582" xr:uid="{00000000-0005-0000-0000-0000DC8B0000}"/>
    <cellStyle name="Total 2 2 5 4 9" xfId="25814" xr:uid="{00000000-0005-0000-0000-0000DD8B0000}"/>
    <cellStyle name="Total 2 2 5 5" xfId="4679" xr:uid="{00000000-0005-0000-0000-0000DE8B0000}"/>
    <cellStyle name="Total 2 2 5 5 2" xfId="8440" xr:uid="{00000000-0005-0000-0000-0000DF8B0000}"/>
    <cellStyle name="Total 2 2 5 5 3" xfId="13833" xr:uid="{00000000-0005-0000-0000-0000E08B0000}"/>
    <cellStyle name="Total 2 2 5 5 4" xfId="20831" xr:uid="{00000000-0005-0000-0000-0000E18B0000}"/>
    <cellStyle name="Total 2 2 5 5 5" xfId="9342" xr:uid="{00000000-0005-0000-0000-0000E28B0000}"/>
    <cellStyle name="Total 2 2 5 5 6" xfId="9543" xr:uid="{00000000-0005-0000-0000-0000E38B0000}"/>
    <cellStyle name="Total 2 2 5 5 7" xfId="25987" xr:uid="{00000000-0005-0000-0000-0000E48B0000}"/>
    <cellStyle name="Total 2 2 5 5 8" xfId="23171" xr:uid="{00000000-0005-0000-0000-0000E58B0000}"/>
    <cellStyle name="Total 2 2 5 5 9" xfId="33703" xr:uid="{00000000-0005-0000-0000-0000E68B0000}"/>
    <cellStyle name="Total 2 2 5 6" xfId="4925" xr:uid="{00000000-0005-0000-0000-0000E78B0000}"/>
    <cellStyle name="Total 2 2 5 6 2" xfId="8441" xr:uid="{00000000-0005-0000-0000-0000E88B0000}"/>
    <cellStyle name="Total 2 2 5 6 3" xfId="14079" xr:uid="{00000000-0005-0000-0000-0000E98B0000}"/>
    <cellStyle name="Total 2 2 5 6 4" xfId="21077" xr:uid="{00000000-0005-0000-0000-0000EA8B0000}"/>
    <cellStyle name="Total 2 2 5 6 5" xfId="27375" xr:uid="{00000000-0005-0000-0000-0000EB8B0000}"/>
    <cellStyle name="Total 2 2 5 6 6" xfId="9732" xr:uid="{00000000-0005-0000-0000-0000EC8B0000}"/>
    <cellStyle name="Total 2 2 5 6 7" xfId="31971" xr:uid="{00000000-0005-0000-0000-0000ED8B0000}"/>
    <cellStyle name="Total 2 2 5 6 8" xfId="35649" xr:uid="{00000000-0005-0000-0000-0000EE8B0000}"/>
    <cellStyle name="Total 2 2 5 6 9" xfId="38560" xr:uid="{00000000-0005-0000-0000-0000EF8B0000}"/>
    <cellStyle name="Total 2 2 5 7" xfId="8436" xr:uid="{00000000-0005-0000-0000-0000F08B0000}"/>
    <cellStyle name="Total 2 2 5 8" xfId="11459" xr:uid="{00000000-0005-0000-0000-0000F18B0000}"/>
    <cellStyle name="Total 2 2 5 9" xfId="18462" xr:uid="{00000000-0005-0000-0000-0000F28B0000}"/>
    <cellStyle name="Total 2 2 6" xfId="1687" xr:uid="{00000000-0005-0000-0000-0000F38B0000}"/>
    <cellStyle name="Total 2 2 6 10" xfId="28657" xr:uid="{00000000-0005-0000-0000-0000F48B0000}"/>
    <cellStyle name="Total 2 2 6 11" xfId="17906" xr:uid="{00000000-0005-0000-0000-0000F58B0000}"/>
    <cellStyle name="Total 2 2 6 12" xfId="29032" xr:uid="{00000000-0005-0000-0000-0000F68B0000}"/>
    <cellStyle name="Total 2 2 6 13" xfId="25110" xr:uid="{00000000-0005-0000-0000-0000F78B0000}"/>
    <cellStyle name="Total 2 2 6 14" xfId="35072" xr:uid="{00000000-0005-0000-0000-0000F88B0000}"/>
    <cellStyle name="Total 2 2 6 2" xfId="2512" xr:uid="{00000000-0005-0000-0000-0000F98B0000}"/>
    <cellStyle name="Total 2 2 6 2 2" xfId="8443" xr:uid="{00000000-0005-0000-0000-0000FA8B0000}"/>
    <cellStyle name="Total 2 2 6 2 3" xfId="11666" xr:uid="{00000000-0005-0000-0000-0000FB8B0000}"/>
    <cellStyle name="Total 2 2 6 2 4" xfId="18669" xr:uid="{00000000-0005-0000-0000-0000FC8B0000}"/>
    <cellStyle name="Total 2 2 6 2 5" xfId="23177" xr:uid="{00000000-0005-0000-0000-0000FD8B0000}"/>
    <cellStyle name="Total 2 2 6 2 6" xfId="22660" xr:uid="{00000000-0005-0000-0000-0000FE8B0000}"/>
    <cellStyle name="Total 2 2 6 2 7" xfId="26509" xr:uid="{00000000-0005-0000-0000-0000FF8B0000}"/>
    <cellStyle name="Total 2 2 6 2 8" xfId="28522" xr:uid="{00000000-0005-0000-0000-0000008C0000}"/>
    <cellStyle name="Total 2 2 6 2 9" xfId="33621" xr:uid="{00000000-0005-0000-0000-0000018C0000}"/>
    <cellStyle name="Total 2 2 6 3" xfId="3664" xr:uid="{00000000-0005-0000-0000-0000028C0000}"/>
    <cellStyle name="Total 2 2 6 3 2" xfId="8444" xr:uid="{00000000-0005-0000-0000-0000038C0000}"/>
    <cellStyle name="Total 2 2 6 3 3" xfId="12818" xr:uid="{00000000-0005-0000-0000-0000048C0000}"/>
    <cellStyle name="Total 2 2 6 3 4" xfId="19817" xr:uid="{00000000-0005-0000-0000-0000058C0000}"/>
    <cellStyle name="Total 2 2 6 3 5" xfId="27997" xr:uid="{00000000-0005-0000-0000-0000068C0000}"/>
    <cellStyle name="Total 2 2 6 3 6" xfId="19636" xr:uid="{00000000-0005-0000-0000-0000078C0000}"/>
    <cellStyle name="Total 2 2 6 3 7" xfId="29558" xr:uid="{00000000-0005-0000-0000-0000088C0000}"/>
    <cellStyle name="Total 2 2 6 3 8" xfId="31625" xr:uid="{00000000-0005-0000-0000-0000098C0000}"/>
    <cellStyle name="Total 2 2 6 3 9" xfId="35307" xr:uid="{00000000-0005-0000-0000-00000A8C0000}"/>
    <cellStyle name="Total 2 2 6 4" xfId="4171" xr:uid="{00000000-0005-0000-0000-00000B8C0000}"/>
    <cellStyle name="Total 2 2 6 4 2" xfId="8445" xr:uid="{00000000-0005-0000-0000-00000C8C0000}"/>
    <cellStyle name="Total 2 2 6 4 3" xfId="13325" xr:uid="{00000000-0005-0000-0000-00000D8C0000}"/>
    <cellStyle name="Total 2 2 6 4 4" xfId="20323" xr:uid="{00000000-0005-0000-0000-00000E8C0000}"/>
    <cellStyle name="Total 2 2 6 4 5" xfId="17939" xr:uid="{00000000-0005-0000-0000-00000F8C0000}"/>
    <cellStyle name="Total 2 2 6 4 6" xfId="18032" xr:uid="{00000000-0005-0000-0000-0000108C0000}"/>
    <cellStyle name="Total 2 2 6 4 7" xfId="25879" xr:uid="{00000000-0005-0000-0000-0000118C0000}"/>
    <cellStyle name="Total 2 2 6 4 8" xfId="33384" xr:uid="{00000000-0005-0000-0000-0000128C0000}"/>
    <cellStyle name="Total 2 2 6 4 9" xfId="37059" xr:uid="{00000000-0005-0000-0000-0000138C0000}"/>
    <cellStyle name="Total 2 2 6 5" xfId="3835" xr:uid="{00000000-0005-0000-0000-0000148C0000}"/>
    <cellStyle name="Total 2 2 6 5 2" xfId="8446" xr:uid="{00000000-0005-0000-0000-0000158C0000}"/>
    <cellStyle name="Total 2 2 6 5 3" xfId="12989" xr:uid="{00000000-0005-0000-0000-0000168C0000}"/>
    <cellStyle name="Total 2 2 6 5 4" xfId="19988" xr:uid="{00000000-0005-0000-0000-0000178C0000}"/>
    <cellStyle name="Total 2 2 6 5 5" xfId="19625" xr:uid="{00000000-0005-0000-0000-0000188C0000}"/>
    <cellStyle name="Total 2 2 6 5 6" xfId="19452" xr:uid="{00000000-0005-0000-0000-0000198C0000}"/>
    <cellStyle name="Total 2 2 6 5 7" xfId="25887" xr:uid="{00000000-0005-0000-0000-00001A8C0000}"/>
    <cellStyle name="Total 2 2 6 5 8" xfId="25721" xr:uid="{00000000-0005-0000-0000-00001B8C0000}"/>
    <cellStyle name="Total 2 2 6 5 9" xfId="29735" xr:uid="{00000000-0005-0000-0000-00001C8C0000}"/>
    <cellStyle name="Total 2 2 6 6" xfId="3007" xr:uid="{00000000-0005-0000-0000-00001D8C0000}"/>
    <cellStyle name="Total 2 2 6 6 2" xfId="8447" xr:uid="{00000000-0005-0000-0000-00001E8C0000}"/>
    <cellStyle name="Total 2 2 6 6 3" xfId="12161" xr:uid="{00000000-0005-0000-0000-00001F8C0000}"/>
    <cellStyle name="Total 2 2 6 6 4" xfId="19164" xr:uid="{00000000-0005-0000-0000-0000208C0000}"/>
    <cellStyle name="Total 2 2 6 6 5" xfId="24692" xr:uid="{00000000-0005-0000-0000-0000218C0000}"/>
    <cellStyle name="Total 2 2 6 6 6" xfId="19638" xr:uid="{00000000-0005-0000-0000-0000228C0000}"/>
    <cellStyle name="Total 2 2 6 6 7" xfId="29831" xr:uid="{00000000-0005-0000-0000-0000238C0000}"/>
    <cellStyle name="Total 2 2 6 6 8" xfId="31564" xr:uid="{00000000-0005-0000-0000-0000248C0000}"/>
    <cellStyle name="Total 2 2 6 6 9" xfId="35274" xr:uid="{00000000-0005-0000-0000-0000258C0000}"/>
    <cellStyle name="Total 2 2 6 7" xfId="8442" xr:uid="{00000000-0005-0000-0000-0000268C0000}"/>
    <cellStyle name="Total 2 2 6 8" xfId="10841" xr:uid="{00000000-0005-0000-0000-0000278C0000}"/>
    <cellStyle name="Total 2 2 6 9" xfId="9731" xr:uid="{00000000-0005-0000-0000-0000288C0000}"/>
    <cellStyle name="Total 2 2 7" xfId="2294" xr:uid="{00000000-0005-0000-0000-0000298C0000}"/>
    <cellStyle name="Total 2 2 7 10" xfId="21290" xr:uid="{00000000-0005-0000-0000-00002A8C0000}"/>
    <cellStyle name="Total 2 2 7 11" xfId="26121" xr:uid="{00000000-0005-0000-0000-00002B8C0000}"/>
    <cellStyle name="Total 2 2 7 12" xfId="26515" xr:uid="{00000000-0005-0000-0000-00002C8C0000}"/>
    <cellStyle name="Total 2 2 7 13" xfId="34158" xr:uid="{00000000-0005-0000-0000-00002D8C0000}"/>
    <cellStyle name="Total 2 2 7 14" xfId="37720" xr:uid="{00000000-0005-0000-0000-00002E8C0000}"/>
    <cellStyle name="Total 2 2 7 2" xfId="2694" xr:uid="{00000000-0005-0000-0000-00002F8C0000}"/>
    <cellStyle name="Total 2 2 7 2 2" xfId="8449" xr:uid="{00000000-0005-0000-0000-0000308C0000}"/>
    <cellStyle name="Total 2 2 7 2 3" xfId="11848" xr:uid="{00000000-0005-0000-0000-0000318C0000}"/>
    <cellStyle name="Total 2 2 7 2 4" xfId="18851" xr:uid="{00000000-0005-0000-0000-0000328C0000}"/>
    <cellStyle name="Total 2 2 7 2 5" xfId="24211" xr:uid="{00000000-0005-0000-0000-0000338C0000}"/>
    <cellStyle name="Total 2 2 7 2 6" xfId="26306" xr:uid="{00000000-0005-0000-0000-0000348C0000}"/>
    <cellStyle name="Total 2 2 7 2 7" xfId="19361" xr:uid="{00000000-0005-0000-0000-0000358C0000}"/>
    <cellStyle name="Total 2 2 7 2 8" xfId="28707" xr:uid="{00000000-0005-0000-0000-0000368C0000}"/>
    <cellStyle name="Total 2 2 7 2 9" xfId="34825" xr:uid="{00000000-0005-0000-0000-0000378C0000}"/>
    <cellStyle name="Total 2 2 7 3" xfId="3976" xr:uid="{00000000-0005-0000-0000-0000388C0000}"/>
    <cellStyle name="Total 2 2 7 3 2" xfId="8450" xr:uid="{00000000-0005-0000-0000-0000398C0000}"/>
    <cellStyle name="Total 2 2 7 3 3" xfId="13130" xr:uid="{00000000-0005-0000-0000-00003A8C0000}"/>
    <cellStyle name="Total 2 2 7 3 4" xfId="20128" xr:uid="{00000000-0005-0000-0000-00003B8C0000}"/>
    <cellStyle name="Total 2 2 7 3 5" xfId="18246" xr:uid="{00000000-0005-0000-0000-00003C8C0000}"/>
    <cellStyle name="Total 2 2 7 3 6" xfId="28918" xr:uid="{00000000-0005-0000-0000-00003D8C0000}"/>
    <cellStyle name="Total 2 2 7 3 7" xfId="18071" xr:uid="{00000000-0005-0000-0000-00003E8C0000}"/>
    <cellStyle name="Total 2 2 7 3 8" xfId="31838" xr:uid="{00000000-0005-0000-0000-00003F8C0000}"/>
    <cellStyle name="Total 2 2 7 3 9" xfId="35492" xr:uid="{00000000-0005-0000-0000-0000408C0000}"/>
    <cellStyle name="Total 2 2 7 4" xfId="4414" xr:uid="{00000000-0005-0000-0000-0000418C0000}"/>
    <cellStyle name="Total 2 2 7 4 2" xfId="8451" xr:uid="{00000000-0005-0000-0000-0000428C0000}"/>
    <cellStyle name="Total 2 2 7 4 3" xfId="13568" xr:uid="{00000000-0005-0000-0000-0000438C0000}"/>
    <cellStyle name="Total 2 2 7 4 4" xfId="20566" xr:uid="{00000000-0005-0000-0000-0000448C0000}"/>
    <cellStyle name="Total 2 2 7 4 5" xfId="22757" xr:uid="{00000000-0005-0000-0000-0000458C0000}"/>
    <cellStyle name="Total 2 2 7 4 6" xfId="25027" xr:uid="{00000000-0005-0000-0000-0000468C0000}"/>
    <cellStyle name="Total 2 2 7 4 7" xfId="22613" xr:uid="{00000000-0005-0000-0000-0000478C0000}"/>
    <cellStyle name="Total 2 2 7 4 8" xfId="22623" xr:uid="{00000000-0005-0000-0000-0000488C0000}"/>
    <cellStyle name="Total 2 2 7 4 9" xfId="31250" xr:uid="{00000000-0005-0000-0000-0000498C0000}"/>
    <cellStyle name="Total 2 2 7 5" xfId="4668" xr:uid="{00000000-0005-0000-0000-00004A8C0000}"/>
    <cellStyle name="Total 2 2 7 5 2" xfId="8452" xr:uid="{00000000-0005-0000-0000-00004B8C0000}"/>
    <cellStyle name="Total 2 2 7 5 3" xfId="13822" xr:uid="{00000000-0005-0000-0000-00004C8C0000}"/>
    <cellStyle name="Total 2 2 7 5 4" xfId="20820" xr:uid="{00000000-0005-0000-0000-00004D8C0000}"/>
    <cellStyle name="Total 2 2 7 5 5" xfId="17013" xr:uid="{00000000-0005-0000-0000-00004E8C0000}"/>
    <cellStyle name="Total 2 2 7 5 6" xfId="24448" xr:uid="{00000000-0005-0000-0000-00004F8C0000}"/>
    <cellStyle name="Total 2 2 7 5 7" xfId="23102" xr:uid="{00000000-0005-0000-0000-0000508C0000}"/>
    <cellStyle name="Total 2 2 7 5 8" xfId="31182" xr:uid="{00000000-0005-0000-0000-0000518C0000}"/>
    <cellStyle name="Total 2 2 7 5 9" xfId="35055" xr:uid="{00000000-0005-0000-0000-0000528C0000}"/>
    <cellStyle name="Total 2 2 7 6" xfId="4914" xr:uid="{00000000-0005-0000-0000-0000538C0000}"/>
    <cellStyle name="Total 2 2 7 6 2" xfId="8453" xr:uid="{00000000-0005-0000-0000-0000548C0000}"/>
    <cellStyle name="Total 2 2 7 6 3" xfId="14068" xr:uid="{00000000-0005-0000-0000-0000558C0000}"/>
    <cellStyle name="Total 2 2 7 6 4" xfId="21066" xr:uid="{00000000-0005-0000-0000-0000568C0000}"/>
    <cellStyle name="Total 2 2 7 6 5" xfId="27382" xr:uid="{00000000-0005-0000-0000-0000578C0000}"/>
    <cellStyle name="Total 2 2 7 6 6" xfId="24192" xr:uid="{00000000-0005-0000-0000-0000588C0000}"/>
    <cellStyle name="Total 2 2 7 6 7" xfId="31960" xr:uid="{00000000-0005-0000-0000-0000598C0000}"/>
    <cellStyle name="Total 2 2 7 6 8" xfId="35638" xr:uid="{00000000-0005-0000-0000-00005A8C0000}"/>
    <cellStyle name="Total 2 2 7 6 9" xfId="38549" xr:uid="{00000000-0005-0000-0000-00005B8C0000}"/>
    <cellStyle name="Total 2 2 7 7" xfId="8448" xr:uid="{00000000-0005-0000-0000-00005C8C0000}"/>
    <cellStyle name="Total 2 2 7 8" xfId="11448" xr:uid="{00000000-0005-0000-0000-00005D8C0000}"/>
    <cellStyle name="Total 2 2 7 9" xfId="18451" xr:uid="{00000000-0005-0000-0000-00005E8C0000}"/>
    <cellStyle name="Total 2 2 8" xfId="1809" xr:uid="{00000000-0005-0000-0000-00005F8C0000}"/>
    <cellStyle name="Total 2 2 8 10" xfId="10165" xr:uid="{00000000-0005-0000-0000-0000608C0000}"/>
    <cellStyle name="Total 2 2 8 11" xfId="24579" xr:uid="{00000000-0005-0000-0000-0000618C0000}"/>
    <cellStyle name="Total 2 2 8 12" xfId="10699" xr:uid="{00000000-0005-0000-0000-0000628C0000}"/>
    <cellStyle name="Total 2 2 8 13" xfId="31394" xr:uid="{00000000-0005-0000-0000-0000638C0000}"/>
    <cellStyle name="Total 2 2 8 14" xfId="35142" xr:uid="{00000000-0005-0000-0000-0000648C0000}"/>
    <cellStyle name="Total 2 2 8 2" xfId="2553" xr:uid="{00000000-0005-0000-0000-0000658C0000}"/>
    <cellStyle name="Total 2 2 8 2 2" xfId="8455" xr:uid="{00000000-0005-0000-0000-0000668C0000}"/>
    <cellStyle name="Total 2 2 8 2 3" xfId="11707" xr:uid="{00000000-0005-0000-0000-0000678C0000}"/>
    <cellStyle name="Total 2 2 8 2 4" xfId="18710" xr:uid="{00000000-0005-0000-0000-0000688C0000}"/>
    <cellStyle name="Total 2 2 8 2 5" xfId="23202" xr:uid="{00000000-0005-0000-0000-0000698C0000}"/>
    <cellStyle name="Total 2 2 8 2 6" xfId="23294" xr:uid="{00000000-0005-0000-0000-00006A8C0000}"/>
    <cellStyle name="Total 2 2 8 2 7" xfId="23193" xr:uid="{00000000-0005-0000-0000-00006B8C0000}"/>
    <cellStyle name="Total 2 2 8 2 8" xfId="19622" xr:uid="{00000000-0005-0000-0000-00006C8C0000}"/>
    <cellStyle name="Total 2 2 8 2 9" xfId="30900" xr:uid="{00000000-0005-0000-0000-00006D8C0000}"/>
    <cellStyle name="Total 2 2 8 3" xfId="3727" xr:uid="{00000000-0005-0000-0000-00006E8C0000}"/>
    <cellStyle name="Total 2 2 8 3 2" xfId="8456" xr:uid="{00000000-0005-0000-0000-00006F8C0000}"/>
    <cellStyle name="Total 2 2 8 3 3" xfId="12881" xr:uid="{00000000-0005-0000-0000-0000708C0000}"/>
    <cellStyle name="Total 2 2 8 3 4" xfId="19880" xr:uid="{00000000-0005-0000-0000-0000718C0000}"/>
    <cellStyle name="Total 2 2 8 3 5" xfId="17098" xr:uid="{00000000-0005-0000-0000-0000728C0000}"/>
    <cellStyle name="Total 2 2 8 3 6" xfId="29185" xr:uid="{00000000-0005-0000-0000-0000738C0000}"/>
    <cellStyle name="Total 2 2 8 3 7" xfId="19655" xr:uid="{00000000-0005-0000-0000-0000748C0000}"/>
    <cellStyle name="Total 2 2 8 3 8" xfId="24593" xr:uid="{00000000-0005-0000-0000-0000758C0000}"/>
    <cellStyle name="Total 2 2 8 3 9" xfId="33659" xr:uid="{00000000-0005-0000-0000-0000768C0000}"/>
    <cellStyle name="Total 2 2 8 4" xfId="4231" xr:uid="{00000000-0005-0000-0000-0000778C0000}"/>
    <cellStyle name="Total 2 2 8 4 2" xfId="8457" xr:uid="{00000000-0005-0000-0000-0000788C0000}"/>
    <cellStyle name="Total 2 2 8 4 3" xfId="13385" xr:uid="{00000000-0005-0000-0000-0000798C0000}"/>
    <cellStyle name="Total 2 2 8 4 4" xfId="20383" xr:uid="{00000000-0005-0000-0000-00007A8C0000}"/>
    <cellStyle name="Total 2 2 8 4 5" xfId="21379" xr:uid="{00000000-0005-0000-0000-00007B8C0000}"/>
    <cellStyle name="Total 2 2 8 4 6" xfId="25046" xr:uid="{00000000-0005-0000-0000-00007C8C0000}"/>
    <cellStyle name="Total 2 2 8 4 7" xfId="25999" xr:uid="{00000000-0005-0000-0000-00007D8C0000}"/>
    <cellStyle name="Total 2 2 8 4 8" xfId="30944" xr:uid="{00000000-0005-0000-0000-00007E8C0000}"/>
    <cellStyle name="Total 2 2 8 4 9" xfId="34867" xr:uid="{00000000-0005-0000-0000-00007F8C0000}"/>
    <cellStyle name="Total 2 2 8 5" xfId="4195" xr:uid="{00000000-0005-0000-0000-0000808C0000}"/>
    <cellStyle name="Total 2 2 8 5 2" xfId="8458" xr:uid="{00000000-0005-0000-0000-0000818C0000}"/>
    <cellStyle name="Total 2 2 8 5 3" xfId="13349" xr:uid="{00000000-0005-0000-0000-0000828C0000}"/>
    <cellStyle name="Total 2 2 8 5 4" xfId="20347" xr:uid="{00000000-0005-0000-0000-0000838C0000}"/>
    <cellStyle name="Total 2 2 8 5 5" xfId="27735" xr:uid="{00000000-0005-0000-0000-0000848C0000}"/>
    <cellStyle name="Total 2 2 8 5 6" xfId="28576" xr:uid="{00000000-0005-0000-0000-0000858C0000}"/>
    <cellStyle name="Total 2 2 8 5 7" xfId="27270" xr:uid="{00000000-0005-0000-0000-0000868C0000}"/>
    <cellStyle name="Total 2 2 8 5 8" xfId="33373" xr:uid="{00000000-0005-0000-0000-0000878C0000}"/>
    <cellStyle name="Total 2 2 8 5 9" xfId="37048" xr:uid="{00000000-0005-0000-0000-0000888C0000}"/>
    <cellStyle name="Total 2 2 8 6" xfId="3113" xr:uid="{00000000-0005-0000-0000-0000898C0000}"/>
    <cellStyle name="Total 2 2 8 6 2" xfId="8459" xr:uid="{00000000-0005-0000-0000-00008A8C0000}"/>
    <cellStyle name="Total 2 2 8 6 3" xfId="12267" xr:uid="{00000000-0005-0000-0000-00008B8C0000}"/>
    <cellStyle name="Total 2 2 8 6 4" xfId="19270" xr:uid="{00000000-0005-0000-0000-00008C8C0000}"/>
    <cellStyle name="Total 2 2 8 6 5" xfId="28267" xr:uid="{00000000-0005-0000-0000-00008D8C0000}"/>
    <cellStyle name="Total 2 2 8 6 6" xfId="28094" xr:uid="{00000000-0005-0000-0000-00008E8C0000}"/>
    <cellStyle name="Total 2 2 8 6 7" xfId="26498" xr:uid="{00000000-0005-0000-0000-00008F8C0000}"/>
    <cellStyle name="Total 2 2 8 6 8" xfId="33760" xr:uid="{00000000-0005-0000-0000-0000908C0000}"/>
    <cellStyle name="Total 2 2 8 6 9" xfId="37322" xr:uid="{00000000-0005-0000-0000-0000918C0000}"/>
    <cellStyle name="Total 2 2 8 7" xfId="8454" xr:uid="{00000000-0005-0000-0000-0000928C0000}"/>
    <cellStyle name="Total 2 2 8 8" xfId="10963" xr:uid="{00000000-0005-0000-0000-0000938C0000}"/>
    <cellStyle name="Total 2 2 8 9" xfId="15551" xr:uid="{00000000-0005-0000-0000-0000948C0000}"/>
    <cellStyle name="Total 2 2 9" xfId="1606" xr:uid="{00000000-0005-0000-0000-0000958C0000}"/>
    <cellStyle name="Total 2 2 9 2" xfId="8460" xr:uid="{00000000-0005-0000-0000-0000968C0000}"/>
    <cellStyle name="Total 2 2 9 3" xfId="10760" xr:uid="{00000000-0005-0000-0000-0000978C0000}"/>
    <cellStyle name="Total 2 2 9 4" xfId="17016" xr:uid="{00000000-0005-0000-0000-0000988C0000}"/>
    <cellStyle name="Total 2 2 9 5" xfId="17366" xr:uid="{00000000-0005-0000-0000-0000998C0000}"/>
    <cellStyle name="Total 2 2 9 6" xfId="25964" xr:uid="{00000000-0005-0000-0000-00009A8C0000}"/>
    <cellStyle name="Total 2 2 9 7" xfId="24124" xr:uid="{00000000-0005-0000-0000-00009B8C0000}"/>
    <cellStyle name="Total 2 2 9 8" xfId="18197" xr:uid="{00000000-0005-0000-0000-00009C8C0000}"/>
    <cellStyle name="Total 2 2 9 9" xfId="34903" xr:uid="{00000000-0005-0000-0000-00009D8C0000}"/>
    <cellStyle name="Total 2 3" xfId="1133" xr:uid="{00000000-0005-0000-0000-00009E8C0000}"/>
    <cellStyle name="Total 2 3 10" xfId="3037" xr:uid="{00000000-0005-0000-0000-00009F8C0000}"/>
    <cellStyle name="Total 2 3 10 2" xfId="8462" xr:uid="{00000000-0005-0000-0000-0000A08C0000}"/>
    <cellStyle name="Total 2 3 10 3" xfId="12191" xr:uid="{00000000-0005-0000-0000-0000A18C0000}"/>
    <cellStyle name="Total 2 3 10 4" xfId="19194" xr:uid="{00000000-0005-0000-0000-0000A28C0000}"/>
    <cellStyle name="Total 2 3 10 5" xfId="24222" xr:uid="{00000000-0005-0000-0000-0000A38C0000}"/>
    <cellStyle name="Total 2 3 10 6" xfId="28774" xr:uid="{00000000-0005-0000-0000-0000A48C0000}"/>
    <cellStyle name="Total 2 3 10 7" xfId="29816" xr:uid="{00000000-0005-0000-0000-0000A58C0000}"/>
    <cellStyle name="Total 2 3 10 8" xfId="31567" xr:uid="{00000000-0005-0000-0000-0000A68C0000}"/>
    <cellStyle name="Total 2 3 10 9" xfId="35277" xr:uid="{00000000-0005-0000-0000-0000A78C0000}"/>
    <cellStyle name="Total 2 3 11" xfId="3780" xr:uid="{00000000-0005-0000-0000-0000A88C0000}"/>
    <cellStyle name="Total 2 3 11 2" xfId="8463" xr:uid="{00000000-0005-0000-0000-0000A98C0000}"/>
    <cellStyle name="Total 2 3 11 3" xfId="12934" xr:uid="{00000000-0005-0000-0000-0000AA8C0000}"/>
    <cellStyle name="Total 2 3 11 4" xfId="19933" xr:uid="{00000000-0005-0000-0000-0000AB8C0000}"/>
    <cellStyle name="Total 2 3 11 5" xfId="19373" xr:uid="{00000000-0005-0000-0000-0000AC8C0000}"/>
    <cellStyle name="Total 2 3 11 6" xfId="28810" xr:uid="{00000000-0005-0000-0000-0000AD8C0000}"/>
    <cellStyle name="Total 2 3 11 7" xfId="28642" xr:uid="{00000000-0005-0000-0000-0000AE8C0000}"/>
    <cellStyle name="Total 2 3 11 8" xfId="30917" xr:uid="{00000000-0005-0000-0000-0000AF8C0000}"/>
    <cellStyle name="Total 2 3 11 9" xfId="31400" xr:uid="{00000000-0005-0000-0000-0000B08C0000}"/>
    <cellStyle name="Total 2 3 12" xfId="1547" xr:uid="{00000000-0005-0000-0000-0000B18C0000}"/>
    <cellStyle name="Total 2 3 12 2" xfId="8464" xr:uid="{00000000-0005-0000-0000-0000B28C0000}"/>
    <cellStyle name="Total 2 3 12 3" xfId="10701" xr:uid="{00000000-0005-0000-0000-0000B38C0000}"/>
    <cellStyle name="Total 2 3 12 4" xfId="9929" xr:uid="{00000000-0005-0000-0000-0000B48C0000}"/>
    <cellStyle name="Total 2 3 12 5" xfId="24453" xr:uid="{00000000-0005-0000-0000-0000B58C0000}"/>
    <cellStyle name="Total 2 3 12 6" xfId="25481" xr:uid="{00000000-0005-0000-0000-0000B68C0000}"/>
    <cellStyle name="Total 2 3 12 7" xfId="31035" xr:uid="{00000000-0005-0000-0000-0000B78C0000}"/>
    <cellStyle name="Total 2 3 12 8" xfId="31345" xr:uid="{00000000-0005-0000-0000-0000B88C0000}"/>
    <cellStyle name="Total 2 3 12 9" xfId="35107" xr:uid="{00000000-0005-0000-0000-0000B98C0000}"/>
    <cellStyle name="Total 2 3 13" xfId="8461" xr:uid="{00000000-0005-0000-0000-0000BA8C0000}"/>
    <cellStyle name="Total 2 3 14" xfId="10287" xr:uid="{00000000-0005-0000-0000-0000BB8C0000}"/>
    <cellStyle name="Total 2 3 15" xfId="10099" xr:uid="{00000000-0005-0000-0000-0000BC8C0000}"/>
    <cellStyle name="Total 2 3 16" xfId="25848" xr:uid="{00000000-0005-0000-0000-0000BD8C0000}"/>
    <cellStyle name="Total 2 3 17" xfId="19489" xr:uid="{00000000-0005-0000-0000-0000BE8C0000}"/>
    <cellStyle name="Total 2 3 18" xfId="31276" xr:uid="{00000000-0005-0000-0000-0000BF8C0000}"/>
    <cellStyle name="Total 2 3 19" xfId="35100" xr:uid="{00000000-0005-0000-0000-0000C08C0000}"/>
    <cellStyle name="Total 2 3 2" xfId="2307" xr:uid="{00000000-0005-0000-0000-0000C18C0000}"/>
    <cellStyle name="Total 2 3 2 10" xfId="17783" xr:uid="{00000000-0005-0000-0000-0000C28C0000}"/>
    <cellStyle name="Total 2 3 2 11" xfId="22657" xr:uid="{00000000-0005-0000-0000-0000C38C0000}"/>
    <cellStyle name="Total 2 3 2 12" xfId="30176" xr:uid="{00000000-0005-0000-0000-0000C48C0000}"/>
    <cellStyle name="Total 2 3 2 13" xfId="34145" xr:uid="{00000000-0005-0000-0000-0000C58C0000}"/>
    <cellStyle name="Total 2 3 2 14" xfId="37707" xr:uid="{00000000-0005-0000-0000-0000C68C0000}"/>
    <cellStyle name="Total 2 3 2 2" xfId="2707" xr:uid="{00000000-0005-0000-0000-0000C78C0000}"/>
    <cellStyle name="Total 2 3 2 2 2" xfId="8466" xr:uid="{00000000-0005-0000-0000-0000C88C0000}"/>
    <cellStyle name="Total 2 3 2 2 3" xfId="11861" xr:uid="{00000000-0005-0000-0000-0000C98C0000}"/>
    <cellStyle name="Total 2 3 2 2 4" xfId="18864" xr:uid="{00000000-0005-0000-0000-0000CA8C0000}"/>
    <cellStyle name="Total 2 3 2 2 5" xfId="24628" xr:uid="{00000000-0005-0000-0000-0000CB8C0000}"/>
    <cellStyle name="Total 2 3 2 2 6" xfId="23055" xr:uid="{00000000-0005-0000-0000-0000CC8C0000}"/>
    <cellStyle name="Total 2 3 2 2 7" xfId="23277" xr:uid="{00000000-0005-0000-0000-0000CD8C0000}"/>
    <cellStyle name="Total 2 3 2 2 8" xfId="24102" xr:uid="{00000000-0005-0000-0000-0000CE8C0000}"/>
    <cellStyle name="Total 2 3 2 2 9" xfId="33632" xr:uid="{00000000-0005-0000-0000-0000CF8C0000}"/>
    <cellStyle name="Total 2 3 2 3" xfId="3989" xr:uid="{00000000-0005-0000-0000-0000D08C0000}"/>
    <cellStyle name="Total 2 3 2 3 2" xfId="8467" xr:uid="{00000000-0005-0000-0000-0000D18C0000}"/>
    <cellStyle name="Total 2 3 2 3 3" xfId="13143" xr:uid="{00000000-0005-0000-0000-0000D28C0000}"/>
    <cellStyle name="Total 2 3 2 3 4" xfId="20141" xr:uid="{00000000-0005-0000-0000-0000D38C0000}"/>
    <cellStyle name="Total 2 3 2 3 5" xfId="27836" xr:uid="{00000000-0005-0000-0000-0000D48C0000}"/>
    <cellStyle name="Total 2 3 2 3 6" xfId="9610" xr:uid="{00000000-0005-0000-0000-0000D58C0000}"/>
    <cellStyle name="Total 2 3 2 3 7" xfId="23300" xr:uid="{00000000-0005-0000-0000-0000D68C0000}"/>
    <cellStyle name="Total 2 3 2 3 8" xfId="31674" xr:uid="{00000000-0005-0000-0000-0000D78C0000}"/>
    <cellStyle name="Total 2 3 2 3 9" xfId="35354" xr:uid="{00000000-0005-0000-0000-0000D88C0000}"/>
    <cellStyle name="Total 2 3 2 4" xfId="4427" xr:uid="{00000000-0005-0000-0000-0000D98C0000}"/>
    <cellStyle name="Total 2 3 2 4 2" xfId="8468" xr:uid="{00000000-0005-0000-0000-0000DA8C0000}"/>
    <cellStyle name="Total 2 3 2 4 3" xfId="13581" xr:uid="{00000000-0005-0000-0000-0000DB8C0000}"/>
    <cellStyle name="Total 2 3 2 4 4" xfId="20579" xr:uid="{00000000-0005-0000-0000-0000DC8C0000}"/>
    <cellStyle name="Total 2 3 2 4 5" xfId="27622" xr:uid="{00000000-0005-0000-0000-0000DD8C0000}"/>
    <cellStyle name="Total 2 3 2 4 6" xfId="28584" xr:uid="{00000000-0005-0000-0000-0000DE8C0000}"/>
    <cellStyle name="Total 2 3 2 4 7" xfId="25580" xr:uid="{00000000-0005-0000-0000-0000DF8C0000}"/>
    <cellStyle name="Total 2 3 2 4 8" xfId="17413" xr:uid="{00000000-0005-0000-0000-0000E08C0000}"/>
    <cellStyle name="Total 2 3 2 4 9" xfId="24572" xr:uid="{00000000-0005-0000-0000-0000E18C0000}"/>
    <cellStyle name="Total 2 3 2 5" xfId="4681" xr:uid="{00000000-0005-0000-0000-0000E28C0000}"/>
    <cellStyle name="Total 2 3 2 5 2" xfId="8469" xr:uid="{00000000-0005-0000-0000-0000E38C0000}"/>
    <cellStyle name="Total 2 3 2 5 3" xfId="13835" xr:uid="{00000000-0005-0000-0000-0000E48C0000}"/>
    <cellStyle name="Total 2 3 2 5 4" xfId="20833" xr:uid="{00000000-0005-0000-0000-0000E58C0000}"/>
    <cellStyle name="Total 2 3 2 5 5" xfId="15486" xr:uid="{00000000-0005-0000-0000-0000E68C0000}"/>
    <cellStyle name="Total 2 3 2 5 6" xfId="28169" xr:uid="{00000000-0005-0000-0000-0000E78C0000}"/>
    <cellStyle name="Total 2 3 2 5 7" xfId="25461" xr:uid="{00000000-0005-0000-0000-0000E88C0000}"/>
    <cellStyle name="Total 2 3 2 5 8" xfId="9593" xr:uid="{00000000-0005-0000-0000-0000E98C0000}"/>
    <cellStyle name="Total 2 3 2 5 9" xfId="31384" xr:uid="{00000000-0005-0000-0000-0000EA8C0000}"/>
    <cellStyle name="Total 2 3 2 6" xfId="4927" xr:uid="{00000000-0005-0000-0000-0000EB8C0000}"/>
    <cellStyle name="Total 2 3 2 6 2" xfId="8470" xr:uid="{00000000-0005-0000-0000-0000EC8C0000}"/>
    <cellStyle name="Total 2 3 2 6 3" xfId="14081" xr:uid="{00000000-0005-0000-0000-0000ED8C0000}"/>
    <cellStyle name="Total 2 3 2 6 4" xfId="21079" xr:uid="{00000000-0005-0000-0000-0000EE8C0000}"/>
    <cellStyle name="Total 2 3 2 6 5" xfId="27374" xr:uid="{00000000-0005-0000-0000-0000EF8C0000}"/>
    <cellStyle name="Total 2 3 2 6 6" xfId="22457" xr:uid="{00000000-0005-0000-0000-0000F08C0000}"/>
    <cellStyle name="Total 2 3 2 6 7" xfId="31973" xr:uid="{00000000-0005-0000-0000-0000F18C0000}"/>
    <cellStyle name="Total 2 3 2 6 8" xfId="35651" xr:uid="{00000000-0005-0000-0000-0000F28C0000}"/>
    <cellStyle name="Total 2 3 2 6 9" xfId="38562" xr:uid="{00000000-0005-0000-0000-0000F38C0000}"/>
    <cellStyle name="Total 2 3 2 7" xfId="8465" xr:uid="{00000000-0005-0000-0000-0000F48C0000}"/>
    <cellStyle name="Total 2 3 2 8" xfId="11461" xr:uid="{00000000-0005-0000-0000-0000F58C0000}"/>
    <cellStyle name="Total 2 3 2 9" xfId="18464" xr:uid="{00000000-0005-0000-0000-0000F68C0000}"/>
    <cellStyle name="Total 2 3 3" xfId="2038" xr:uid="{00000000-0005-0000-0000-0000F78C0000}"/>
    <cellStyle name="Total 2 3 3 10" xfId="28479" xr:uid="{00000000-0005-0000-0000-0000F88C0000}"/>
    <cellStyle name="Total 2 3 3 11" xfId="26045" xr:uid="{00000000-0005-0000-0000-0000F98C0000}"/>
    <cellStyle name="Total 2 3 3 12" xfId="18133" xr:uid="{00000000-0005-0000-0000-0000FA8C0000}"/>
    <cellStyle name="Total 2 3 3 13" xfId="34800" xr:uid="{00000000-0005-0000-0000-0000FB8C0000}"/>
    <cellStyle name="Total 2 3 3 14" xfId="38344" xr:uid="{00000000-0005-0000-0000-0000FC8C0000}"/>
    <cellStyle name="Total 2 3 3 2" xfId="2579" xr:uid="{00000000-0005-0000-0000-0000FD8C0000}"/>
    <cellStyle name="Total 2 3 3 2 2" xfId="8472" xr:uid="{00000000-0005-0000-0000-0000FE8C0000}"/>
    <cellStyle name="Total 2 3 3 2 3" xfId="11733" xr:uid="{00000000-0005-0000-0000-0000FF8C0000}"/>
    <cellStyle name="Total 2 3 3 2 4" xfId="18736" xr:uid="{00000000-0005-0000-0000-0000008D0000}"/>
    <cellStyle name="Total 2 3 3 2 5" xfId="21365" xr:uid="{00000000-0005-0000-0000-0000018D0000}"/>
    <cellStyle name="Total 2 3 3 2 6" xfId="23074" xr:uid="{00000000-0005-0000-0000-0000028D0000}"/>
    <cellStyle name="Total 2 3 3 2 7" xfId="25071" xr:uid="{00000000-0005-0000-0000-0000038D0000}"/>
    <cellStyle name="Total 2 3 3 2 8" xfId="31507" xr:uid="{00000000-0005-0000-0000-0000048D0000}"/>
    <cellStyle name="Total 2 3 3 2 9" xfId="35211" xr:uid="{00000000-0005-0000-0000-0000058D0000}"/>
    <cellStyle name="Total 2 3 3 3" xfId="3812" xr:uid="{00000000-0005-0000-0000-0000068D0000}"/>
    <cellStyle name="Total 2 3 3 3 2" xfId="8473" xr:uid="{00000000-0005-0000-0000-0000078D0000}"/>
    <cellStyle name="Total 2 3 3 3 3" xfId="12966" xr:uid="{00000000-0005-0000-0000-0000088D0000}"/>
    <cellStyle name="Total 2 3 3 3 4" xfId="19965" xr:uid="{00000000-0005-0000-0000-0000098D0000}"/>
    <cellStyle name="Total 2 3 3 3 5" xfId="17680" xr:uid="{00000000-0005-0000-0000-00000A8D0000}"/>
    <cellStyle name="Total 2 3 3 3 6" xfId="21387" xr:uid="{00000000-0005-0000-0000-00000B8D0000}"/>
    <cellStyle name="Total 2 3 3 3 7" xfId="28210" xr:uid="{00000000-0005-0000-0000-00000C8D0000}"/>
    <cellStyle name="Total 2 3 3 3 8" xfId="33510" xr:uid="{00000000-0005-0000-0000-00000D8D0000}"/>
    <cellStyle name="Total 2 3 3 3 9" xfId="37178" xr:uid="{00000000-0005-0000-0000-00000E8D0000}"/>
    <cellStyle name="Total 2 3 3 4" xfId="4288" xr:uid="{00000000-0005-0000-0000-00000F8D0000}"/>
    <cellStyle name="Total 2 3 3 4 2" xfId="8474" xr:uid="{00000000-0005-0000-0000-0000108D0000}"/>
    <cellStyle name="Total 2 3 3 4 3" xfId="13442" xr:uid="{00000000-0005-0000-0000-0000118D0000}"/>
    <cellStyle name="Total 2 3 3 4 4" xfId="20440" xr:uid="{00000000-0005-0000-0000-0000128D0000}"/>
    <cellStyle name="Total 2 3 3 4 5" xfId="24141" xr:uid="{00000000-0005-0000-0000-0000138D0000}"/>
    <cellStyle name="Total 2 3 3 4 6" xfId="21246" xr:uid="{00000000-0005-0000-0000-0000148D0000}"/>
    <cellStyle name="Total 2 3 3 4 7" xfId="25133" xr:uid="{00000000-0005-0000-0000-0000158D0000}"/>
    <cellStyle name="Total 2 3 3 4 8" xfId="28538" xr:uid="{00000000-0005-0000-0000-0000168D0000}"/>
    <cellStyle name="Total 2 3 3 4 9" xfId="29581" xr:uid="{00000000-0005-0000-0000-0000178D0000}"/>
    <cellStyle name="Total 2 3 3 5" xfId="4561" xr:uid="{00000000-0005-0000-0000-0000188D0000}"/>
    <cellStyle name="Total 2 3 3 5 2" xfId="8475" xr:uid="{00000000-0005-0000-0000-0000198D0000}"/>
    <cellStyle name="Total 2 3 3 5 3" xfId="13715" xr:uid="{00000000-0005-0000-0000-00001A8D0000}"/>
    <cellStyle name="Total 2 3 3 5 4" xfId="20713" xr:uid="{00000000-0005-0000-0000-00001B8D0000}"/>
    <cellStyle name="Total 2 3 3 5 5" xfId="22763" xr:uid="{00000000-0005-0000-0000-00001C8D0000}"/>
    <cellStyle name="Total 2 3 3 5 6" xfId="26718" xr:uid="{00000000-0005-0000-0000-00001D8D0000}"/>
    <cellStyle name="Total 2 3 3 5 7" xfId="24082" xr:uid="{00000000-0005-0000-0000-00001E8D0000}"/>
    <cellStyle name="Total 2 3 3 5 8" xfId="32237" xr:uid="{00000000-0005-0000-0000-00001F8D0000}"/>
    <cellStyle name="Total 2 3 3 5 9" xfId="35912" xr:uid="{00000000-0005-0000-0000-0000208D0000}"/>
    <cellStyle name="Total 2 3 3 6" xfId="4811" xr:uid="{00000000-0005-0000-0000-0000218D0000}"/>
    <cellStyle name="Total 2 3 3 6 2" xfId="8476" xr:uid="{00000000-0005-0000-0000-0000228D0000}"/>
    <cellStyle name="Total 2 3 3 6 3" xfId="13965" xr:uid="{00000000-0005-0000-0000-0000238D0000}"/>
    <cellStyle name="Total 2 3 3 6 4" xfId="20963" xr:uid="{00000000-0005-0000-0000-0000248D0000}"/>
    <cellStyle name="Total 2 3 3 6 5" xfId="27433" xr:uid="{00000000-0005-0000-0000-0000258D0000}"/>
    <cellStyle name="Total 2 3 3 6 6" xfId="28861" xr:uid="{00000000-0005-0000-0000-0000268D0000}"/>
    <cellStyle name="Total 2 3 3 6 7" xfId="28018" xr:uid="{00000000-0005-0000-0000-0000278D0000}"/>
    <cellStyle name="Total 2 3 3 6 8" xfId="31792" xr:uid="{00000000-0005-0000-0000-0000288D0000}"/>
    <cellStyle name="Total 2 3 3 6 9" xfId="35471" xr:uid="{00000000-0005-0000-0000-0000298D0000}"/>
    <cellStyle name="Total 2 3 3 7" xfId="8471" xr:uid="{00000000-0005-0000-0000-00002A8D0000}"/>
    <cellStyle name="Total 2 3 3 8" xfId="11192" xr:uid="{00000000-0005-0000-0000-00002B8D0000}"/>
    <cellStyle name="Total 2 3 3 9" xfId="9200" xr:uid="{00000000-0005-0000-0000-00002C8D0000}"/>
    <cellStyle name="Total 2 3 4" xfId="2295" xr:uid="{00000000-0005-0000-0000-00002D8D0000}"/>
    <cellStyle name="Total 2 3 4 10" xfId="17989" xr:uid="{00000000-0005-0000-0000-00002E8D0000}"/>
    <cellStyle name="Total 2 3 4 11" xfId="18164" xr:uid="{00000000-0005-0000-0000-00002F8D0000}"/>
    <cellStyle name="Total 2 3 4 12" xfId="30183" xr:uid="{00000000-0005-0000-0000-0000308D0000}"/>
    <cellStyle name="Total 2 3 4 13" xfId="23249" xr:uid="{00000000-0005-0000-0000-0000318D0000}"/>
    <cellStyle name="Total 2 3 4 14" xfId="33599" xr:uid="{00000000-0005-0000-0000-0000328D0000}"/>
    <cellStyle name="Total 2 3 4 2" xfId="2695" xr:uid="{00000000-0005-0000-0000-0000338D0000}"/>
    <cellStyle name="Total 2 3 4 2 2" xfId="8478" xr:uid="{00000000-0005-0000-0000-0000348D0000}"/>
    <cellStyle name="Total 2 3 4 2 3" xfId="11849" xr:uid="{00000000-0005-0000-0000-0000358D0000}"/>
    <cellStyle name="Total 2 3 4 2 4" xfId="18852" xr:uid="{00000000-0005-0000-0000-0000368D0000}"/>
    <cellStyle name="Total 2 3 4 2 5" xfId="28427" xr:uid="{00000000-0005-0000-0000-0000378D0000}"/>
    <cellStyle name="Total 2 3 4 2 6" xfId="18002" xr:uid="{00000000-0005-0000-0000-0000388D0000}"/>
    <cellStyle name="Total 2 3 4 2 7" xfId="25076" xr:uid="{00000000-0005-0000-0000-0000398D0000}"/>
    <cellStyle name="Total 2 3 4 2 8" xfId="31523" xr:uid="{00000000-0005-0000-0000-00003A8D0000}"/>
    <cellStyle name="Total 2 3 4 2 9" xfId="35233" xr:uid="{00000000-0005-0000-0000-00003B8D0000}"/>
    <cellStyle name="Total 2 3 4 3" xfId="3977" xr:uid="{00000000-0005-0000-0000-00003C8D0000}"/>
    <cellStyle name="Total 2 3 4 3 2" xfId="8479" xr:uid="{00000000-0005-0000-0000-00003D8D0000}"/>
    <cellStyle name="Total 2 3 4 3 3" xfId="13131" xr:uid="{00000000-0005-0000-0000-00003E8D0000}"/>
    <cellStyle name="Total 2 3 4 3 4" xfId="20129" xr:uid="{00000000-0005-0000-0000-00003F8D0000}"/>
    <cellStyle name="Total 2 3 4 3 5" xfId="27842" xr:uid="{00000000-0005-0000-0000-0000408D0000}"/>
    <cellStyle name="Total 2 3 4 3 6" xfId="28926" xr:uid="{00000000-0005-0000-0000-0000418D0000}"/>
    <cellStyle name="Total 2 3 4 3 7" xfId="25513" xr:uid="{00000000-0005-0000-0000-0000428D0000}"/>
    <cellStyle name="Total 2 3 4 3 8" xfId="31668" xr:uid="{00000000-0005-0000-0000-0000438D0000}"/>
    <cellStyle name="Total 2 3 4 3 9" xfId="35348" xr:uid="{00000000-0005-0000-0000-0000448D0000}"/>
    <cellStyle name="Total 2 3 4 4" xfId="4415" xr:uid="{00000000-0005-0000-0000-0000458D0000}"/>
    <cellStyle name="Total 2 3 4 4 2" xfId="8480" xr:uid="{00000000-0005-0000-0000-0000468D0000}"/>
    <cellStyle name="Total 2 3 4 4 3" xfId="13569" xr:uid="{00000000-0005-0000-0000-0000478D0000}"/>
    <cellStyle name="Total 2 3 4 4 4" xfId="20567" xr:uid="{00000000-0005-0000-0000-0000488D0000}"/>
    <cellStyle name="Total 2 3 4 4 5" xfId="27628" xr:uid="{00000000-0005-0000-0000-0000498D0000}"/>
    <cellStyle name="Total 2 3 4 4 6" xfId="17049" xr:uid="{00000000-0005-0000-0000-00004A8D0000}"/>
    <cellStyle name="Total 2 3 4 4 7" xfId="9922" xr:uid="{00000000-0005-0000-0000-00004B8D0000}"/>
    <cellStyle name="Total 2 3 4 4 8" xfId="25833" xr:uid="{00000000-0005-0000-0000-00004C8D0000}"/>
    <cellStyle name="Total 2 3 4 4 9" xfId="10251" xr:uid="{00000000-0005-0000-0000-00004D8D0000}"/>
    <cellStyle name="Total 2 3 4 5" xfId="4669" xr:uid="{00000000-0005-0000-0000-00004E8D0000}"/>
    <cellStyle name="Total 2 3 4 5 2" xfId="8481" xr:uid="{00000000-0005-0000-0000-00004F8D0000}"/>
    <cellStyle name="Total 2 3 4 5 3" xfId="13823" xr:uid="{00000000-0005-0000-0000-0000508D0000}"/>
    <cellStyle name="Total 2 3 4 5 4" xfId="20821" xr:uid="{00000000-0005-0000-0000-0000518D0000}"/>
    <cellStyle name="Total 2 3 4 5 5" xfId="27499" xr:uid="{00000000-0005-0000-0000-0000528D0000}"/>
    <cellStyle name="Total 2 3 4 5 6" xfId="24097" xr:uid="{00000000-0005-0000-0000-0000538D0000}"/>
    <cellStyle name="Total 2 3 4 5 7" xfId="18349" xr:uid="{00000000-0005-0000-0000-0000548D0000}"/>
    <cellStyle name="Total 2 3 4 5 8" xfId="32188" xr:uid="{00000000-0005-0000-0000-0000558D0000}"/>
    <cellStyle name="Total 2 3 4 5 9" xfId="35863" xr:uid="{00000000-0005-0000-0000-0000568D0000}"/>
    <cellStyle name="Total 2 3 4 6" xfId="4915" xr:uid="{00000000-0005-0000-0000-0000578D0000}"/>
    <cellStyle name="Total 2 3 4 6 2" xfId="8482" xr:uid="{00000000-0005-0000-0000-0000588D0000}"/>
    <cellStyle name="Total 2 3 4 6 3" xfId="14069" xr:uid="{00000000-0005-0000-0000-0000598D0000}"/>
    <cellStyle name="Total 2 3 4 6 4" xfId="21067" xr:uid="{00000000-0005-0000-0000-00005A8D0000}"/>
    <cellStyle name="Total 2 3 4 6 5" xfId="24264" xr:uid="{00000000-0005-0000-0000-00005B8D0000}"/>
    <cellStyle name="Total 2 3 4 6 6" xfId="29293" xr:uid="{00000000-0005-0000-0000-00005C8D0000}"/>
    <cellStyle name="Total 2 3 4 6 7" xfId="31961" xr:uid="{00000000-0005-0000-0000-00005D8D0000}"/>
    <cellStyle name="Total 2 3 4 6 8" xfId="35639" xr:uid="{00000000-0005-0000-0000-00005E8D0000}"/>
    <cellStyle name="Total 2 3 4 6 9" xfId="38550" xr:uid="{00000000-0005-0000-0000-00005F8D0000}"/>
    <cellStyle name="Total 2 3 4 7" xfId="8477" xr:uid="{00000000-0005-0000-0000-0000608D0000}"/>
    <cellStyle name="Total 2 3 4 8" xfId="11449" xr:uid="{00000000-0005-0000-0000-0000618D0000}"/>
    <cellStyle name="Total 2 3 4 9" xfId="18452" xr:uid="{00000000-0005-0000-0000-0000628D0000}"/>
    <cellStyle name="Total 2 3 5" xfId="1679" xr:uid="{00000000-0005-0000-0000-0000638D0000}"/>
    <cellStyle name="Total 2 3 5 10" xfId="28663" xr:uid="{00000000-0005-0000-0000-0000648D0000}"/>
    <cellStyle name="Total 2 3 5 11" xfId="22930" xr:uid="{00000000-0005-0000-0000-0000658D0000}"/>
    <cellStyle name="Total 2 3 5 12" xfId="10051" xr:uid="{00000000-0005-0000-0000-0000668D0000}"/>
    <cellStyle name="Total 2 3 5 13" xfId="25533" xr:uid="{00000000-0005-0000-0000-0000678D0000}"/>
    <cellStyle name="Total 2 3 5 14" xfId="33714" xr:uid="{00000000-0005-0000-0000-0000688D0000}"/>
    <cellStyle name="Total 2 3 5 2" xfId="2506" xr:uid="{00000000-0005-0000-0000-0000698D0000}"/>
    <cellStyle name="Total 2 3 5 2 2" xfId="8484" xr:uid="{00000000-0005-0000-0000-00006A8D0000}"/>
    <cellStyle name="Total 2 3 5 2 3" xfId="11660" xr:uid="{00000000-0005-0000-0000-00006B8D0000}"/>
    <cellStyle name="Total 2 3 5 2 4" xfId="18663" xr:uid="{00000000-0005-0000-0000-00006C8D0000}"/>
    <cellStyle name="Total 2 3 5 2 5" xfId="22721" xr:uid="{00000000-0005-0000-0000-00006D8D0000}"/>
    <cellStyle name="Total 2 3 5 2 6" xfId="25325" xr:uid="{00000000-0005-0000-0000-00006E8D0000}"/>
    <cellStyle name="Total 2 3 5 2 7" xfId="28900" xr:uid="{00000000-0005-0000-0000-00006F8D0000}"/>
    <cellStyle name="Total 2 3 5 2 8" xfId="34055" xr:uid="{00000000-0005-0000-0000-0000708D0000}"/>
    <cellStyle name="Total 2 3 5 2 9" xfId="37617" xr:uid="{00000000-0005-0000-0000-0000718D0000}"/>
    <cellStyle name="Total 2 3 5 3" xfId="3656" xr:uid="{00000000-0005-0000-0000-0000728D0000}"/>
    <cellStyle name="Total 2 3 5 3 2" xfId="8485" xr:uid="{00000000-0005-0000-0000-0000738D0000}"/>
    <cellStyle name="Total 2 3 5 3 3" xfId="12810" xr:uid="{00000000-0005-0000-0000-0000748D0000}"/>
    <cellStyle name="Total 2 3 5 3 4" xfId="19809" xr:uid="{00000000-0005-0000-0000-0000758D0000}"/>
    <cellStyle name="Total 2 3 5 3 5" xfId="28001" xr:uid="{00000000-0005-0000-0000-0000768D0000}"/>
    <cellStyle name="Total 2 3 5 3 6" xfId="22499" xr:uid="{00000000-0005-0000-0000-0000778D0000}"/>
    <cellStyle name="Total 2 3 5 3 7" xfId="29562" xr:uid="{00000000-0005-0000-0000-0000788D0000}"/>
    <cellStyle name="Total 2 3 5 3 8" xfId="33580" xr:uid="{00000000-0005-0000-0000-0000798D0000}"/>
    <cellStyle name="Total 2 3 5 3 9" xfId="37248" xr:uid="{00000000-0005-0000-0000-00007A8D0000}"/>
    <cellStyle name="Total 2 3 5 4" xfId="4165" xr:uid="{00000000-0005-0000-0000-00007B8D0000}"/>
    <cellStyle name="Total 2 3 5 4 2" xfId="8486" xr:uid="{00000000-0005-0000-0000-00007C8D0000}"/>
    <cellStyle name="Total 2 3 5 4 3" xfId="13319" xr:uid="{00000000-0005-0000-0000-00007D8D0000}"/>
    <cellStyle name="Total 2 3 5 4 4" xfId="20317" xr:uid="{00000000-0005-0000-0000-00007E8D0000}"/>
    <cellStyle name="Total 2 3 5 4 5" xfId="27744" xr:uid="{00000000-0005-0000-0000-00007F8D0000}"/>
    <cellStyle name="Total 2 3 5 4 6" xfId="28142" xr:uid="{00000000-0005-0000-0000-0000808D0000}"/>
    <cellStyle name="Total 2 3 5 4 7" xfId="26476" xr:uid="{00000000-0005-0000-0000-0000818D0000}"/>
    <cellStyle name="Total 2 3 5 4 8" xfId="22980" xr:uid="{00000000-0005-0000-0000-0000828D0000}"/>
    <cellStyle name="Total 2 3 5 4 9" xfId="33672" xr:uid="{00000000-0005-0000-0000-0000838D0000}"/>
    <cellStyle name="Total 2 3 5 5" xfId="3833" xr:uid="{00000000-0005-0000-0000-0000848D0000}"/>
    <cellStyle name="Total 2 3 5 5 2" xfId="8487" xr:uid="{00000000-0005-0000-0000-0000858D0000}"/>
    <cellStyle name="Total 2 3 5 5 3" xfId="12987" xr:uid="{00000000-0005-0000-0000-0000868D0000}"/>
    <cellStyle name="Total 2 3 5 5 4" xfId="19986" xr:uid="{00000000-0005-0000-0000-0000878D0000}"/>
    <cellStyle name="Total 2 3 5 5 5" xfId="19508" xr:uid="{00000000-0005-0000-0000-0000888D0000}"/>
    <cellStyle name="Total 2 3 5 5 6" xfId="29192" xr:uid="{00000000-0005-0000-0000-0000898D0000}"/>
    <cellStyle name="Total 2 3 5 5 7" xfId="18104" xr:uid="{00000000-0005-0000-0000-00008A8D0000}"/>
    <cellStyle name="Total 2 3 5 5 8" xfId="29686" xr:uid="{00000000-0005-0000-0000-00008B8D0000}"/>
    <cellStyle name="Total 2 3 5 5 9" xfId="35535" xr:uid="{00000000-0005-0000-0000-00008C8D0000}"/>
    <cellStyle name="Total 2 3 5 6" xfId="3010" xr:uid="{00000000-0005-0000-0000-00008D8D0000}"/>
    <cellStyle name="Total 2 3 5 6 2" xfId="8488" xr:uid="{00000000-0005-0000-0000-00008E8D0000}"/>
    <cellStyle name="Total 2 3 5 6 3" xfId="12164" xr:uid="{00000000-0005-0000-0000-00008F8D0000}"/>
    <cellStyle name="Total 2 3 5 6 4" xfId="19167" xr:uid="{00000000-0005-0000-0000-0000908D0000}"/>
    <cellStyle name="Total 2 3 5 6 5" xfId="24688" xr:uid="{00000000-0005-0000-0000-0000918D0000}"/>
    <cellStyle name="Total 2 3 5 6 6" xfId="23223" xr:uid="{00000000-0005-0000-0000-0000928D0000}"/>
    <cellStyle name="Total 2 3 5 6 7" xfId="18190" xr:uid="{00000000-0005-0000-0000-0000938D0000}"/>
    <cellStyle name="Total 2 3 5 6 8" xfId="33803" xr:uid="{00000000-0005-0000-0000-0000948D0000}"/>
    <cellStyle name="Total 2 3 5 6 9" xfId="37365" xr:uid="{00000000-0005-0000-0000-0000958D0000}"/>
    <cellStyle name="Total 2 3 5 7" xfId="8483" xr:uid="{00000000-0005-0000-0000-0000968D0000}"/>
    <cellStyle name="Total 2 3 5 8" xfId="10833" xr:uid="{00000000-0005-0000-0000-0000978D0000}"/>
    <cellStyle name="Total 2 3 5 9" xfId="11045" xr:uid="{00000000-0005-0000-0000-0000988D0000}"/>
    <cellStyle name="Total 2 3 6" xfId="1660" xr:uid="{00000000-0005-0000-0000-0000998D0000}"/>
    <cellStyle name="Total 2 3 6 10" xfId="23028" xr:uid="{00000000-0005-0000-0000-00009A8D0000}"/>
    <cellStyle name="Total 2 3 6 11" xfId="25736" xr:uid="{00000000-0005-0000-0000-00009B8D0000}"/>
    <cellStyle name="Total 2 3 6 12" xfId="34920" xr:uid="{00000000-0005-0000-0000-00009C8D0000}"/>
    <cellStyle name="Total 2 3 6 13" xfId="38383" xr:uid="{00000000-0005-0000-0000-00009D8D0000}"/>
    <cellStyle name="Total 2 3 6 2" xfId="3588" xr:uid="{00000000-0005-0000-0000-00009E8D0000}"/>
    <cellStyle name="Total 2 3 6 2 2" xfId="8490" xr:uid="{00000000-0005-0000-0000-00009F8D0000}"/>
    <cellStyle name="Total 2 3 6 2 3" xfId="12742" xr:uid="{00000000-0005-0000-0000-0000A08D0000}"/>
    <cellStyle name="Total 2 3 6 2 4" xfId="19743" xr:uid="{00000000-0005-0000-0000-0000A18D0000}"/>
    <cellStyle name="Total 2 3 6 2 5" xfId="28035" xr:uid="{00000000-0005-0000-0000-0000A28D0000}"/>
    <cellStyle name="Total 2 3 6 2 6" xfId="26538" xr:uid="{00000000-0005-0000-0000-0000A38D0000}"/>
    <cellStyle name="Total 2 3 6 2 7" xfId="29586" xr:uid="{00000000-0005-0000-0000-0000A48D0000}"/>
    <cellStyle name="Total 2 3 6 2 8" xfId="33586" xr:uid="{00000000-0005-0000-0000-0000A58D0000}"/>
    <cellStyle name="Total 2 3 6 2 9" xfId="37254" xr:uid="{00000000-0005-0000-0000-0000A68D0000}"/>
    <cellStyle name="Total 2 3 6 3" xfId="4137" xr:uid="{00000000-0005-0000-0000-0000A78D0000}"/>
    <cellStyle name="Total 2 3 6 3 2" xfId="8491" xr:uid="{00000000-0005-0000-0000-0000A88D0000}"/>
    <cellStyle name="Total 2 3 6 3 3" xfId="13291" xr:uid="{00000000-0005-0000-0000-0000A98D0000}"/>
    <cellStyle name="Total 2 3 6 3 4" xfId="20289" xr:uid="{00000000-0005-0000-0000-0000AA8D0000}"/>
    <cellStyle name="Total 2 3 6 3 5" xfId="10024" xr:uid="{00000000-0005-0000-0000-0000AB8D0000}"/>
    <cellStyle name="Total 2 3 6 3 6" xfId="26661" xr:uid="{00000000-0005-0000-0000-0000AC8D0000}"/>
    <cellStyle name="Total 2 3 6 3 7" xfId="17774" xr:uid="{00000000-0005-0000-0000-0000AD8D0000}"/>
    <cellStyle name="Total 2 3 6 3 8" xfId="33400" xr:uid="{00000000-0005-0000-0000-0000AE8D0000}"/>
    <cellStyle name="Total 2 3 6 3 9" xfId="37075" xr:uid="{00000000-0005-0000-0000-0000AF8D0000}"/>
    <cellStyle name="Total 2 3 6 4" xfId="3826" xr:uid="{00000000-0005-0000-0000-0000B08D0000}"/>
    <cellStyle name="Total 2 3 6 4 2" xfId="8492" xr:uid="{00000000-0005-0000-0000-0000B18D0000}"/>
    <cellStyle name="Total 2 3 6 4 3" xfId="12980" xr:uid="{00000000-0005-0000-0000-0000B28D0000}"/>
    <cellStyle name="Total 2 3 6 4 4" xfId="19979" xr:uid="{00000000-0005-0000-0000-0000B38D0000}"/>
    <cellStyle name="Total 2 3 6 4 5" xfId="27917" xr:uid="{00000000-0005-0000-0000-0000B48D0000}"/>
    <cellStyle name="Total 2 3 6 4 6" xfId="23167" xr:uid="{00000000-0005-0000-0000-0000B58D0000}"/>
    <cellStyle name="Total 2 3 6 4 7" xfId="25426" xr:uid="{00000000-0005-0000-0000-0000B68D0000}"/>
    <cellStyle name="Total 2 3 6 4 8" xfId="31653" xr:uid="{00000000-0005-0000-0000-0000B78D0000}"/>
    <cellStyle name="Total 2 3 6 4 9" xfId="35333" xr:uid="{00000000-0005-0000-0000-0000B88D0000}"/>
    <cellStyle name="Total 2 3 6 5" xfId="3181" xr:uid="{00000000-0005-0000-0000-0000B98D0000}"/>
    <cellStyle name="Total 2 3 6 5 2" xfId="8493" xr:uid="{00000000-0005-0000-0000-0000BA8D0000}"/>
    <cellStyle name="Total 2 3 6 5 3" xfId="12335" xr:uid="{00000000-0005-0000-0000-0000BB8D0000}"/>
    <cellStyle name="Total 2 3 6 5 4" xfId="19338" xr:uid="{00000000-0005-0000-0000-0000BC8D0000}"/>
    <cellStyle name="Total 2 3 6 5 5" xfId="28236" xr:uid="{00000000-0005-0000-0000-0000BD8D0000}"/>
    <cellStyle name="Total 2 3 6 5 6" xfId="18188" xr:uid="{00000000-0005-0000-0000-0000BE8D0000}"/>
    <cellStyle name="Total 2 3 6 5 7" xfId="17100" xr:uid="{00000000-0005-0000-0000-0000BF8D0000}"/>
    <cellStyle name="Total 2 3 6 5 8" xfId="24622" xr:uid="{00000000-0005-0000-0000-0000C08D0000}"/>
    <cellStyle name="Total 2 3 6 5 9" xfId="33655" xr:uid="{00000000-0005-0000-0000-0000C18D0000}"/>
    <cellStyle name="Total 2 3 6 6" xfId="8489" xr:uid="{00000000-0005-0000-0000-0000C28D0000}"/>
    <cellStyle name="Total 2 3 6 7" xfId="10814" xr:uid="{00000000-0005-0000-0000-0000C38D0000}"/>
    <cellStyle name="Total 2 3 6 8" xfId="9168" xr:uid="{00000000-0005-0000-0000-0000C48D0000}"/>
    <cellStyle name="Total 2 3 6 9" xfId="28670" xr:uid="{00000000-0005-0000-0000-0000C58D0000}"/>
    <cellStyle name="Total 2 3 7" xfId="2488" xr:uid="{00000000-0005-0000-0000-0000C68D0000}"/>
    <cellStyle name="Total 2 3 7 2" xfId="8494" xr:uid="{00000000-0005-0000-0000-0000C78D0000}"/>
    <cellStyle name="Total 2 3 7 3" xfId="11642" xr:uid="{00000000-0005-0000-0000-0000C88D0000}"/>
    <cellStyle name="Total 2 3 7 4" xfId="18645" xr:uid="{00000000-0005-0000-0000-0000C98D0000}"/>
    <cellStyle name="Total 2 3 7 5" xfId="17851" xr:uid="{00000000-0005-0000-0000-0000CA8D0000}"/>
    <cellStyle name="Total 2 3 7 6" xfId="22642" xr:uid="{00000000-0005-0000-0000-0000CB8D0000}"/>
    <cellStyle name="Total 2 3 7 7" xfId="29420" xr:uid="{00000000-0005-0000-0000-0000CC8D0000}"/>
    <cellStyle name="Total 2 3 7 8" xfId="34063" xr:uid="{00000000-0005-0000-0000-0000CD8D0000}"/>
    <cellStyle name="Total 2 3 7 9" xfId="37625" xr:uid="{00000000-0005-0000-0000-0000CE8D0000}"/>
    <cellStyle name="Total 2 3 8" xfId="3151" xr:uid="{00000000-0005-0000-0000-0000CF8D0000}"/>
    <cellStyle name="Total 2 3 8 2" xfId="8495" xr:uid="{00000000-0005-0000-0000-0000D08D0000}"/>
    <cellStyle name="Total 2 3 8 3" xfId="12305" xr:uid="{00000000-0005-0000-0000-0000D18D0000}"/>
    <cellStyle name="Total 2 3 8 4" xfId="19308" xr:uid="{00000000-0005-0000-0000-0000D28D0000}"/>
    <cellStyle name="Total 2 3 8 5" xfId="24718" xr:uid="{00000000-0005-0000-0000-0000D38D0000}"/>
    <cellStyle name="Total 2 3 8 6" xfId="19389" xr:uid="{00000000-0005-0000-0000-0000D48D0000}"/>
    <cellStyle name="Total 2 3 8 7" xfId="26504" xr:uid="{00000000-0005-0000-0000-0000D58D0000}"/>
    <cellStyle name="Total 2 3 8 8" xfId="25640" xr:uid="{00000000-0005-0000-0000-0000D68D0000}"/>
    <cellStyle name="Total 2 3 8 9" xfId="33654" xr:uid="{00000000-0005-0000-0000-0000D78D0000}"/>
    <cellStyle name="Total 2 3 9" xfId="2858" xr:uid="{00000000-0005-0000-0000-0000D88D0000}"/>
    <cellStyle name="Total 2 3 9 2" xfId="8496" xr:uid="{00000000-0005-0000-0000-0000D98D0000}"/>
    <cellStyle name="Total 2 3 9 3" xfId="12012" xr:uid="{00000000-0005-0000-0000-0000DA8D0000}"/>
    <cellStyle name="Total 2 3 9 4" xfId="19015" xr:uid="{00000000-0005-0000-0000-0000DB8D0000}"/>
    <cellStyle name="Total 2 3 9 5" xfId="28355" xr:uid="{00000000-0005-0000-0000-0000DC8D0000}"/>
    <cellStyle name="Total 2 3 9 6" xfId="28078" xr:uid="{00000000-0005-0000-0000-0000DD8D0000}"/>
    <cellStyle name="Total 2 3 9 7" xfId="29905" xr:uid="{00000000-0005-0000-0000-0000DE8D0000}"/>
    <cellStyle name="Total 2 3 9 8" xfId="31103" xr:uid="{00000000-0005-0000-0000-0000DF8D0000}"/>
    <cellStyle name="Total 2 3 9 9" xfId="34990" xr:uid="{00000000-0005-0000-0000-0000E08D0000}"/>
    <cellStyle name="Total 2 4" xfId="1187" xr:uid="{00000000-0005-0000-0000-0000E18D0000}"/>
    <cellStyle name="Total 2 4 10" xfId="4328" xr:uid="{00000000-0005-0000-0000-0000E28D0000}"/>
    <cellStyle name="Total 2 4 10 2" xfId="8498" xr:uid="{00000000-0005-0000-0000-0000E38D0000}"/>
    <cellStyle name="Total 2 4 10 3" xfId="13482" xr:uid="{00000000-0005-0000-0000-0000E48D0000}"/>
    <cellStyle name="Total 2 4 10 4" xfId="20480" xr:uid="{00000000-0005-0000-0000-0000E58D0000}"/>
    <cellStyle name="Total 2 4 10 5" xfId="27669" xr:uid="{00000000-0005-0000-0000-0000E68D0000}"/>
    <cellStyle name="Total 2 4 10 6" xfId="26671" xr:uid="{00000000-0005-0000-0000-0000E78D0000}"/>
    <cellStyle name="Total 2 4 10 7" xfId="20048" xr:uid="{00000000-0005-0000-0000-0000E88D0000}"/>
    <cellStyle name="Total 2 4 10 8" xfId="29700" xr:uid="{00000000-0005-0000-0000-0000E98D0000}"/>
    <cellStyle name="Total 2 4 10 9" xfId="31834" xr:uid="{00000000-0005-0000-0000-0000EA8D0000}"/>
    <cellStyle name="Total 2 4 11" xfId="2225" xr:uid="{00000000-0005-0000-0000-0000EB8D0000}"/>
    <cellStyle name="Total 2 4 11 2" xfId="8499" xr:uid="{00000000-0005-0000-0000-0000EC8D0000}"/>
    <cellStyle name="Total 2 4 11 3" xfId="11379" xr:uid="{00000000-0005-0000-0000-0000ED8D0000}"/>
    <cellStyle name="Total 2 4 11 4" xfId="18382" xr:uid="{00000000-0005-0000-0000-0000EE8D0000}"/>
    <cellStyle name="Total 2 4 11 5" xfId="19583" xr:uid="{00000000-0005-0000-0000-0000EF8D0000}"/>
    <cellStyle name="Total 2 4 11 6" xfId="26100" xr:uid="{00000000-0005-0000-0000-0000F08D0000}"/>
    <cellStyle name="Total 2 4 11 7" xfId="30217" xr:uid="{00000000-0005-0000-0000-0000F18D0000}"/>
    <cellStyle name="Total 2 4 11 8" xfId="34191" xr:uid="{00000000-0005-0000-0000-0000F28D0000}"/>
    <cellStyle name="Total 2 4 11 9" xfId="37753" xr:uid="{00000000-0005-0000-0000-0000F38D0000}"/>
    <cellStyle name="Total 2 4 12" xfId="8497" xr:uid="{00000000-0005-0000-0000-0000F48D0000}"/>
    <cellStyle name="Total 2 4 13" xfId="10341" xr:uid="{00000000-0005-0000-0000-0000F58D0000}"/>
    <cellStyle name="Total 2 4 14" xfId="17253" xr:uid="{00000000-0005-0000-0000-0000F68D0000}"/>
    <cellStyle name="Total 2 4 15" xfId="29394" xr:uid="{00000000-0005-0000-0000-0000F78D0000}"/>
    <cellStyle name="Total 2 4 16" xfId="25546" xr:uid="{00000000-0005-0000-0000-0000F88D0000}"/>
    <cellStyle name="Total 2 4 17" xfId="31288" xr:uid="{00000000-0005-0000-0000-0000F98D0000}"/>
    <cellStyle name="Total 2 4 18" xfId="35105" xr:uid="{00000000-0005-0000-0000-0000FA8D0000}"/>
    <cellStyle name="Total 2 4 2" xfId="2348" xr:uid="{00000000-0005-0000-0000-0000FB8D0000}"/>
    <cellStyle name="Total 2 4 2 10" xfId="10045" xr:uid="{00000000-0005-0000-0000-0000FC8D0000}"/>
    <cellStyle name="Total 2 4 2 11" xfId="26145" xr:uid="{00000000-0005-0000-0000-0000FD8D0000}"/>
    <cellStyle name="Total 2 4 2 12" xfId="30157" xr:uid="{00000000-0005-0000-0000-0000FE8D0000}"/>
    <cellStyle name="Total 2 4 2 13" xfId="34133" xr:uid="{00000000-0005-0000-0000-0000FF8D0000}"/>
    <cellStyle name="Total 2 4 2 14" xfId="37695" xr:uid="{00000000-0005-0000-0000-0000008E0000}"/>
    <cellStyle name="Total 2 4 2 2" xfId="2748" xr:uid="{00000000-0005-0000-0000-0000018E0000}"/>
    <cellStyle name="Total 2 4 2 2 2" xfId="8501" xr:uid="{00000000-0005-0000-0000-0000028E0000}"/>
    <cellStyle name="Total 2 4 2 2 3" xfId="11902" xr:uid="{00000000-0005-0000-0000-0000038E0000}"/>
    <cellStyle name="Total 2 4 2 2 4" xfId="18905" xr:uid="{00000000-0005-0000-0000-0000048E0000}"/>
    <cellStyle name="Total 2 4 2 2 5" xfId="24212" xr:uid="{00000000-0005-0000-0000-0000058E0000}"/>
    <cellStyle name="Total 2 4 2 2 6" xfId="23476" xr:uid="{00000000-0005-0000-0000-0000068E0000}"/>
    <cellStyle name="Total 2 4 2 2 7" xfId="29959" xr:uid="{00000000-0005-0000-0000-0000078E0000}"/>
    <cellStyle name="Total 2 4 2 2 8" xfId="28730" xr:uid="{00000000-0005-0000-0000-0000088E0000}"/>
    <cellStyle name="Total 2 4 2 2 9" xfId="25794" xr:uid="{00000000-0005-0000-0000-0000098E0000}"/>
    <cellStyle name="Total 2 4 2 3" xfId="4030" xr:uid="{00000000-0005-0000-0000-00000A8E0000}"/>
    <cellStyle name="Total 2 4 2 3 2" xfId="8502" xr:uid="{00000000-0005-0000-0000-00000B8E0000}"/>
    <cellStyle name="Total 2 4 2 3 3" xfId="13184" xr:uid="{00000000-0005-0000-0000-00000C8E0000}"/>
    <cellStyle name="Total 2 4 2 3 4" xfId="20182" xr:uid="{00000000-0005-0000-0000-00000D8E0000}"/>
    <cellStyle name="Total 2 4 2 3 5" xfId="23233" xr:uid="{00000000-0005-0000-0000-00000E8E0000}"/>
    <cellStyle name="Total 2 4 2 3 6" xfId="28827" xr:uid="{00000000-0005-0000-0000-00000F8E0000}"/>
    <cellStyle name="Total 2 4 2 3 7" xfId="9943" xr:uid="{00000000-0005-0000-0000-0000108E0000}"/>
    <cellStyle name="Total 2 4 2 3 8" xfId="31848" xr:uid="{00000000-0005-0000-0000-0000118E0000}"/>
    <cellStyle name="Total 2 4 2 3 9" xfId="35502" xr:uid="{00000000-0005-0000-0000-0000128E0000}"/>
    <cellStyle name="Total 2 4 2 4" xfId="4468" xr:uid="{00000000-0005-0000-0000-0000138E0000}"/>
    <cellStyle name="Total 2 4 2 4 2" xfId="8503" xr:uid="{00000000-0005-0000-0000-0000148E0000}"/>
    <cellStyle name="Total 2 4 2 4 3" xfId="13622" xr:uid="{00000000-0005-0000-0000-0000158E0000}"/>
    <cellStyle name="Total 2 4 2 4 4" xfId="20620" xr:uid="{00000000-0005-0000-0000-0000168E0000}"/>
    <cellStyle name="Total 2 4 2 4 5" xfId="17798" xr:uid="{00000000-0005-0000-0000-0000178E0000}"/>
    <cellStyle name="Total 2 4 2 4 6" xfId="25194" xr:uid="{00000000-0005-0000-0000-0000188E0000}"/>
    <cellStyle name="Total 2 4 2 4 7" xfId="25128" xr:uid="{00000000-0005-0000-0000-0000198E0000}"/>
    <cellStyle name="Total 2 4 2 4 8" xfId="32279" xr:uid="{00000000-0005-0000-0000-00001A8E0000}"/>
    <cellStyle name="Total 2 4 2 4 9" xfId="35954" xr:uid="{00000000-0005-0000-0000-00001B8E0000}"/>
    <cellStyle name="Total 2 4 2 5" xfId="4722" xr:uid="{00000000-0005-0000-0000-00001C8E0000}"/>
    <cellStyle name="Total 2 4 2 5 2" xfId="8504" xr:uid="{00000000-0005-0000-0000-00001D8E0000}"/>
    <cellStyle name="Total 2 4 2 5 3" xfId="13876" xr:uid="{00000000-0005-0000-0000-00001E8E0000}"/>
    <cellStyle name="Total 2 4 2 5 4" xfId="20874" xr:uid="{00000000-0005-0000-0000-00001F8E0000}"/>
    <cellStyle name="Total 2 4 2 5 5" xfId="10005" xr:uid="{00000000-0005-0000-0000-0000208E0000}"/>
    <cellStyle name="Total 2 4 2 5 6" xfId="25274" xr:uid="{00000000-0005-0000-0000-0000218E0000}"/>
    <cellStyle name="Total 2 4 2 5 7" xfId="27876" xr:uid="{00000000-0005-0000-0000-0000228E0000}"/>
    <cellStyle name="Total 2 4 2 5 8" xfId="29728" xr:uid="{00000000-0005-0000-0000-0000238E0000}"/>
    <cellStyle name="Total 2 4 2 5 9" xfId="33702" xr:uid="{00000000-0005-0000-0000-0000248E0000}"/>
    <cellStyle name="Total 2 4 2 6" xfId="4968" xr:uid="{00000000-0005-0000-0000-0000258E0000}"/>
    <cellStyle name="Total 2 4 2 6 2" xfId="8505" xr:uid="{00000000-0005-0000-0000-0000268E0000}"/>
    <cellStyle name="Total 2 4 2 6 3" xfId="14122" xr:uid="{00000000-0005-0000-0000-0000278E0000}"/>
    <cellStyle name="Total 2 4 2 6 4" xfId="21120" xr:uid="{00000000-0005-0000-0000-0000288E0000}"/>
    <cellStyle name="Total 2 4 2 6 5" xfId="24817" xr:uid="{00000000-0005-0000-0000-0000298E0000}"/>
    <cellStyle name="Total 2 4 2 6 6" xfId="25011" xr:uid="{00000000-0005-0000-0000-00002A8E0000}"/>
    <cellStyle name="Total 2 4 2 6 7" xfId="32014" xr:uid="{00000000-0005-0000-0000-00002B8E0000}"/>
    <cellStyle name="Total 2 4 2 6 8" xfId="35692" xr:uid="{00000000-0005-0000-0000-00002C8E0000}"/>
    <cellStyle name="Total 2 4 2 6 9" xfId="38603" xr:uid="{00000000-0005-0000-0000-00002D8E0000}"/>
    <cellStyle name="Total 2 4 2 7" xfId="8500" xr:uid="{00000000-0005-0000-0000-00002E8E0000}"/>
    <cellStyle name="Total 2 4 2 8" xfId="11502" xr:uid="{00000000-0005-0000-0000-00002F8E0000}"/>
    <cellStyle name="Total 2 4 2 9" xfId="18505" xr:uid="{00000000-0005-0000-0000-0000308E0000}"/>
    <cellStyle name="Total 2 4 3" xfId="2376" xr:uid="{00000000-0005-0000-0000-0000318E0000}"/>
    <cellStyle name="Total 2 4 3 10" xfId="19590" xr:uid="{00000000-0005-0000-0000-0000328E0000}"/>
    <cellStyle name="Total 2 4 3 11" xfId="26159" xr:uid="{00000000-0005-0000-0000-0000338E0000}"/>
    <cellStyle name="Total 2 4 3 12" xfId="30143" xr:uid="{00000000-0005-0000-0000-0000348E0000}"/>
    <cellStyle name="Total 2 4 3 13" xfId="34119" xr:uid="{00000000-0005-0000-0000-0000358E0000}"/>
    <cellStyle name="Total 2 4 3 14" xfId="37681" xr:uid="{00000000-0005-0000-0000-0000368E0000}"/>
    <cellStyle name="Total 2 4 3 2" xfId="2776" xr:uid="{00000000-0005-0000-0000-0000378E0000}"/>
    <cellStyle name="Total 2 4 3 2 2" xfId="8507" xr:uid="{00000000-0005-0000-0000-0000388E0000}"/>
    <cellStyle name="Total 2 4 3 2 3" xfId="11930" xr:uid="{00000000-0005-0000-0000-0000398E0000}"/>
    <cellStyle name="Total 2 4 3 2 4" xfId="18933" xr:uid="{00000000-0005-0000-0000-00003A8E0000}"/>
    <cellStyle name="Total 2 4 3 2 5" xfId="28394" xr:uid="{00000000-0005-0000-0000-00003B8E0000}"/>
    <cellStyle name="Total 2 4 3 2 6" xfId="26343" xr:uid="{00000000-0005-0000-0000-00003C8E0000}"/>
    <cellStyle name="Total 2 4 3 2 7" xfId="28455" xr:uid="{00000000-0005-0000-0000-00003D8E0000}"/>
    <cellStyle name="Total 2 4 3 2 8" xfId="33906" xr:uid="{00000000-0005-0000-0000-00003E8E0000}"/>
    <cellStyle name="Total 2 4 3 2 9" xfId="37468" xr:uid="{00000000-0005-0000-0000-00003F8E0000}"/>
    <cellStyle name="Total 2 4 3 3" xfId="4058" xr:uid="{00000000-0005-0000-0000-0000408E0000}"/>
    <cellStyle name="Total 2 4 3 3 2" xfId="8508" xr:uid="{00000000-0005-0000-0000-0000418E0000}"/>
    <cellStyle name="Total 2 4 3 3 3" xfId="13212" xr:uid="{00000000-0005-0000-0000-0000428E0000}"/>
    <cellStyle name="Total 2 4 3 3 4" xfId="20210" xr:uid="{00000000-0005-0000-0000-0000438E0000}"/>
    <cellStyle name="Total 2 4 3 3 5" xfId="27802" xr:uid="{00000000-0005-0000-0000-0000448E0000}"/>
    <cellStyle name="Total 2 4 3 3 6" xfId="26642" xr:uid="{00000000-0005-0000-0000-0000458E0000}"/>
    <cellStyle name="Total 2 4 3 3 7" xfId="26004" xr:uid="{00000000-0005-0000-0000-0000468E0000}"/>
    <cellStyle name="Total 2 4 3 3 8" xfId="33435" xr:uid="{00000000-0005-0000-0000-0000478E0000}"/>
    <cellStyle name="Total 2 4 3 3 9" xfId="37110" xr:uid="{00000000-0005-0000-0000-0000488E0000}"/>
    <cellStyle name="Total 2 4 3 4" xfId="4496" xr:uid="{00000000-0005-0000-0000-0000498E0000}"/>
    <cellStyle name="Total 2 4 3 4 2" xfId="8509" xr:uid="{00000000-0005-0000-0000-00004A8E0000}"/>
    <cellStyle name="Total 2 4 3 4 3" xfId="13650" xr:uid="{00000000-0005-0000-0000-00004B8E0000}"/>
    <cellStyle name="Total 2 4 3 4 4" xfId="20648" xr:uid="{00000000-0005-0000-0000-00004C8E0000}"/>
    <cellStyle name="Total 2 4 3 4 5" xfId="27587" xr:uid="{00000000-0005-0000-0000-00004D8E0000}"/>
    <cellStyle name="Total 2 4 3 4 6" xfId="26701" xr:uid="{00000000-0005-0000-0000-00004E8E0000}"/>
    <cellStyle name="Total 2 4 3 4 7" xfId="25570" xr:uid="{00000000-0005-0000-0000-00004F8E0000}"/>
    <cellStyle name="Total 2 4 3 4 8" xfId="25457" xr:uid="{00000000-0005-0000-0000-0000508E0000}"/>
    <cellStyle name="Total 2 4 3 4 9" xfId="34882" xr:uid="{00000000-0005-0000-0000-0000518E0000}"/>
    <cellStyle name="Total 2 4 3 5" xfId="4750" xr:uid="{00000000-0005-0000-0000-0000528E0000}"/>
    <cellStyle name="Total 2 4 3 5 2" xfId="8510" xr:uid="{00000000-0005-0000-0000-0000538E0000}"/>
    <cellStyle name="Total 2 4 3 5 3" xfId="13904" xr:uid="{00000000-0005-0000-0000-0000548E0000}"/>
    <cellStyle name="Total 2 4 3 5 4" xfId="20902" xr:uid="{00000000-0005-0000-0000-0000558E0000}"/>
    <cellStyle name="Total 2 4 3 5 5" xfId="27463" xr:uid="{00000000-0005-0000-0000-0000568E0000}"/>
    <cellStyle name="Total 2 4 3 5 6" xfId="24096" xr:uid="{00000000-0005-0000-0000-0000578E0000}"/>
    <cellStyle name="Total 2 4 3 5 7" xfId="28715" xr:uid="{00000000-0005-0000-0000-0000588E0000}"/>
    <cellStyle name="Total 2 4 3 5 8" xfId="25729" xr:uid="{00000000-0005-0000-0000-0000598E0000}"/>
    <cellStyle name="Total 2 4 3 5 9" xfId="31383" xr:uid="{00000000-0005-0000-0000-00005A8E0000}"/>
    <cellStyle name="Total 2 4 3 6" xfId="4996" xr:uid="{00000000-0005-0000-0000-00005B8E0000}"/>
    <cellStyle name="Total 2 4 3 6 2" xfId="8511" xr:uid="{00000000-0005-0000-0000-00005C8E0000}"/>
    <cellStyle name="Total 2 4 3 6 3" xfId="14150" xr:uid="{00000000-0005-0000-0000-00005D8E0000}"/>
    <cellStyle name="Total 2 4 3 6 4" xfId="21148" xr:uid="{00000000-0005-0000-0000-00005E8E0000}"/>
    <cellStyle name="Total 2 4 3 6 5" xfId="27341" xr:uid="{00000000-0005-0000-0000-00005F8E0000}"/>
    <cellStyle name="Total 2 4 3 6 6" xfId="29307" xr:uid="{00000000-0005-0000-0000-0000608E0000}"/>
    <cellStyle name="Total 2 4 3 6 7" xfId="32042" xr:uid="{00000000-0005-0000-0000-0000618E0000}"/>
    <cellStyle name="Total 2 4 3 6 8" xfId="35720" xr:uid="{00000000-0005-0000-0000-0000628E0000}"/>
    <cellStyle name="Total 2 4 3 6 9" xfId="38631" xr:uid="{00000000-0005-0000-0000-0000638E0000}"/>
    <cellStyle name="Total 2 4 3 7" xfId="8506" xr:uid="{00000000-0005-0000-0000-0000648E0000}"/>
    <cellStyle name="Total 2 4 3 8" xfId="11530" xr:uid="{00000000-0005-0000-0000-0000658E0000}"/>
    <cellStyle name="Total 2 4 3 9" xfId="18533" xr:uid="{00000000-0005-0000-0000-0000668E0000}"/>
    <cellStyle name="Total 2 4 4" xfId="2400" xr:uid="{00000000-0005-0000-0000-0000678E0000}"/>
    <cellStyle name="Total 2 4 4 10" xfId="22480" xr:uid="{00000000-0005-0000-0000-0000688E0000}"/>
    <cellStyle name="Total 2 4 4 11" xfId="26171" xr:uid="{00000000-0005-0000-0000-0000698E0000}"/>
    <cellStyle name="Total 2 4 4 12" xfId="10270" xr:uid="{00000000-0005-0000-0000-00006A8E0000}"/>
    <cellStyle name="Total 2 4 4 13" xfId="29629" xr:uid="{00000000-0005-0000-0000-00006B8E0000}"/>
    <cellStyle name="Total 2 4 4 14" xfId="33615" xr:uid="{00000000-0005-0000-0000-00006C8E0000}"/>
    <cellStyle name="Total 2 4 4 2" xfId="2800" xr:uid="{00000000-0005-0000-0000-00006D8E0000}"/>
    <cellStyle name="Total 2 4 4 2 2" xfId="8513" xr:uid="{00000000-0005-0000-0000-00006E8E0000}"/>
    <cellStyle name="Total 2 4 4 2 3" xfId="11954" xr:uid="{00000000-0005-0000-0000-00006F8E0000}"/>
    <cellStyle name="Total 2 4 4 2 4" xfId="18957" xr:uid="{00000000-0005-0000-0000-0000708E0000}"/>
    <cellStyle name="Total 2 4 4 2 5" xfId="15517" xr:uid="{00000000-0005-0000-0000-0000718E0000}"/>
    <cellStyle name="Total 2 4 4 2 6" xfId="17470" xr:uid="{00000000-0005-0000-0000-0000728E0000}"/>
    <cellStyle name="Total 2 4 4 2 7" xfId="28042" xr:uid="{00000000-0005-0000-0000-0000738E0000}"/>
    <cellStyle name="Total 2 4 4 2 8" xfId="25785" xr:uid="{00000000-0005-0000-0000-0000748E0000}"/>
    <cellStyle name="Total 2 4 4 2 9" xfId="34984" xr:uid="{00000000-0005-0000-0000-0000758E0000}"/>
    <cellStyle name="Total 2 4 4 3" xfId="4082" xr:uid="{00000000-0005-0000-0000-0000768E0000}"/>
    <cellStyle name="Total 2 4 4 3 2" xfId="8514" xr:uid="{00000000-0005-0000-0000-0000778E0000}"/>
    <cellStyle name="Total 2 4 4 3 3" xfId="13236" xr:uid="{00000000-0005-0000-0000-0000788E0000}"/>
    <cellStyle name="Total 2 4 4 3 4" xfId="20234" xr:uid="{00000000-0005-0000-0000-0000798E0000}"/>
    <cellStyle name="Total 2 4 4 3 5" xfId="27790" xr:uid="{00000000-0005-0000-0000-00007A8E0000}"/>
    <cellStyle name="Total 2 4 4 3 6" xfId="9373" xr:uid="{00000000-0005-0000-0000-00007B8E0000}"/>
    <cellStyle name="Total 2 4 4 3 7" xfId="28970" xr:uid="{00000000-0005-0000-0000-00007C8E0000}"/>
    <cellStyle name="Total 2 4 4 3 8" xfId="26088" xr:uid="{00000000-0005-0000-0000-00007D8E0000}"/>
    <cellStyle name="Total 2 4 4 3 9" xfId="25806" xr:uid="{00000000-0005-0000-0000-00007E8E0000}"/>
    <cellStyle name="Total 2 4 4 4" xfId="4520" xr:uid="{00000000-0005-0000-0000-00007F8E0000}"/>
    <cellStyle name="Total 2 4 4 4 2" xfId="8515" xr:uid="{00000000-0005-0000-0000-0000808E0000}"/>
    <cellStyle name="Total 2 4 4 4 3" xfId="13674" xr:uid="{00000000-0005-0000-0000-0000818E0000}"/>
    <cellStyle name="Total 2 4 4 4 4" xfId="20672" xr:uid="{00000000-0005-0000-0000-0000828E0000}"/>
    <cellStyle name="Total 2 4 4 4 5" xfId="27576" xr:uid="{00000000-0005-0000-0000-0000838E0000}"/>
    <cellStyle name="Total 2 4 4 4 6" xfId="19388" xr:uid="{00000000-0005-0000-0000-0000848E0000}"/>
    <cellStyle name="Total 2 4 4 4 7" xfId="26850" xr:uid="{00000000-0005-0000-0000-0000858E0000}"/>
    <cellStyle name="Total 2 4 4 4 8" xfId="32256" xr:uid="{00000000-0005-0000-0000-0000868E0000}"/>
    <cellStyle name="Total 2 4 4 4 9" xfId="35931" xr:uid="{00000000-0005-0000-0000-0000878E0000}"/>
    <cellStyle name="Total 2 4 4 5" xfId="4774" xr:uid="{00000000-0005-0000-0000-0000888E0000}"/>
    <cellStyle name="Total 2 4 4 5 2" xfId="8516" xr:uid="{00000000-0005-0000-0000-0000898E0000}"/>
    <cellStyle name="Total 2 4 4 5 3" xfId="13928" xr:uid="{00000000-0005-0000-0000-00008A8E0000}"/>
    <cellStyle name="Total 2 4 4 5 4" xfId="20926" xr:uid="{00000000-0005-0000-0000-00008B8E0000}"/>
    <cellStyle name="Total 2 4 4 5 5" xfId="24792" xr:uid="{00000000-0005-0000-0000-00008C8E0000}"/>
    <cellStyle name="Total 2 4 4 5 6" xfId="28171" xr:uid="{00000000-0005-0000-0000-00008D8E0000}"/>
    <cellStyle name="Total 2 4 4 5 7" xfId="24988" xr:uid="{00000000-0005-0000-0000-00008E8E0000}"/>
    <cellStyle name="Total 2 4 4 5 8" xfId="32140" xr:uid="{00000000-0005-0000-0000-00008F8E0000}"/>
    <cellStyle name="Total 2 4 4 5 9" xfId="35815" xr:uid="{00000000-0005-0000-0000-0000908E0000}"/>
    <cellStyle name="Total 2 4 4 6" xfId="5020" xr:uid="{00000000-0005-0000-0000-0000918E0000}"/>
    <cellStyle name="Total 2 4 4 6 2" xfId="8517" xr:uid="{00000000-0005-0000-0000-0000928E0000}"/>
    <cellStyle name="Total 2 4 4 6 3" xfId="14174" xr:uid="{00000000-0005-0000-0000-0000938E0000}"/>
    <cellStyle name="Total 2 4 4 6 4" xfId="21172" xr:uid="{00000000-0005-0000-0000-0000948E0000}"/>
    <cellStyle name="Total 2 4 4 6 5" xfId="27326" xr:uid="{00000000-0005-0000-0000-0000958E0000}"/>
    <cellStyle name="Total 2 4 4 6 6" xfId="26780" xr:uid="{00000000-0005-0000-0000-0000968E0000}"/>
    <cellStyle name="Total 2 4 4 6 7" xfId="32066" xr:uid="{00000000-0005-0000-0000-0000978E0000}"/>
    <cellStyle name="Total 2 4 4 6 8" xfId="35744" xr:uid="{00000000-0005-0000-0000-0000988E0000}"/>
    <cellStyle name="Total 2 4 4 6 9" xfId="38655" xr:uid="{00000000-0005-0000-0000-0000998E0000}"/>
    <cellStyle name="Total 2 4 4 7" xfId="8512" xr:uid="{00000000-0005-0000-0000-00009A8E0000}"/>
    <cellStyle name="Total 2 4 4 8" xfId="11554" xr:uid="{00000000-0005-0000-0000-00009B8E0000}"/>
    <cellStyle name="Total 2 4 4 9" xfId="18557" xr:uid="{00000000-0005-0000-0000-00009C8E0000}"/>
    <cellStyle name="Total 2 4 5" xfId="2424" xr:uid="{00000000-0005-0000-0000-00009D8E0000}"/>
    <cellStyle name="Total 2 4 5 10" xfId="23228" xr:uid="{00000000-0005-0000-0000-00009E8E0000}"/>
    <cellStyle name="Total 2 4 5 11" xfId="26177" xr:uid="{00000000-0005-0000-0000-00009F8E0000}"/>
    <cellStyle name="Total 2 4 5 12" xfId="30119" xr:uid="{00000000-0005-0000-0000-0000A08E0000}"/>
    <cellStyle name="Total 2 4 5 13" xfId="17684" xr:uid="{00000000-0005-0000-0000-0000A18E0000}"/>
    <cellStyle name="Total 2 4 5 14" xfId="25947" xr:uid="{00000000-0005-0000-0000-0000A28E0000}"/>
    <cellStyle name="Total 2 4 5 2" xfId="2824" xr:uid="{00000000-0005-0000-0000-0000A38E0000}"/>
    <cellStyle name="Total 2 4 5 2 2" xfId="8519" xr:uid="{00000000-0005-0000-0000-0000A48E0000}"/>
    <cellStyle name="Total 2 4 5 2 3" xfId="11978" xr:uid="{00000000-0005-0000-0000-0000A58E0000}"/>
    <cellStyle name="Total 2 4 5 2 4" xfId="18981" xr:uid="{00000000-0005-0000-0000-0000A68E0000}"/>
    <cellStyle name="Total 2 4 5 2 5" xfId="10022" xr:uid="{00000000-0005-0000-0000-0000A78E0000}"/>
    <cellStyle name="Total 2 4 5 2 6" xfId="19500" xr:uid="{00000000-0005-0000-0000-0000A88E0000}"/>
    <cellStyle name="Total 2 4 5 2 7" xfId="17307" xr:uid="{00000000-0005-0000-0000-0000A98E0000}"/>
    <cellStyle name="Total 2 4 5 2 8" xfId="31541" xr:uid="{00000000-0005-0000-0000-0000AA8E0000}"/>
    <cellStyle name="Total 2 4 5 2 9" xfId="35251" xr:uid="{00000000-0005-0000-0000-0000AB8E0000}"/>
    <cellStyle name="Total 2 4 5 3" xfId="4106" xr:uid="{00000000-0005-0000-0000-0000AC8E0000}"/>
    <cellStyle name="Total 2 4 5 3 2" xfId="8520" xr:uid="{00000000-0005-0000-0000-0000AD8E0000}"/>
    <cellStyle name="Total 2 4 5 3 3" xfId="13260" xr:uid="{00000000-0005-0000-0000-0000AE8E0000}"/>
    <cellStyle name="Total 2 4 5 3 4" xfId="20258" xr:uid="{00000000-0005-0000-0000-0000AF8E0000}"/>
    <cellStyle name="Total 2 4 5 3 5" xfId="24233" xr:uid="{00000000-0005-0000-0000-0000B08E0000}"/>
    <cellStyle name="Total 2 4 5 3 6" xfId="22747" xr:uid="{00000000-0005-0000-0000-0000B18E0000}"/>
    <cellStyle name="Total 2 4 5 3 7" xfId="25382" xr:uid="{00000000-0005-0000-0000-0000B28E0000}"/>
    <cellStyle name="Total 2 4 5 3 8" xfId="30224" xr:uid="{00000000-0005-0000-0000-0000B38E0000}"/>
    <cellStyle name="Total 2 4 5 3 9" xfId="31067" xr:uid="{00000000-0005-0000-0000-0000B48E0000}"/>
    <cellStyle name="Total 2 4 5 4" xfId="4544" xr:uid="{00000000-0005-0000-0000-0000B58E0000}"/>
    <cellStyle name="Total 2 4 5 4 2" xfId="8521" xr:uid="{00000000-0005-0000-0000-0000B68E0000}"/>
    <cellStyle name="Total 2 4 5 4 3" xfId="13698" xr:uid="{00000000-0005-0000-0000-0000B78E0000}"/>
    <cellStyle name="Total 2 4 5 4 4" xfId="20696" xr:uid="{00000000-0005-0000-0000-0000B88E0000}"/>
    <cellStyle name="Total 2 4 5 4 5" xfId="17426" xr:uid="{00000000-0005-0000-0000-0000B98E0000}"/>
    <cellStyle name="Total 2 4 5 4 6" xfId="17093" xr:uid="{00000000-0005-0000-0000-0000BA8E0000}"/>
    <cellStyle name="Total 2 4 5 4 7" xfId="25876" xr:uid="{00000000-0005-0000-0000-0000BB8E0000}"/>
    <cellStyle name="Total 2 4 5 4 8" xfId="32242" xr:uid="{00000000-0005-0000-0000-0000BC8E0000}"/>
    <cellStyle name="Total 2 4 5 4 9" xfId="35917" xr:uid="{00000000-0005-0000-0000-0000BD8E0000}"/>
    <cellStyle name="Total 2 4 5 5" xfId="4798" xr:uid="{00000000-0005-0000-0000-0000BE8E0000}"/>
    <cellStyle name="Total 2 4 5 5 2" xfId="8522" xr:uid="{00000000-0005-0000-0000-0000BF8E0000}"/>
    <cellStyle name="Total 2 4 5 5 3" xfId="13952" xr:uid="{00000000-0005-0000-0000-0000C08E0000}"/>
    <cellStyle name="Total 2 4 5 5 4" xfId="20950" xr:uid="{00000000-0005-0000-0000-0000C18E0000}"/>
    <cellStyle name="Total 2 4 5 5 5" xfId="27436" xr:uid="{00000000-0005-0000-0000-0000C28E0000}"/>
    <cellStyle name="Total 2 4 5 5 6" xfId="28174" xr:uid="{00000000-0005-0000-0000-0000C38E0000}"/>
    <cellStyle name="Total 2 4 5 5 7" xfId="29396" xr:uid="{00000000-0005-0000-0000-0000C48E0000}"/>
    <cellStyle name="Total 2 4 5 5 8" xfId="32128" xr:uid="{00000000-0005-0000-0000-0000C58E0000}"/>
    <cellStyle name="Total 2 4 5 5 9" xfId="35803" xr:uid="{00000000-0005-0000-0000-0000C68E0000}"/>
    <cellStyle name="Total 2 4 5 6" xfId="5044" xr:uid="{00000000-0005-0000-0000-0000C78E0000}"/>
    <cellStyle name="Total 2 4 5 6 2" xfId="8523" xr:uid="{00000000-0005-0000-0000-0000C88E0000}"/>
    <cellStyle name="Total 2 4 5 6 3" xfId="14198" xr:uid="{00000000-0005-0000-0000-0000C98E0000}"/>
    <cellStyle name="Total 2 4 5 6 4" xfId="21196" xr:uid="{00000000-0005-0000-0000-0000CA8E0000}"/>
    <cellStyle name="Total 2 4 5 6 5" xfId="27317" xr:uid="{00000000-0005-0000-0000-0000CB8E0000}"/>
    <cellStyle name="Total 2 4 5 6 6" xfId="17051" xr:uid="{00000000-0005-0000-0000-0000CC8E0000}"/>
    <cellStyle name="Total 2 4 5 6 7" xfId="32090" xr:uid="{00000000-0005-0000-0000-0000CD8E0000}"/>
    <cellStyle name="Total 2 4 5 6 8" xfId="35768" xr:uid="{00000000-0005-0000-0000-0000CE8E0000}"/>
    <cellStyle name="Total 2 4 5 6 9" xfId="38679" xr:uid="{00000000-0005-0000-0000-0000CF8E0000}"/>
    <cellStyle name="Total 2 4 5 7" xfId="8518" xr:uid="{00000000-0005-0000-0000-0000D08E0000}"/>
    <cellStyle name="Total 2 4 5 8" xfId="11578" xr:uid="{00000000-0005-0000-0000-0000D18E0000}"/>
    <cellStyle name="Total 2 4 5 9" xfId="18581" xr:uid="{00000000-0005-0000-0000-0000D28E0000}"/>
    <cellStyle name="Total 2 4 6" xfId="2626" xr:uid="{00000000-0005-0000-0000-0000D38E0000}"/>
    <cellStyle name="Total 2 4 6 2" xfId="8524" xr:uid="{00000000-0005-0000-0000-0000D48E0000}"/>
    <cellStyle name="Total 2 4 6 3" xfId="11780" xr:uid="{00000000-0005-0000-0000-0000D58E0000}"/>
    <cellStyle name="Total 2 4 6 4" xfId="18783" xr:uid="{00000000-0005-0000-0000-0000D68E0000}"/>
    <cellStyle name="Total 2 4 6 5" xfId="9571" xr:uid="{00000000-0005-0000-0000-0000D78E0000}"/>
    <cellStyle name="Total 2 4 6 6" xfId="24563" xr:uid="{00000000-0005-0000-0000-0000D88E0000}"/>
    <cellStyle name="Total 2 4 6 7" xfId="20034" xr:uid="{00000000-0005-0000-0000-0000D98E0000}"/>
    <cellStyle name="Total 2 4 6 8" xfId="33996" xr:uid="{00000000-0005-0000-0000-0000DA8E0000}"/>
    <cellStyle name="Total 2 4 6 9" xfId="37558" xr:uid="{00000000-0005-0000-0000-0000DB8E0000}"/>
    <cellStyle name="Total 2 4 7" xfId="3194" xr:uid="{00000000-0005-0000-0000-0000DC8E0000}"/>
    <cellStyle name="Total 2 4 7 2" xfId="8525" xr:uid="{00000000-0005-0000-0000-0000DD8E0000}"/>
    <cellStyle name="Total 2 4 7 3" xfId="12348" xr:uid="{00000000-0005-0000-0000-0000DE8E0000}"/>
    <cellStyle name="Total 2 4 7 4" xfId="19351" xr:uid="{00000000-0005-0000-0000-0000DF8E0000}"/>
    <cellStyle name="Total 2 4 7 5" xfId="25436" xr:uid="{00000000-0005-0000-0000-0000E08E0000}"/>
    <cellStyle name="Total 2 4 7 6" xfId="26445" xr:uid="{00000000-0005-0000-0000-0000E18E0000}"/>
    <cellStyle name="Total 2 4 7 7" xfId="25480" xr:uid="{00000000-0005-0000-0000-0000E28E0000}"/>
    <cellStyle name="Total 2 4 7 8" xfId="26537" xr:uid="{00000000-0005-0000-0000-0000E38E0000}"/>
    <cellStyle name="Total 2 4 7 9" xfId="35007" xr:uid="{00000000-0005-0000-0000-0000E48E0000}"/>
    <cellStyle name="Total 2 4 8" xfId="3709" xr:uid="{00000000-0005-0000-0000-0000E58E0000}"/>
    <cellStyle name="Total 2 4 8 2" xfId="8526" xr:uid="{00000000-0005-0000-0000-0000E68E0000}"/>
    <cellStyle name="Total 2 4 8 3" xfId="12863" xr:uid="{00000000-0005-0000-0000-0000E78E0000}"/>
    <cellStyle name="Total 2 4 8 4" xfId="19862" xr:uid="{00000000-0005-0000-0000-0000E88E0000}"/>
    <cellStyle name="Total 2 4 8 5" xfId="27975" xr:uid="{00000000-0005-0000-0000-0000E98E0000}"/>
    <cellStyle name="Total 2 4 8 6" xfId="28533" xr:uid="{00000000-0005-0000-0000-0000EA8E0000}"/>
    <cellStyle name="Total 2 4 8 7" xfId="29005" xr:uid="{00000000-0005-0000-0000-0000EB8E0000}"/>
    <cellStyle name="Total 2 4 8 8" xfId="33559" xr:uid="{00000000-0005-0000-0000-0000EC8E0000}"/>
    <cellStyle name="Total 2 4 8 9" xfId="37227" xr:uid="{00000000-0005-0000-0000-0000ED8E0000}"/>
    <cellStyle name="Total 2 4 9" xfId="3860" xr:uid="{00000000-0005-0000-0000-0000EE8E0000}"/>
    <cellStyle name="Total 2 4 9 2" xfId="8527" xr:uid="{00000000-0005-0000-0000-0000EF8E0000}"/>
    <cellStyle name="Total 2 4 9 3" xfId="13014" xr:uid="{00000000-0005-0000-0000-0000F08E0000}"/>
    <cellStyle name="Total 2 4 9 4" xfId="20013" xr:uid="{00000000-0005-0000-0000-0000F18E0000}"/>
    <cellStyle name="Total 2 4 9 5" xfId="24143" xr:uid="{00000000-0005-0000-0000-0000F28E0000}"/>
    <cellStyle name="Total 2 4 9 6" xfId="26608" xr:uid="{00000000-0005-0000-0000-0000F38E0000}"/>
    <cellStyle name="Total 2 4 9 7" xfId="28894" xr:uid="{00000000-0005-0000-0000-0000F48E0000}"/>
    <cellStyle name="Total 2 4 9 8" xfId="33475" xr:uid="{00000000-0005-0000-0000-0000F58E0000}"/>
    <cellStyle name="Total 2 4 9 9" xfId="37147" xr:uid="{00000000-0005-0000-0000-0000F68E0000}"/>
    <cellStyle name="Total 2 5" xfId="1605" xr:uid="{00000000-0005-0000-0000-0000F78E0000}"/>
    <cellStyle name="Total 2 5 2" xfId="8528" xr:uid="{00000000-0005-0000-0000-0000F88E0000}"/>
    <cellStyle name="Total 2 5 3" xfId="10759" xr:uid="{00000000-0005-0000-0000-0000F98E0000}"/>
    <cellStyle name="Total 2 5 4" xfId="17017" xr:uid="{00000000-0005-0000-0000-0000FA8E0000}"/>
    <cellStyle name="Total 2 5 5" xfId="28699" xr:uid="{00000000-0005-0000-0000-0000FB8E0000}"/>
    <cellStyle name="Total 2 5 6" xfId="24010" xr:uid="{00000000-0005-0000-0000-0000FC8E0000}"/>
    <cellStyle name="Total 2 5 7" xfId="17769" xr:uid="{00000000-0005-0000-0000-0000FD8E0000}"/>
    <cellStyle name="Total 2 5 8" xfId="34937" xr:uid="{00000000-0005-0000-0000-0000FE8E0000}"/>
    <cellStyle name="Total 2 5 9" xfId="38400" xr:uid="{00000000-0005-0000-0000-0000FF8E0000}"/>
    <cellStyle name="Total 2 6" xfId="2438" xr:uid="{00000000-0005-0000-0000-0000008F0000}"/>
    <cellStyle name="Total 2 6 2" xfId="8529" xr:uid="{00000000-0005-0000-0000-0000018F0000}"/>
    <cellStyle name="Total 2 6 3" xfId="11592" xr:uid="{00000000-0005-0000-0000-0000028F0000}"/>
    <cellStyle name="Total 2 6 4" xfId="18595" xr:uid="{00000000-0005-0000-0000-0000038F0000}"/>
    <cellStyle name="Total 2 6 5" xfId="17960" xr:uid="{00000000-0005-0000-0000-0000048F0000}"/>
    <cellStyle name="Total 2 6 6" xfId="23199" xr:uid="{00000000-0005-0000-0000-0000058F0000}"/>
    <cellStyle name="Total 2 6 7" xfId="30112" xr:uid="{00000000-0005-0000-0000-0000068F0000}"/>
    <cellStyle name="Total 2 6 8" xfId="34089" xr:uid="{00000000-0005-0000-0000-0000078F0000}"/>
    <cellStyle name="Total 2 6 9" xfId="37651" xr:uid="{00000000-0005-0000-0000-0000088F0000}"/>
    <cellStyle name="Total 2 7" xfId="8338" xr:uid="{00000000-0005-0000-0000-0000098F0000}"/>
    <cellStyle name="Total 2 8" xfId="9366" xr:uid="{00000000-0005-0000-0000-00000A8F0000}"/>
    <cellStyle name="Total 2 9" xfId="18067" xr:uid="{00000000-0005-0000-0000-00000B8F0000}"/>
    <cellStyle name="Total 3" xfId="1030" xr:uid="{00000000-0005-0000-0000-00000C8F0000}"/>
    <cellStyle name="Total 3 10" xfId="2445" xr:uid="{00000000-0005-0000-0000-00000D8F0000}"/>
    <cellStyle name="Total 3 10 2" xfId="8531" xr:uid="{00000000-0005-0000-0000-00000E8F0000}"/>
    <cellStyle name="Total 3 10 3" xfId="11599" xr:uid="{00000000-0005-0000-0000-00000F8F0000}"/>
    <cellStyle name="Total 3 10 4" xfId="18602" xr:uid="{00000000-0005-0000-0000-0000108F0000}"/>
    <cellStyle name="Total 3 10 5" xfId="22688" xr:uid="{00000000-0005-0000-0000-0000118F0000}"/>
    <cellStyle name="Total 3 10 6" xfId="18357" xr:uid="{00000000-0005-0000-0000-0000128F0000}"/>
    <cellStyle name="Total 3 10 7" xfId="30109" xr:uid="{00000000-0005-0000-0000-0000138F0000}"/>
    <cellStyle name="Total 3 10 8" xfId="34086" xr:uid="{00000000-0005-0000-0000-0000148F0000}"/>
    <cellStyle name="Total 3 10 9" xfId="37648" xr:uid="{00000000-0005-0000-0000-0000158F0000}"/>
    <cellStyle name="Total 3 11" xfId="3152" xr:uid="{00000000-0005-0000-0000-0000168F0000}"/>
    <cellStyle name="Total 3 11 2" xfId="8532" xr:uid="{00000000-0005-0000-0000-0000178F0000}"/>
    <cellStyle name="Total 3 11 3" xfId="12306" xr:uid="{00000000-0005-0000-0000-0000188F0000}"/>
    <cellStyle name="Total 3 11 4" xfId="19309" xr:uid="{00000000-0005-0000-0000-0000198F0000}"/>
    <cellStyle name="Total 3 11 5" xfId="24719" xr:uid="{00000000-0005-0000-0000-00001A8F0000}"/>
    <cellStyle name="Total 3 11 6" xfId="28088" xr:uid="{00000000-0005-0000-0000-00001B8F0000}"/>
    <cellStyle name="Total 3 11 7" xfId="29764" xr:uid="{00000000-0005-0000-0000-00001C8F0000}"/>
    <cellStyle name="Total 3 11 8" xfId="33741" xr:uid="{00000000-0005-0000-0000-00001D8F0000}"/>
    <cellStyle name="Total 3 11 9" xfId="37303" xr:uid="{00000000-0005-0000-0000-00001E8F0000}"/>
    <cellStyle name="Total 3 12" xfId="3731" xr:uid="{00000000-0005-0000-0000-00001F8F0000}"/>
    <cellStyle name="Total 3 12 2" xfId="8533" xr:uid="{00000000-0005-0000-0000-0000208F0000}"/>
    <cellStyle name="Total 3 12 3" xfId="12885" xr:uid="{00000000-0005-0000-0000-0000218F0000}"/>
    <cellStyle name="Total 3 12 4" xfId="19884" xr:uid="{00000000-0005-0000-0000-0000228F0000}"/>
    <cellStyle name="Total 3 12 5" xfId="27964" xr:uid="{00000000-0005-0000-0000-0000238F0000}"/>
    <cellStyle name="Total 3 12 6" xfId="9592" xr:uid="{00000000-0005-0000-0000-0000248F0000}"/>
    <cellStyle name="Total 3 12 7" xfId="24830" xr:uid="{00000000-0005-0000-0000-0000258F0000}"/>
    <cellStyle name="Total 3 12 8" xfId="33549" xr:uid="{00000000-0005-0000-0000-0000268F0000}"/>
    <cellStyle name="Total 3 12 9" xfId="37217" xr:uid="{00000000-0005-0000-0000-0000278F0000}"/>
    <cellStyle name="Total 3 13" xfId="3801" xr:uid="{00000000-0005-0000-0000-0000288F0000}"/>
    <cellStyle name="Total 3 13 2" xfId="8534" xr:uid="{00000000-0005-0000-0000-0000298F0000}"/>
    <cellStyle name="Total 3 13 3" xfId="12955" xr:uid="{00000000-0005-0000-0000-00002A8F0000}"/>
    <cellStyle name="Total 3 13 4" xfId="19954" xr:uid="{00000000-0005-0000-0000-00002B8F0000}"/>
    <cellStyle name="Total 3 13 5" xfId="22553" xr:uid="{00000000-0005-0000-0000-00002C8F0000}"/>
    <cellStyle name="Total 3 13 6" xfId="18180" xr:uid="{00000000-0005-0000-0000-00002D8F0000}"/>
    <cellStyle name="Total 3 13 7" xfId="26482" xr:uid="{00000000-0005-0000-0000-00002E8F0000}"/>
    <cellStyle name="Total 3 13 8" xfId="31925" xr:uid="{00000000-0005-0000-0000-00002F8F0000}"/>
    <cellStyle name="Total 3 13 9" xfId="29392" xr:uid="{00000000-0005-0000-0000-0000308F0000}"/>
    <cellStyle name="Total 3 14" xfId="4293" xr:uid="{00000000-0005-0000-0000-0000318F0000}"/>
    <cellStyle name="Total 3 14 2" xfId="8535" xr:uid="{00000000-0005-0000-0000-0000328F0000}"/>
    <cellStyle name="Total 3 14 3" xfId="13447" xr:uid="{00000000-0005-0000-0000-0000338F0000}"/>
    <cellStyle name="Total 3 14 4" xfId="20445" xr:uid="{00000000-0005-0000-0000-0000348F0000}"/>
    <cellStyle name="Total 3 14 5" xfId="21259" xr:uid="{00000000-0005-0000-0000-0000358F0000}"/>
    <cellStyle name="Total 3 14 6" xfId="28150" xr:uid="{00000000-0005-0000-0000-0000368F0000}"/>
    <cellStyle name="Total 3 14 7" xfId="17363" xr:uid="{00000000-0005-0000-0000-0000378F0000}"/>
    <cellStyle name="Total 3 14 8" xfId="31711" xr:uid="{00000000-0005-0000-0000-0000388F0000}"/>
    <cellStyle name="Total 3 14 9" xfId="35391" xr:uid="{00000000-0005-0000-0000-0000398F0000}"/>
    <cellStyle name="Total 3 15" xfId="8530" xr:uid="{00000000-0005-0000-0000-00003A8F0000}"/>
    <cellStyle name="Total 3 16" xfId="10184" xr:uid="{00000000-0005-0000-0000-00003B8F0000}"/>
    <cellStyle name="Total 3 17" xfId="17356" xr:uid="{00000000-0005-0000-0000-00003C8F0000}"/>
    <cellStyle name="Total 3 18" xfId="28979" xr:uid="{00000000-0005-0000-0000-00003D8F0000}"/>
    <cellStyle name="Total 3 19" xfId="17069" xr:uid="{00000000-0005-0000-0000-00003E8F0000}"/>
    <cellStyle name="Total 3 2" xfId="1031" xr:uid="{00000000-0005-0000-0000-00003F8F0000}"/>
    <cellStyle name="Total 3 2 10" xfId="3734" xr:uid="{00000000-0005-0000-0000-0000408F0000}"/>
    <cellStyle name="Total 3 2 10 2" xfId="8537" xr:uid="{00000000-0005-0000-0000-0000418F0000}"/>
    <cellStyle name="Total 3 2 10 3" xfId="12888" xr:uid="{00000000-0005-0000-0000-0000428F0000}"/>
    <cellStyle name="Total 3 2 10 4" xfId="19887" xr:uid="{00000000-0005-0000-0000-0000438F0000}"/>
    <cellStyle name="Total 3 2 10 5" xfId="21369" xr:uid="{00000000-0005-0000-0000-0000448F0000}"/>
    <cellStyle name="Total 3 2 10 6" xfId="22451" xr:uid="{00000000-0005-0000-0000-0000458F0000}"/>
    <cellStyle name="Total 3 2 10 7" xfId="28517" xr:uid="{00000000-0005-0000-0000-0000468F0000}"/>
    <cellStyle name="Total 3 2 10 8" xfId="29679" xr:uid="{00000000-0005-0000-0000-0000478F0000}"/>
    <cellStyle name="Total 3 2 10 9" xfId="28472" xr:uid="{00000000-0005-0000-0000-0000488F0000}"/>
    <cellStyle name="Total 3 2 11" xfId="3186" xr:uid="{00000000-0005-0000-0000-0000498F0000}"/>
    <cellStyle name="Total 3 2 11 2" xfId="8538" xr:uid="{00000000-0005-0000-0000-00004A8F0000}"/>
    <cellStyle name="Total 3 2 11 3" xfId="12340" xr:uid="{00000000-0005-0000-0000-00004B8F0000}"/>
    <cellStyle name="Total 3 2 11 4" xfId="19343" xr:uid="{00000000-0005-0000-0000-00004C8F0000}"/>
    <cellStyle name="Total 3 2 11 5" xfId="21348" xr:uid="{00000000-0005-0000-0000-00004D8F0000}"/>
    <cellStyle name="Total 3 2 11 6" xfId="26443" xr:uid="{00000000-0005-0000-0000-00004E8F0000}"/>
    <cellStyle name="Total 3 2 11 7" xfId="29745" xr:uid="{00000000-0005-0000-0000-00004F8F0000}"/>
    <cellStyle name="Total 3 2 11 8" xfId="33724" xr:uid="{00000000-0005-0000-0000-0000508F0000}"/>
    <cellStyle name="Total 3 2 11 9" xfId="37286" xr:uid="{00000000-0005-0000-0000-0000518F0000}"/>
    <cellStyle name="Total 3 2 12" xfId="4327" xr:uid="{00000000-0005-0000-0000-0000528F0000}"/>
    <cellStyle name="Total 3 2 12 2" xfId="8539" xr:uid="{00000000-0005-0000-0000-0000538F0000}"/>
    <cellStyle name="Total 3 2 12 3" xfId="13481" xr:uid="{00000000-0005-0000-0000-0000548F0000}"/>
    <cellStyle name="Total 3 2 12 4" xfId="20479" xr:uid="{00000000-0005-0000-0000-0000558F0000}"/>
    <cellStyle name="Total 3 2 12 5" xfId="22671" xr:uid="{00000000-0005-0000-0000-0000568F0000}"/>
    <cellStyle name="Total 3 2 12 6" xfId="28151" xr:uid="{00000000-0005-0000-0000-0000578F0000}"/>
    <cellStyle name="Total 3 2 12 7" xfId="23311" xr:uid="{00000000-0005-0000-0000-0000588F0000}"/>
    <cellStyle name="Total 3 2 12 8" xfId="33332" xr:uid="{00000000-0005-0000-0000-0000598F0000}"/>
    <cellStyle name="Total 3 2 12 9" xfId="37007" xr:uid="{00000000-0005-0000-0000-00005A8F0000}"/>
    <cellStyle name="Total 3 2 13" xfId="8536" xr:uid="{00000000-0005-0000-0000-00005B8F0000}"/>
    <cellStyle name="Total 3 2 14" xfId="10185" xr:uid="{00000000-0005-0000-0000-00005C8F0000}"/>
    <cellStyle name="Total 3 2 15" xfId="17358" xr:uid="{00000000-0005-0000-0000-00005D8F0000}"/>
    <cellStyle name="Total 3 2 16" xfId="10060" xr:uid="{00000000-0005-0000-0000-00005E8F0000}"/>
    <cellStyle name="Total 3 2 17" xfId="21286" xr:uid="{00000000-0005-0000-0000-00005F8F0000}"/>
    <cellStyle name="Total 3 2 18" xfId="31265" xr:uid="{00000000-0005-0000-0000-0000608F0000}"/>
    <cellStyle name="Total 3 2 19" xfId="31922" xr:uid="{00000000-0005-0000-0000-0000618F0000}"/>
    <cellStyle name="Total 3 2 2" xfId="1032" xr:uid="{00000000-0005-0000-0000-0000628F0000}"/>
    <cellStyle name="Total 3 2 2 10" xfId="3800" xr:uid="{00000000-0005-0000-0000-0000638F0000}"/>
    <cellStyle name="Total 3 2 2 10 2" xfId="8541" xr:uid="{00000000-0005-0000-0000-0000648F0000}"/>
    <cellStyle name="Total 3 2 2 10 3" xfId="12954" xr:uid="{00000000-0005-0000-0000-0000658F0000}"/>
    <cellStyle name="Total 3 2 2 10 4" xfId="19953" xr:uid="{00000000-0005-0000-0000-0000668F0000}"/>
    <cellStyle name="Total 3 2 2 10 5" xfId="27930" xr:uid="{00000000-0005-0000-0000-0000678F0000}"/>
    <cellStyle name="Total 3 2 2 10 6" xfId="28917" xr:uid="{00000000-0005-0000-0000-0000688F0000}"/>
    <cellStyle name="Total 3 2 2 10 7" xfId="18097" xr:uid="{00000000-0005-0000-0000-0000698F0000}"/>
    <cellStyle name="Total 3 2 2 10 8" xfId="33515" xr:uid="{00000000-0005-0000-0000-00006A8F0000}"/>
    <cellStyle name="Total 3 2 2 10 9" xfId="37183" xr:uid="{00000000-0005-0000-0000-00006B8F0000}"/>
    <cellStyle name="Total 3 2 2 11" xfId="4124" xr:uid="{00000000-0005-0000-0000-00006C8F0000}"/>
    <cellStyle name="Total 3 2 2 11 2" xfId="8542" xr:uid="{00000000-0005-0000-0000-00006D8F0000}"/>
    <cellStyle name="Total 3 2 2 11 3" xfId="13278" xr:uid="{00000000-0005-0000-0000-00006E8F0000}"/>
    <cellStyle name="Total 3 2 2 11 4" xfId="20276" xr:uid="{00000000-0005-0000-0000-00006F8F0000}"/>
    <cellStyle name="Total 3 2 2 11 5" xfId="27770" xr:uid="{00000000-0005-0000-0000-0000708F0000}"/>
    <cellStyle name="Total 3 2 2 11 6" xfId="26658" xr:uid="{00000000-0005-0000-0000-0000718F0000}"/>
    <cellStyle name="Total 3 2 2 11 7" xfId="17853" xr:uid="{00000000-0005-0000-0000-0000728F0000}"/>
    <cellStyle name="Total 3 2 2 11 8" xfId="30937" xr:uid="{00000000-0005-0000-0000-0000738F0000}"/>
    <cellStyle name="Total 3 2 2 11 9" xfId="34862" xr:uid="{00000000-0005-0000-0000-0000748F0000}"/>
    <cellStyle name="Total 3 2 2 12" xfId="8540" xr:uid="{00000000-0005-0000-0000-0000758F0000}"/>
    <cellStyle name="Total 3 2 2 13" xfId="10186" xr:uid="{00000000-0005-0000-0000-0000768F0000}"/>
    <cellStyle name="Total 3 2 2 14" xfId="17357" xr:uid="{00000000-0005-0000-0000-0000778F0000}"/>
    <cellStyle name="Total 3 2 2 15" xfId="28978" xr:uid="{00000000-0005-0000-0000-0000788F0000}"/>
    <cellStyle name="Total 3 2 2 16" xfId="25818" xr:uid="{00000000-0005-0000-0000-0000798F0000}"/>
    <cellStyle name="Total 3 2 2 17" xfId="19591" xr:uid="{00000000-0005-0000-0000-00007A8F0000}"/>
    <cellStyle name="Total 3 2 2 18" xfId="35094" xr:uid="{00000000-0005-0000-0000-00007B8F0000}"/>
    <cellStyle name="Total 3 2 2 19" xfId="38421" xr:uid="{00000000-0005-0000-0000-00007C8F0000}"/>
    <cellStyle name="Total 3 2 2 2" xfId="2310" xr:uid="{00000000-0005-0000-0000-00007D8F0000}"/>
    <cellStyle name="Total 3 2 2 2 10" xfId="17460" xr:uid="{00000000-0005-0000-0000-00007E8F0000}"/>
    <cellStyle name="Total 3 2 2 2 11" xfId="26126" xr:uid="{00000000-0005-0000-0000-00007F8F0000}"/>
    <cellStyle name="Total 3 2 2 2 12" xfId="23523" xr:uid="{00000000-0005-0000-0000-0000808F0000}"/>
    <cellStyle name="Total 3 2 2 2 13" xfId="34151" xr:uid="{00000000-0005-0000-0000-0000818F0000}"/>
    <cellStyle name="Total 3 2 2 2 14" xfId="37713" xr:uid="{00000000-0005-0000-0000-0000828F0000}"/>
    <cellStyle name="Total 3 2 2 2 2" xfId="2710" xr:uid="{00000000-0005-0000-0000-0000838F0000}"/>
    <cellStyle name="Total 3 2 2 2 2 2" xfId="8544" xr:uid="{00000000-0005-0000-0000-0000848F0000}"/>
    <cellStyle name="Total 3 2 2 2 2 3" xfId="11864" xr:uid="{00000000-0005-0000-0000-0000858F0000}"/>
    <cellStyle name="Total 3 2 2 2 2 4" xfId="18867" xr:uid="{00000000-0005-0000-0000-0000868F0000}"/>
    <cellStyle name="Total 3 2 2 2 2 5" xfId="24630" xr:uid="{00000000-0005-0000-0000-0000878F0000}"/>
    <cellStyle name="Total 3 2 2 2 2 6" xfId="26314" xr:uid="{00000000-0005-0000-0000-0000888F0000}"/>
    <cellStyle name="Total 3 2 2 2 2 7" xfId="17053" xr:uid="{00000000-0005-0000-0000-0000898F0000}"/>
    <cellStyle name="Total 3 2 2 2 2 8" xfId="31524" xr:uid="{00000000-0005-0000-0000-00008A8F0000}"/>
    <cellStyle name="Total 3 2 2 2 2 9" xfId="35234" xr:uid="{00000000-0005-0000-0000-00008B8F0000}"/>
    <cellStyle name="Total 3 2 2 2 3" xfId="3992" xr:uid="{00000000-0005-0000-0000-00008C8F0000}"/>
    <cellStyle name="Total 3 2 2 2 3 2" xfId="8545" xr:uid="{00000000-0005-0000-0000-00008D8F0000}"/>
    <cellStyle name="Total 3 2 2 2 3 3" xfId="13146" xr:uid="{00000000-0005-0000-0000-00008E8F0000}"/>
    <cellStyle name="Total 3 2 2 2 3 4" xfId="20144" xr:uid="{00000000-0005-0000-0000-00008F8F0000}"/>
    <cellStyle name="Total 3 2 2 2 3 5" xfId="17259" xr:uid="{00000000-0005-0000-0000-0000908F0000}"/>
    <cellStyle name="Total 3 2 2 2 3 6" xfId="28696" xr:uid="{00000000-0005-0000-0000-0000918F0000}"/>
    <cellStyle name="Total 3 2 2 2 3 7" xfId="9944" xr:uid="{00000000-0005-0000-0000-0000928F0000}"/>
    <cellStyle name="Total 3 2 2 2 3 8" xfId="24087" xr:uid="{00000000-0005-0000-0000-0000938F0000}"/>
    <cellStyle name="Total 3 2 2 2 3 9" xfId="31234" xr:uid="{00000000-0005-0000-0000-0000948F0000}"/>
    <cellStyle name="Total 3 2 2 2 4" xfId="4430" xr:uid="{00000000-0005-0000-0000-0000958F0000}"/>
    <cellStyle name="Total 3 2 2 2 4 2" xfId="8546" xr:uid="{00000000-0005-0000-0000-0000968F0000}"/>
    <cellStyle name="Total 3 2 2 2 4 3" xfId="13584" xr:uid="{00000000-0005-0000-0000-0000978F0000}"/>
    <cellStyle name="Total 3 2 2 2 4 4" xfId="20582" xr:uid="{00000000-0005-0000-0000-0000988F0000}"/>
    <cellStyle name="Total 3 2 2 2 4 5" xfId="17793" xr:uid="{00000000-0005-0000-0000-0000998F0000}"/>
    <cellStyle name="Total 3 2 2 2 4 6" xfId="17922" xr:uid="{00000000-0005-0000-0000-00009A8F0000}"/>
    <cellStyle name="Total 3 2 2 2 4 7" xfId="31895" xr:uid="{00000000-0005-0000-0000-00009B8F0000}"/>
    <cellStyle name="Total 3 2 2 2 4 8" xfId="31760" xr:uid="{00000000-0005-0000-0000-00009C8F0000}"/>
    <cellStyle name="Total 3 2 2 2 4 9" xfId="35440" xr:uid="{00000000-0005-0000-0000-00009D8F0000}"/>
    <cellStyle name="Total 3 2 2 2 5" xfId="4684" xr:uid="{00000000-0005-0000-0000-00009E8F0000}"/>
    <cellStyle name="Total 3 2 2 2 5 2" xfId="8547" xr:uid="{00000000-0005-0000-0000-00009F8F0000}"/>
    <cellStyle name="Total 3 2 2 2 5 3" xfId="13838" xr:uid="{00000000-0005-0000-0000-0000A08F0000}"/>
    <cellStyle name="Total 3 2 2 2 5 4" xfId="20836" xr:uid="{00000000-0005-0000-0000-0000A18F0000}"/>
    <cellStyle name="Total 3 2 2 2 5 5" xfId="27492" xr:uid="{00000000-0005-0000-0000-0000A28F0000}"/>
    <cellStyle name="Total 3 2 2 2 5 6" xfId="9947" xr:uid="{00000000-0005-0000-0000-0000A38F0000}"/>
    <cellStyle name="Total 3 2 2 2 5 7" xfId="26813" xr:uid="{00000000-0005-0000-0000-0000A48F0000}"/>
    <cellStyle name="Total 3 2 2 2 5 8" xfId="26075" xr:uid="{00000000-0005-0000-0000-0000A58F0000}"/>
    <cellStyle name="Total 3 2 2 2 5 9" xfId="30240" xr:uid="{00000000-0005-0000-0000-0000A68F0000}"/>
    <cellStyle name="Total 3 2 2 2 6" xfId="4930" xr:uid="{00000000-0005-0000-0000-0000A78F0000}"/>
    <cellStyle name="Total 3 2 2 2 6 2" xfId="8548" xr:uid="{00000000-0005-0000-0000-0000A88F0000}"/>
    <cellStyle name="Total 3 2 2 2 6 3" xfId="14084" xr:uid="{00000000-0005-0000-0000-0000A98F0000}"/>
    <cellStyle name="Total 3 2 2 2 6 4" xfId="21082" xr:uid="{00000000-0005-0000-0000-0000AA8F0000}"/>
    <cellStyle name="Total 3 2 2 2 6 5" xfId="27370" xr:uid="{00000000-0005-0000-0000-0000AB8F0000}"/>
    <cellStyle name="Total 3 2 2 2 6 6" xfId="26774" xr:uid="{00000000-0005-0000-0000-0000AC8F0000}"/>
    <cellStyle name="Total 3 2 2 2 6 7" xfId="31976" xr:uid="{00000000-0005-0000-0000-0000AD8F0000}"/>
    <cellStyle name="Total 3 2 2 2 6 8" xfId="35654" xr:uid="{00000000-0005-0000-0000-0000AE8F0000}"/>
    <cellStyle name="Total 3 2 2 2 6 9" xfId="38565" xr:uid="{00000000-0005-0000-0000-0000AF8F0000}"/>
    <cellStyle name="Total 3 2 2 2 7" xfId="8543" xr:uid="{00000000-0005-0000-0000-0000B08F0000}"/>
    <cellStyle name="Total 3 2 2 2 8" xfId="11464" xr:uid="{00000000-0005-0000-0000-0000B18F0000}"/>
    <cellStyle name="Total 3 2 2 2 9" xfId="18467" xr:uid="{00000000-0005-0000-0000-0000B28F0000}"/>
    <cellStyle name="Total 3 2 2 3" xfId="2083" xr:uid="{00000000-0005-0000-0000-0000B38F0000}"/>
    <cellStyle name="Total 3 2 2 3 10" xfId="24583" xr:uid="{00000000-0005-0000-0000-0000B48F0000}"/>
    <cellStyle name="Total 3 2 2 3 11" xfId="26053" xr:uid="{00000000-0005-0000-0000-0000B58F0000}"/>
    <cellStyle name="Total 3 2 2 3 12" xfId="22561" xr:uid="{00000000-0005-0000-0000-0000B68F0000}"/>
    <cellStyle name="Total 3 2 2 3 13" xfId="30859" xr:uid="{00000000-0005-0000-0000-0000B78F0000}"/>
    <cellStyle name="Total 3 2 2 3 14" xfId="34798" xr:uid="{00000000-0005-0000-0000-0000B88F0000}"/>
    <cellStyle name="Total 3 2 2 3 2" xfId="2587" xr:uid="{00000000-0005-0000-0000-0000B98F0000}"/>
    <cellStyle name="Total 3 2 2 3 2 2" xfId="8550" xr:uid="{00000000-0005-0000-0000-0000BA8F0000}"/>
    <cellStyle name="Total 3 2 2 3 2 3" xfId="11741" xr:uid="{00000000-0005-0000-0000-0000BB8F0000}"/>
    <cellStyle name="Total 3 2 2 3 2 4" xfId="18744" xr:uid="{00000000-0005-0000-0000-0000BC8F0000}"/>
    <cellStyle name="Total 3 2 2 3 2 5" xfId="23097" xr:uid="{00000000-0005-0000-0000-0000BD8F0000}"/>
    <cellStyle name="Total 3 2 2 3 2 6" xfId="17139" xr:uid="{00000000-0005-0000-0000-0000BE8F0000}"/>
    <cellStyle name="Total 3 2 2 3 2 7" xfId="30036" xr:uid="{00000000-0005-0000-0000-0000BF8F0000}"/>
    <cellStyle name="Total 3 2 2 3 2 8" xfId="30884" xr:uid="{00000000-0005-0000-0000-0000C08F0000}"/>
    <cellStyle name="Total 3 2 2 3 2 9" xfId="31431" xr:uid="{00000000-0005-0000-0000-0000C18F0000}"/>
    <cellStyle name="Total 3 2 2 3 3" xfId="3830" xr:uid="{00000000-0005-0000-0000-0000C28F0000}"/>
    <cellStyle name="Total 3 2 2 3 3 2" xfId="8551" xr:uid="{00000000-0005-0000-0000-0000C38F0000}"/>
    <cellStyle name="Total 3 2 2 3 3 3" xfId="12984" xr:uid="{00000000-0005-0000-0000-0000C48F0000}"/>
    <cellStyle name="Total 3 2 2 3 3 4" xfId="19983" xr:uid="{00000000-0005-0000-0000-0000C58F0000}"/>
    <cellStyle name="Total 3 2 2 3 3 5" xfId="27915" xr:uid="{00000000-0005-0000-0000-0000C68F0000}"/>
    <cellStyle name="Total 3 2 2 3 3 6" xfId="18084" xr:uid="{00000000-0005-0000-0000-0000C78F0000}"/>
    <cellStyle name="Total 3 2 2 3 3 7" xfId="21371" xr:uid="{00000000-0005-0000-0000-0000C88F0000}"/>
    <cellStyle name="Total 3 2 2 3 3 8" xfId="33502" xr:uid="{00000000-0005-0000-0000-0000C98F0000}"/>
    <cellStyle name="Total 3 2 2 3 3 9" xfId="37170" xr:uid="{00000000-0005-0000-0000-0000CA8F0000}"/>
    <cellStyle name="Total 3 2 2 3 4" xfId="4298" xr:uid="{00000000-0005-0000-0000-0000CB8F0000}"/>
    <cellStyle name="Total 3 2 2 3 4 2" xfId="8552" xr:uid="{00000000-0005-0000-0000-0000CC8F0000}"/>
    <cellStyle name="Total 3 2 2 3 4 3" xfId="13452" xr:uid="{00000000-0005-0000-0000-0000CD8F0000}"/>
    <cellStyle name="Total 3 2 2 3 4 4" xfId="20450" xr:uid="{00000000-0005-0000-0000-0000CE8F0000}"/>
    <cellStyle name="Total 3 2 2 3 4 5" xfId="27683" xr:uid="{00000000-0005-0000-0000-0000CF8F0000}"/>
    <cellStyle name="Total 3 2 2 3 4 6" xfId="26681" xr:uid="{00000000-0005-0000-0000-0000D08F0000}"/>
    <cellStyle name="Total 3 2 2 3 4 7" xfId="9690" xr:uid="{00000000-0005-0000-0000-0000D18F0000}"/>
    <cellStyle name="Total 3 2 2 3 4 8" xfId="25360" xr:uid="{00000000-0005-0000-0000-0000D28F0000}"/>
    <cellStyle name="Total 3 2 2 3 4 9" xfId="31016" xr:uid="{00000000-0005-0000-0000-0000D38F0000}"/>
    <cellStyle name="Total 3 2 2 3 5" xfId="4569" xr:uid="{00000000-0005-0000-0000-0000D48F0000}"/>
    <cellStyle name="Total 3 2 2 3 5 2" xfId="8553" xr:uid="{00000000-0005-0000-0000-0000D58F0000}"/>
    <cellStyle name="Total 3 2 2 3 5 3" xfId="13723" xr:uid="{00000000-0005-0000-0000-0000D68F0000}"/>
    <cellStyle name="Total 3 2 2 3 5 4" xfId="20721" xr:uid="{00000000-0005-0000-0000-0000D78F0000}"/>
    <cellStyle name="Total 3 2 2 3 5 5" xfId="27552" xr:uid="{00000000-0005-0000-0000-0000D88F0000}"/>
    <cellStyle name="Total 3 2 2 3 5 6" xfId="25019" xr:uid="{00000000-0005-0000-0000-0000D98F0000}"/>
    <cellStyle name="Total 3 2 2 3 5 7" xfId="24332" xr:uid="{00000000-0005-0000-0000-0000DA8F0000}"/>
    <cellStyle name="Total 3 2 2 3 5 8" xfId="32230" xr:uid="{00000000-0005-0000-0000-0000DB8F0000}"/>
    <cellStyle name="Total 3 2 2 3 5 9" xfId="35905" xr:uid="{00000000-0005-0000-0000-0000DC8F0000}"/>
    <cellStyle name="Total 3 2 2 3 6" xfId="4819" xr:uid="{00000000-0005-0000-0000-0000DD8F0000}"/>
    <cellStyle name="Total 3 2 2 3 6 2" xfId="8554" xr:uid="{00000000-0005-0000-0000-0000DE8F0000}"/>
    <cellStyle name="Total 3 2 2 3 6 3" xfId="13973" xr:uid="{00000000-0005-0000-0000-0000DF8F0000}"/>
    <cellStyle name="Total 3 2 2 3 6 4" xfId="20971" xr:uid="{00000000-0005-0000-0000-0000E08F0000}"/>
    <cellStyle name="Total 3 2 2 3 6 5" xfId="9483" xr:uid="{00000000-0005-0000-0000-0000E18F0000}"/>
    <cellStyle name="Total 3 2 2 3 6 6" xfId="26753" xr:uid="{00000000-0005-0000-0000-0000E28F0000}"/>
    <cellStyle name="Total 3 2 2 3 6 7" xfId="25557" xr:uid="{00000000-0005-0000-0000-0000E38F0000}"/>
    <cellStyle name="Total 3 2 2 3 6 8" xfId="30973" xr:uid="{00000000-0005-0000-0000-0000E48F0000}"/>
    <cellStyle name="Total 3 2 2 3 6 9" xfId="34899" xr:uid="{00000000-0005-0000-0000-0000E58F0000}"/>
    <cellStyle name="Total 3 2 2 3 7" xfId="8549" xr:uid="{00000000-0005-0000-0000-0000E68F0000}"/>
    <cellStyle name="Total 3 2 2 3 8" xfId="11237" xr:uid="{00000000-0005-0000-0000-0000E78F0000}"/>
    <cellStyle name="Total 3 2 2 3 9" xfId="9452" xr:uid="{00000000-0005-0000-0000-0000E88F0000}"/>
    <cellStyle name="Total 3 2 2 4" xfId="2298" xr:uid="{00000000-0005-0000-0000-0000E98F0000}"/>
    <cellStyle name="Total 3 2 2 4 10" xfId="17582" xr:uid="{00000000-0005-0000-0000-0000EA8F0000}"/>
    <cellStyle name="Total 3 2 2 4 11" xfId="26120" xr:uid="{00000000-0005-0000-0000-0000EB8F0000}"/>
    <cellStyle name="Total 3 2 2 4 12" xfId="25679" xr:uid="{00000000-0005-0000-0000-0000EC8F0000}"/>
    <cellStyle name="Total 3 2 2 4 13" xfId="31464" xr:uid="{00000000-0005-0000-0000-0000ED8F0000}"/>
    <cellStyle name="Total 3 2 2 4 14" xfId="35180" xr:uid="{00000000-0005-0000-0000-0000EE8F0000}"/>
    <cellStyle name="Total 3 2 2 4 2" xfId="2698" xr:uid="{00000000-0005-0000-0000-0000EF8F0000}"/>
    <cellStyle name="Total 3 2 2 4 2 2" xfId="8556" xr:uid="{00000000-0005-0000-0000-0000F08F0000}"/>
    <cellStyle name="Total 3 2 2 4 2 3" xfId="11852" xr:uid="{00000000-0005-0000-0000-0000F18F0000}"/>
    <cellStyle name="Total 3 2 2 4 2 4" xfId="18855" xr:uid="{00000000-0005-0000-0000-0000F28F0000}"/>
    <cellStyle name="Total 3 2 2 4 2 5" xfId="17542" xr:uid="{00000000-0005-0000-0000-0000F38F0000}"/>
    <cellStyle name="Total 3 2 2 4 2 6" xfId="26308" xr:uid="{00000000-0005-0000-0000-0000F48F0000}"/>
    <cellStyle name="Total 3 2 2 4 2 7" xfId="22943" xr:uid="{00000000-0005-0000-0000-0000F58F0000}"/>
    <cellStyle name="Total 3 2 2 4 2 8" xfId="15473" xr:uid="{00000000-0005-0000-0000-0000F68F0000}"/>
    <cellStyle name="Total 3 2 2 4 2 9" xfId="31313" xr:uid="{00000000-0005-0000-0000-0000F78F0000}"/>
    <cellStyle name="Total 3 2 2 4 3" xfId="3980" xr:uid="{00000000-0005-0000-0000-0000F88F0000}"/>
    <cellStyle name="Total 3 2 2 4 3 2" xfId="8557" xr:uid="{00000000-0005-0000-0000-0000F98F0000}"/>
    <cellStyle name="Total 3 2 2 4 3 3" xfId="13134" xr:uid="{00000000-0005-0000-0000-0000FA8F0000}"/>
    <cellStyle name="Total 3 2 2 4 3 4" xfId="20132" xr:uid="{00000000-0005-0000-0000-0000FB8F0000}"/>
    <cellStyle name="Total 3 2 2 4 3 5" xfId="22507" xr:uid="{00000000-0005-0000-0000-0000FC8F0000}"/>
    <cellStyle name="Total 3 2 2 4 3 6" xfId="9306" xr:uid="{00000000-0005-0000-0000-0000FD8F0000}"/>
    <cellStyle name="Total 3 2 2 4 3 7" xfId="25530" xr:uid="{00000000-0005-0000-0000-0000FE8F0000}"/>
    <cellStyle name="Total 3 2 2 4 3 8" xfId="31839" xr:uid="{00000000-0005-0000-0000-0000FF8F0000}"/>
    <cellStyle name="Total 3 2 2 4 3 9" xfId="35493" xr:uid="{00000000-0005-0000-0000-000000900000}"/>
    <cellStyle name="Total 3 2 2 4 4" xfId="4418" xr:uid="{00000000-0005-0000-0000-000001900000}"/>
    <cellStyle name="Total 3 2 2 4 4 2" xfId="8558" xr:uid="{00000000-0005-0000-0000-000002900000}"/>
    <cellStyle name="Total 3 2 2 4 4 3" xfId="13572" xr:uid="{00000000-0005-0000-0000-000003900000}"/>
    <cellStyle name="Total 3 2 2 4 4 4" xfId="20570" xr:uid="{00000000-0005-0000-0000-000004900000}"/>
    <cellStyle name="Total 3 2 2 4 4 5" xfId="24747" xr:uid="{00000000-0005-0000-0000-000005900000}"/>
    <cellStyle name="Total 3 2 2 4 4 6" xfId="28152" xr:uid="{00000000-0005-0000-0000-000006900000}"/>
    <cellStyle name="Total 3 2 2 4 4 7" xfId="28705" xr:uid="{00000000-0005-0000-0000-000007900000}"/>
    <cellStyle name="Total 3 2 2 4 4 8" xfId="18196" xr:uid="{00000000-0005-0000-0000-000008900000}"/>
    <cellStyle name="Total 3 2 2 4 4 9" xfId="31921" xr:uid="{00000000-0005-0000-0000-000009900000}"/>
    <cellStyle name="Total 3 2 2 4 5" xfId="4672" xr:uid="{00000000-0005-0000-0000-00000A900000}"/>
    <cellStyle name="Total 3 2 2 4 5 2" xfId="8559" xr:uid="{00000000-0005-0000-0000-00000B900000}"/>
    <cellStyle name="Total 3 2 2 4 5 3" xfId="13826" xr:uid="{00000000-0005-0000-0000-00000C900000}"/>
    <cellStyle name="Total 3 2 2 4 5 4" xfId="20824" xr:uid="{00000000-0005-0000-0000-00000D900000}"/>
    <cellStyle name="Total 3 2 2 4 5 5" xfId="27501" xr:uid="{00000000-0005-0000-0000-00000E900000}"/>
    <cellStyle name="Total 3 2 2 4 5 6" xfId="26720" xr:uid="{00000000-0005-0000-0000-00000F900000}"/>
    <cellStyle name="Total 3 2 2 4 5 7" xfId="24125" xr:uid="{00000000-0005-0000-0000-000010900000}"/>
    <cellStyle name="Total 3 2 2 4 5 8" xfId="25859" xr:uid="{00000000-0005-0000-0000-000011900000}"/>
    <cellStyle name="Total 3 2 2 4 5 9" xfId="31385" xr:uid="{00000000-0005-0000-0000-000012900000}"/>
    <cellStyle name="Total 3 2 2 4 6" xfId="4918" xr:uid="{00000000-0005-0000-0000-000013900000}"/>
    <cellStyle name="Total 3 2 2 4 6 2" xfId="8560" xr:uid="{00000000-0005-0000-0000-000014900000}"/>
    <cellStyle name="Total 3 2 2 4 6 3" xfId="14072" xr:uid="{00000000-0005-0000-0000-000015900000}"/>
    <cellStyle name="Total 3 2 2 4 6 4" xfId="21070" xr:uid="{00000000-0005-0000-0000-000016900000}"/>
    <cellStyle name="Total 3 2 2 4 6 5" xfId="27380" xr:uid="{00000000-0005-0000-0000-000017900000}"/>
    <cellStyle name="Total 3 2 2 4 6 6" xfId="23387" xr:uid="{00000000-0005-0000-0000-000018900000}"/>
    <cellStyle name="Total 3 2 2 4 6 7" xfId="31964" xr:uid="{00000000-0005-0000-0000-000019900000}"/>
    <cellStyle name="Total 3 2 2 4 6 8" xfId="35642" xr:uid="{00000000-0005-0000-0000-00001A900000}"/>
    <cellStyle name="Total 3 2 2 4 6 9" xfId="38553" xr:uid="{00000000-0005-0000-0000-00001B900000}"/>
    <cellStyle name="Total 3 2 2 4 7" xfId="8555" xr:uid="{00000000-0005-0000-0000-00001C900000}"/>
    <cellStyle name="Total 3 2 2 4 8" xfId="11452" xr:uid="{00000000-0005-0000-0000-00001D900000}"/>
    <cellStyle name="Total 3 2 2 4 9" xfId="18455" xr:uid="{00000000-0005-0000-0000-00001E900000}"/>
    <cellStyle name="Total 3 2 2 5" xfId="1889" xr:uid="{00000000-0005-0000-0000-00001F900000}"/>
    <cellStyle name="Total 3 2 2 5 10" xfId="28558" xr:uid="{00000000-0005-0000-0000-000020900000}"/>
    <cellStyle name="Total 3 2 2 5 11" xfId="28057" xr:uid="{00000000-0005-0000-0000-000021900000}"/>
    <cellStyle name="Total 3 2 2 5 12" xfId="19642" xr:uid="{00000000-0005-0000-0000-000022900000}"/>
    <cellStyle name="Total 3 2 2 5 13" xfId="24525" xr:uid="{00000000-0005-0000-0000-000023900000}"/>
    <cellStyle name="Total 3 2 2 5 14" xfId="31439" xr:uid="{00000000-0005-0000-0000-000024900000}"/>
    <cellStyle name="Total 3 2 2 5 2" xfId="2569" xr:uid="{00000000-0005-0000-0000-000025900000}"/>
    <cellStyle name="Total 3 2 2 5 2 2" xfId="8562" xr:uid="{00000000-0005-0000-0000-000026900000}"/>
    <cellStyle name="Total 3 2 2 5 2 3" xfId="11723" xr:uid="{00000000-0005-0000-0000-000027900000}"/>
    <cellStyle name="Total 3 2 2 5 2 4" xfId="18726" xr:uid="{00000000-0005-0000-0000-000028900000}"/>
    <cellStyle name="Total 3 2 2 5 2 5" xfId="23057" xr:uid="{00000000-0005-0000-0000-000029900000}"/>
    <cellStyle name="Total 3 2 2 5 2 6" xfId="25423" xr:uid="{00000000-0005-0000-0000-00002A900000}"/>
    <cellStyle name="Total 3 2 2 5 2 7" xfId="30047" xr:uid="{00000000-0005-0000-0000-00002B900000}"/>
    <cellStyle name="Total 3 2 2 5 2 8" xfId="29639" xr:uid="{00000000-0005-0000-0000-00002C900000}"/>
    <cellStyle name="Total 3 2 2 5 2 9" xfId="31134" xr:uid="{00000000-0005-0000-0000-00002D900000}"/>
    <cellStyle name="Total 3 2 2 5 3" xfId="3767" xr:uid="{00000000-0005-0000-0000-00002E900000}"/>
    <cellStyle name="Total 3 2 2 5 3 2" xfId="8563" xr:uid="{00000000-0005-0000-0000-00002F900000}"/>
    <cellStyle name="Total 3 2 2 5 3 3" xfId="12921" xr:uid="{00000000-0005-0000-0000-000030900000}"/>
    <cellStyle name="Total 3 2 2 5 3 4" xfId="19920" xr:uid="{00000000-0005-0000-0000-000031900000}"/>
    <cellStyle name="Total 3 2 2 5 3 5" xfId="23205" xr:uid="{00000000-0005-0000-0000-000032900000}"/>
    <cellStyle name="Total 3 2 2 5 3 6" xfId="28120" xr:uid="{00000000-0005-0000-0000-000033900000}"/>
    <cellStyle name="Total 3 2 2 5 3 7" xfId="28211" xr:uid="{00000000-0005-0000-0000-000034900000}"/>
    <cellStyle name="Total 3 2 2 5 3 8" xfId="33531" xr:uid="{00000000-0005-0000-0000-000035900000}"/>
    <cellStyle name="Total 3 2 2 5 3 9" xfId="37199" xr:uid="{00000000-0005-0000-0000-000036900000}"/>
    <cellStyle name="Total 3 2 2 5 4" xfId="4261" xr:uid="{00000000-0005-0000-0000-000037900000}"/>
    <cellStyle name="Total 3 2 2 5 4 2" xfId="8564" xr:uid="{00000000-0005-0000-0000-000038900000}"/>
    <cellStyle name="Total 3 2 2 5 4 3" xfId="13415" xr:uid="{00000000-0005-0000-0000-000039900000}"/>
    <cellStyle name="Total 3 2 2 5 4 4" xfId="20413" xr:uid="{00000000-0005-0000-0000-00003A900000}"/>
    <cellStyle name="Total 3 2 2 5 4 5" xfId="27701" xr:uid="{00000000-0005-0000-0000-00003B900000}"/>
    <cellStyle name="Total 3 2 2 5 4 6" xfId="25041" xr:uid="{00000000-0005-0000-0000-00003C900000}"/>
    <cellStyle name="Total 3 2 2 5 4 7" xfId="23024" xr:uid="{00000000-0005-0000-0000-00003D900000}"/>
    <cellStyle name="Total 3 2 2 5 4 8" xfId="31854" xr:uid="{00000000-0005-0000-0000-00003E900000}"/>
    <cellStyle name="Total 3 2 2 5 4 9" xfId="35508" xr:uid="{00000000-0005-0000-0000-00003F900000}"/>
    <cellStyle name="Total 3 2 2 5 5" xfId="2873" xr:uid="{00000000-0005-0000-0000-000040900000}"/>
    <cellStyle name="Total 3 2 2 5 5 2" xfId="8565" xr:uid="{00000000-0005-0000-0000-000041900000}"/>
    <cellStyle name="Total 3 2 2 5 5 3" xfId="12027" xr:uid="{00000000-0005-0000-0000-000042900000}"/>
    <cellStyle name="Total 3 2 2 5 5 4" xfId="19030" xr:uid="{00000000-0005-0000-0000-000043900000}"/>
    <cellStyle name="Total 3 2 2 5 5 5" xfId="28347" xr:uid="{00000000-0005-0000-0000-000044900000}"/>
    <cellStyle name="Total 3 2 2 5 5 6" xfId="23090" xr:uid="{00000000-0005-0000-0000-000045900000}"/>
    <cellStyle name="Total 3 2 2 5 5 7" xfId="25914" xr:uid="{00000000-0005-0000-0000-000046900000}"/>
    <cellStyle name="Total 3 2 2 5 5 8" xfId="31102" xr:uid="{00000000-0005-0000-0000-000047900000}"/>
    <cellStyle name="Total 3 2 2 5 5 9" xfId="34983" xr:uid="{00000000-0005-0000-0000-000048900000}"/>
    <cellStyle name="Total 3 2 2 5 6" xfId="3743" xr:uid="{00000000-0005-0000-0000-000049900000}"/>
    <cellStyle name="Total 3 2 2 5 6 2" xfId="8566" xr:uid="{00000000-0005-0000-0000-00004A900000}"/>
    <cellStyle name="Total 3 2 2 5 6 3" xfId="12897" xr:uid="{00000000-0005-0000-0000-00004B900000}"/>
    <cellStyle name="Total 3 2 2 5 6 4" xfId="19896" xr:uid="{00000000-0005-0000-0000-00004C900000}"/>
    <cellStyle name="Total 3 2 2 5 6 5" xfId="27958" xr:uid="{00000000-0005-0000-0000-00004D900000}"/>
    <cellStyle name="Total 3 2 2 5 6 6" xfId="9236" xr:uid="{00000000-0005-0000-0000-00004E900000}"/>
    <cellStyle name="Total 3 2 2 5 6 7" xfId="17453" xr:uid="{00000000-0005-0000-0000-00004F900000}"/>
    <cellStyle name="Total 3 2 2 5 6 8" xfId="33542" xr:uid="{00000000-0005-0000-0000-000050900000}"/>
    <cellStyle name="Total 3 2 2 5 6 9" xfId="37210" xr:uid="{00000000-0005-0000-0000-000051900000}"/>
    <cellStyle name="Total 3 2 2 5 7" xfId="8561" xr:uid="{00000000-0005-0000-0000-000052900000}"/>
    <cellStyle name="Total 3 2 2 5 8" xfId="11043" xr:uid="{00000000-0005-0000-0000-000053900000}"/>
    <cellStyle name="Total 3 2 2 5 9" xfId="15483" xr:uid="{00000000-0005-0000-0000-000054900000}"/>
    <cellStyle name="Total 3 2 2 6" xfId="1662" xr:uid="{00000000-0005-0000-0000-000055900000}"/>
    <cellStyle name="Total 3 2 2 6 10" xfId="25974" xr:uid="{00000000-0005-0000-0000-000056900000}"/>
    <cellStyle name="Total 3 2 2 6 11" xfId="22931" xr:uid="{00000000-0005-0000-0000-000057900000}"/>
    <cellStyle name="Total 3 2 2 6 12" xfId="34919" xr:uid="{00000000-0005-0000-0000-000058900000}"/>
    <cellStyle name="Total 3 2 2 6 13" xfId="38382" xr:uid="{00000000-0005-0000-0000-000059900000}"/>
    <cellStyle name="Total 3 2 2 6 2" xfId="3590" xr:uid="{00000000-0005-0000-0000-00005A900000}"/>
    <cellStyle name="Total 3 2 2 6 2 2" xfId="8568" xr:uid="{00000000-0005-0000-0000-00005B900000}"/>
    <cellStyle name="Total 3 2 2 6 2 3" xfId="12744" xr:uid="{00000000-0005-0000-0000-00005C900000}"/>
    <cellStyle name="Total 3 2 2 6 2 4" xfId="19745" xr:uid="{00000000-0005-0000-0000-00005D900000}"/>
    <cellStyle name="Total 3 2 2 6 2 5" xfId="28034" xr:uid="{00000000-0005-0000-0000-00005E900000}"/>
    <cellStyle name="Total 3 2 2 6 2 6" xfId="17767" xr:uid="{00000000-0005-0000-0000-00005F900000}"/>
    <cellStyle name="Total 3 2 2 6 2 7" xfId="25898" xr:uid="{00000000-0005-0000-0000-000060900000}"/>
    <cellStyle name="Total 3 2 2 6 2 8" xfId="31138" xr:uid="{00000000-0005-0000-0000-000061900000}"/>
    <cellStyle name="Total 3 2 2 6 2 9" xfId="19464" xr:uid="{00000000-0005-0000-0000-000062900000}"/>
    <cellStyle name="Total 3 2 2 6 3" xfId="4139" xr:uid="{00000000-0005-0000-0000-000063900000}"/>
    <cellStyle name="Total 3 2 2 6 3 2" xfId="8569" xr:uid="{00000000-0005-0000-0000-000064900000}"/>
    <cellStyle name="Total 3 2 2 6 3 3" xfId="13293" xr:uid="{00000000-0005-0000-0000-000065900000}"/>
    <cellStyle name="Total 3 2 2 6 3 4" xfId="20291" xr:uid="{00000000-0005-0000-0000-000066900000}"/>
    <cellStyle name="Total 3 2 2 6 3 5" xfId="17102" xr:uid="{00000000-0005-0000-0000-000067900000}"/>
    <cellStyle name="Total 3 2 2 6 3 6" xfId="25459" xr:uid="{00000000-0005-0000-0000-000068900000}"/>
    <cellStyle name="Total 3 2 2 6 3 7" xfId="21219" xr:uid="{00000000-0005-0000-0000-000069900000}"/>
    <cellStyle name="Total 3 2 2 6 3 8" xfId="33397" xr:uid="{00000000-0005-0000-0000-00006A900000}"/>
    <cellStyle name="Total 3 2 2 6 3 9" xfId="37072" xr:uid="{00000000-0005-0000-0000-00006B900000}"/>
    <cellStyle name="Total 3 2 2 6 4" xfId="3825" xr:uid="{00000000-0005-0000-0000-00006C900000}"/>
    <cellStyle name="Total 3 2 2 6 4 2" xfId="8570" xr:uid="{00000000-0005-0000-0000-00006D900000}"/>
    <cellStyle name="Total 3 2 2 6 4 3" xfId="12979" xr:uid="{00000000-0005-0000-0000-00006E900000}"/>
    <cellStyle name="Total 3 2 2 6 4 4" xfId="19978" xr:uid="{00000000-0005-0000-0000-00006F900000}"/>
    <cellStyle name="Total 3 2 2 6 4 5" xfId="27912" xr:uid="{00000000-0005-0000-0000-000070900000}"/>
    <cellStyle name="Total 3 2 2 6 4 6" xfId="23401" xr:uid="{00000000-0005-0000-0000-000071900000}"/>
    <cellStyle name="Total 3 2 2 6 4 7" xfId="9413" xr:uid="{00000000-0005-0000-0000-000072900000}"/>
    <cellStyle name="Total 3 2 2 6 4 8" xfId="31646" xr:uid="{00000000-0005-0000-0000-000073900000}"/>
    <cellStyle name="Total 3 2 2 6 4 9" xfId="35332" xr:uid="{00000000-0005-0000-0000-000074900000}"/>
    <cellStyle name="Total 3 2 2 6 5" xfId="2888" xr:uid="{00000000-0005-0000-0000-000075900000}"/>
    <cellStyle name="Total 3 2 2 6 5 2" xfId="8571" xr:uid="{00000000-0005-0000-0000-000076900000}"/>
    <cellStyle name="Total 3 2 2 6 5 3" xfId="12042" xr:uid="{00000000-0005-0000-0000-000077900000}"/>
    <cellStyle name="Total 3 2 2 6 5 4" xfId="19045" xr:uid="{00000000-0005-0000-0000-000078900000}"/>
    <cellStyle name="Total 3 2 2 6 5 5" xfId="9704" xr:uid="{00000000-0005-0000-0000-000079900000}"/>
    <cellStyle name="Total 3 2 2 6 5 6" xfId="28074" xr:uid="{00000000-0005-0000-0000-00007A900000}"/>
    <cellStyle name="Total 3 2 2 6 5 7" xfId="28733" xr:uid="{00000000-0005-0000-0000-00007B900000}"/>
    <cellStyle name="Total 3 2 2 6 5 8" xfId="33863" xr:uid="{00000000-0005-0000-0000-00007C900000}"/>
    <cellStyle name="Total 3 2 2 6 5 9" xfId="37425" xr:uid="{00000000-0005-0000-0000-00007D900000}"/>
    <cellStyle name="Total 3 2 2 6 6" xfId="8567" xr:uid="{00000000-0005-0000-0000-00007E900000}"/>
    <cellStyle name="Total 3 2 2 6 7" xfId="10816" xr:uid="{00000000-0005-0000-0000-00007F900000}"/>
    <cellStyle name="Total 3 2 2 6 8" xfId="9752" xr:uid="{00000000-0005-0000-0000-000080900000}"/>
    <cellStyle name="Total 3 2 2 6 9" xfId="24474" xr:uid="{00000000-0005-0000-0000-000081900000}"/>
    <cellStyle name="Total 3 2 2 7" xfId="2490" xr:uid="{00000000-0005-0000-0000-000082900000}"/>
    <cellStyle name="Total 3 2 2 7 2" xfId="8572" xr:uid="{00000000-0005-0000-0000-000083900000}"/>
    <cellStyle name="Total 3 2 2 7 3" xfId="11644" xr:uid="{00000000-0005-0000-0000-000084900000}"/>
    <cellStyle name="Total 3 2 2 7 4" xfId="18647" xr:uid="{00000000-0005-0000-0000-000085900000}"/>
    <cellStyle name="Total 3 2 2 7 5" xfId="23278" xr:uid="{00000000-0005-0000-0000-000086900000}"/>
    <cellStyle name="Total 3 2 2 7 6" xfId="26212" xr:uid="{00000000-0005-0000-0000-000087900000}"/>
    <cellStyle name="Total 3 2 2 7 7" xfId="30087" xr:uid="{00000000-0005-0000-0000-000088900000}"/>
    <cellStyle name="Total 3 2 2 7 8" xfId="34062" xr:uid="{00000000-0005-0000-0000-000089900000}"/>
    <cellStyle name="Total 3 2 2 7 9" xfId="37624" xr:uid="{00000000-0005-0000-0000-00008A900000}"/>
    <cellStyle name="Total 3 2 2 8" xfId="3154" xr:uid="{00000000-0005-0000-0000-00008B900000}"/>
    <cellStyle name="Total 3 2 2 8 2" xfId="8573" xr:uid="{00000000-0005-0000-0000-00008C900000}"/>
    <cellStyle name="Total 3 2 2 8 3" xfId="12308" xr:uid="{00000000-0005-0000-0000-00008D900000}"/>
    <cellStyle name="Total 3 2 2 8 4" xfId="19311" xr:uid="{00000000-0005-0000-0000-00008E900000}"/>
    <cellStyle name="Total 3 2 2 8 5" xfId="28246" xr:uid="{00000000-0005-0000-0000-00008F900000}"/>
    <cellStyle name="Total 3 2 2 8 6" xfId="24545" xr:uid="{00000000-0005-0000-0000-000090900000}"/>
    <cellStyle name="Total 3 2 2 8 7" xfId="29760" xr:uid="{00000000-0005-0000-0000-000091900000}"/>
    <cellStyle name="Total 3 2 2 8 8" xfId="33737" xr:uid="{00000000-0005-0000-0000-000092900000}"/>
    <cellStyle name="Total 3 2 2 8 9" xfId="37299" xr:uid="{00000000-0005-0000-0000-000093900000}"/>
    <cellStyle name="Total 3 2 2 9" xfId="2985" xr:uid="{00000000-0005-0000-0000-000094900000}"/>
    <cellStyle name="Total 3 2 2 9 2" xfId="8574" xr:uid="{00000000-0005-0000-0000-000095900000}"/>
    <cellStyle name="Total 3 2 2 9 3" xfId="12139" xr:uid="{00000000-0005-0000-0000-000096900000}"/>
    <cellStyle name="Total 3 2 2 9 4" xfId="19142" xr:uid="{00000000-0005-0000-0000-000097900000}"/>
    <cellStyle name="Total 3 2 2 9 5" xfId="25159" xr:uid="{00000000-0005-0000-0000-000098900000}"/>
    <cellStyle name="Total 3 2 2 9 6" xfId="26394" xr:uid="{00000000-0005-0000-0000-000099900000}"/>
    <cellStyle name="Total 3 2 2 9 7" xfId="17467" xr:uid="{00000000-0005-0000-0000-00009A900000}"/>
    <cellStyle name="Total 3 2 2 9 8" xfId="31109" xr:uid="{00000000-0005-0000-0000-00009B900000}"/>
    <cellStyle name="Total 3 2 2 9 9" xfId="34997" xr:uid="{00000000-0005-0000-0000-00009C900000}"/>
    <cellStyle name="Total 3 2 20" xfId="26067" xr:uid="{00000000-0005-0000-0000-00009D900000}"/>
    <cellStyle name="Total 3 2 3" xfId="2309" xr:uid="{00000000-0005-0000-0000-00009E900000}"/>
    <cellStyle name="Total 3 2 3 10" xfId="24611" xr:uid="{00000000-0005-0000-0000-00009F900000}"/>
    <cellStyle name="Total 3 2 3 11" xfId="22456" xr:uid="{00000000-0005-0000-0000-0000A0900000}"/>
    <cellStyle name="Total 3 2 3 12" xfId="30175" xr:uid="{00000000-0005-0000-0000-0000A1900000}"/>
    <cellStyle name="Total 3 2 3 13" xfId="23072" xr:uid="{00000000-0005-0000-0000-0000A2900000}"/>
    <cellStyle name="Total 3 2 3 14" xfId="34955" xr:uid="{00000000-0005-0000-0000-0000A3900000}"/>
    <cellStyle name="Total 3 2 3 2" xfId="2709" xr:uid="{00000000-0005-0000-0000-0000A4900000}"/>
    <cellStyle name="Total 3 2 3 2 2" xfId="8576" xr:uid="{00000000-0005-0000-0000-0000A5900000}"/>
    <cellStyle name="Total 3 2 3 2 3" xfId="11863" xr:uid="{00000000-0005-0000-0000-0000A6900000}"/>
    <cellStyle name="Total 3 2 3 2 4" xfId="18866" xr:uid="{00000000-0005-0000-0000-0000A7900000}"/>
    <cellStyle name="Total 3 2 3 2 5" xfId="25118" xr:uid="{00000000-0005-0000-0000-0000A8900000}"/>
    <cellStyle name="Total 3 2 3 2 6" xfId="9995" xr:uid="{00000000-0005-0000-0000-0000A9900000}"/>
    <cellStyle name="Total 3 2 3 2 7" xfId="28750" xr:uid="{00000000-0005-0000-0000-0000AA900000}"/>
    <cellStyle name="Total 3 2 3 2 8" xfId="25703" xr:uid="{00000000-0005-0000-0000-0000AB900000}"/>
    <cellStyle name="Total 3 2 3 2 9" xfId="23215" xr:uid="{00000000-0005-0000-0000-0000AC900000}"/>
    <cellStyle name="Total 3 2 3 3" xfId="3991" xr:uid="{00000000-0005-0000-0000-0000AD900000}"/>
    <cellStyle name="Total 3 2 3 3 2" xfId="8577" xr:uid="{00000000-0005-0000-0000-0000AE900000}"/>
    <cellStyle name="Total 3 2 3 3 3" xfId="13145" xr:uid="{00000000-0005-0000-0000-0000AF900000}"/>
    <cellStyle name="Total 3 2 3 3 4" xfId="20143" xr:uid="{00000000-0005-0000-0000-0000B0900000}"/>
    <cellStyle name="Total 3 2 3 3 5" xfId="27835" xr:uid="{00000000-0005-0000-0000-0000B1900000}"/>
    <cellStyle name="Total 3 2 3 3 6" xfId="26631" xr:uid="{00000000-0005-0000-0000-0000B2900000}"/>
    <cellStyle name="Total 3 2 3 3 7" xfId="19766" xr:uid="{00000000-0005-0000-0000-0000B3900000}"/>
    <cellStyle name="Total 3 2 3 3 8" xfId="22924" xr:uid="{00000000-0005-0000-0000-0000B4900000}"/>
    <cellStyle name="Total 3 2 3 3 9" xfId="25758" xr:uid="{00000000-0005-0000-0000-0000B5900000}"/>
    <cellStyle name="Total 3 2 3 4" xfId="4429" xr:uid="{00000000-0005-0000-0000-0000B6900000}"/>
    <cellStyle name="Total 3 2 3 4 2" xfId="8578" xr:uid="{00000000-0005-0000-0000-0000B7900000}"/>
    <cellStyle name="Total 3 2 3 4 3" xfId="13583" xr:uid="{00000000-0005-0000-0000-0000B8900000}"/>
    <cellStyle name="Total 3 2 3 4 4" xfId="20581" xr:uid="{00000000-0005-0000-0000-0000B9900000}"/>
    <cellStyle name="Total 3 2 3 4 5" xfId="27621" xr:uid="{00000000-0005-0000-0000-0000BA900000}"/>
    <cellStyle name="Total 3 2 3 4 6" xfId="29232" xr:uid="{00000000-0005-0000-0000-0000BB900000}"/>
    <cellStyle name="Total 3 2 3 4 7" xfId="21288" xr:uid="{00000000-0005-0000-0000-0000BC900000}"/>
    <cellStyle name="Total 3 2 3 4 8" xfId="29176" xr:uid="{00000000-0005-0000-0000-0000BD900000}"/>
    <cellStyle name="Total 3 2 3 4 9" xfId="25345" xr:uid="{00000000-0005-0000-0000-0000BE900000}"/>
    <cellStyle name="Total 3 2 3 5" xfId="4683" xr:uid="{00000000-0005-0000-0000-0000BF900000}"/>
    <cellStyle name="Total 3 2 3 5 2" xfId="8579" xr:uid="{00000000-0005-0000-0000-0000C0900000}"/>
    <cellStyle name="Total 3 2 3 5 3" xfId="13837" xr:uid="{00000000-0005-0000-0000-0000C1900000}"/>
    <cellStyle name="Total 3 2 3 5 4" xfId="20835" xr:uid="{00000000-0005-0000-0000-0000C2900000}"/>
    <cellStyle name="Total 3 2 3 5 5" xfId="9196" xr:uid="{00000000-0005-0000-0000-0000C3900000}"/>
    <cellStyle name="Total 3 2 3 5 6" xfId="17263" xr:uid="{00000000-0005-0000-0000-0000C4900000}"/>
    <cellStyle name="Total 3 2 3 5 7" xfId="19366" xr:uid="{00000000-0005-0000-0000-0000C5900000}"/>
    <cellStyle name="Total 3 2 3 5 8" xfId="31786" xr:uid="{00000000-0005-0000-0000-0000C6900000}"/>
    <cellStyle name="Total 3 2 3 5 9" xfId="35466" xr:uid="{00000000-0005-0000-0000-0000C7900000}"/>
    <cellStyle name="Total 3 2 3 6" xfId="4929" xr:uid="{00000000-0005-0000-0000-0000C8900000}"/>
    <cellStyle name="Total 3 2 3 6 2" xfId="8580" xr:uid="{00000000-0005-0000-0000-0000C9900000}"/>
    <cellStyle name="Total 3 2 3 6 3" xfId="14083" xr:uid="{00000000-0005-0000-0000-0000CA900000}"/>
    <cellStyle name="Total 3 2 3 6 4" xfId="21081" xr:uid="{00000000-0005-0000-0000-0000CB900000}"/>
    <cellStyle name="Total 3 2 3 6 5" xfId="24807" xr:uid="{00000000-0005-0000-0000-0000CC900000}"/>
    <cellStyle name="Total 3 2 3 6 6" xfId="28620" xr:uid="{00000000-0005-0000-0000-0000CD900000}"/>
    <cellStyle name="Total 3 2 3 6 7" xfId="31975" xr:uid="{00000000-0005-0000-0000-0000CE900000}"/>
    <cellStyle name="Total 3 2 3 6 8" xfId="35653" xr:uid="{00000000-0005-0000-0000-0000CF900000}"/>
    <cellStyle name="Total 3 2 3 6 9" xfId="38564" xr:uid="{00000000-0005-0000-0000-0000D0900000}"/>
    <cellStyle name="Total 3 2 3 7" xfId="8575" xr:uid="{00000000-0005-0000-0000-0000D1900000}"/>
    <cellStyle name="Total 3 2 3 8" xfId="11463" xr:uid="{00000000-0005-0000-0000-0000D2900000}"/>
    <cellStyle name="Total 3 2 3 9" xfId="18466" xr:uid="{00000000-0005-0000-0000-0000D3900000}"/>
    <cellStyle name="Total 3 2 4" xfId="2045" xr:uid="{00000000-0005-0000-0000-0000D4900000}"/>
    <cellStyle name="Total 3 2 4 10" xfId="25149" xr:uid="{00000000-0005-0000-0000-0000D5900000}"/>
    <cellStyle name="Total 3 2 4 11" xfId="19568" xr:uid="{00000000-0005-0000-0000-0000D6900000}"/>
    <cellStyle name="Total 3 2 4 12" xfId="17207" xr:uid="{00000000-0005-0000-0000-0000D7900000}"/>
    <cellStyle name="Total 3 2 4 13" xfId="34794" xr:uid="{00000000-0005-0000-0000-0000D8900000}"/>
    <cellStyle name="Total 3 2 4 14" xfId="38340" xr:uid="{00000000-0005-0000-0000-0000D9900000}"/>
    <cellStyle name="Total 3 2 4 2" xfId="2581" xr:uid="{00000000-0005-0000-0000-0000DA900000}"/>
    <cellStyle name="Total 3 2 4 2 2" xfId="8582" xr:uid="{00000000-0005-0000-0000-0000DB900000}"/>
    <cellStyle name="Total 3 2 4 2 3" xfId="11735" xr:uid="{00000000-0005-0000-0000-0000DC900000}"/>
    <cellStyle name="Total 3 2 4 2 4" xfId="18738" xr:uid="{00000000-0005-0000-0000-0000DD900000}"/>
    <cellStyle name="Total 3 2 4 2 5" xfId="23084" xr:uid="{00000000-0005-0000-0000-0000DE900000}"/>
    <cellStyle name="Total 3 2 4 2 6" xfId="26260" xr:uid="{00000000-0005-0000-0000-0000DF900000}"/>
    <cellStyle name="Total 3 2 4 2 7" xfId="30042" xr:uid="{00000000-0005-0000-0000-0000E0900000}"/>
    <cellStyle name="Total 3 2 4 2 8" xfId="34003" xr:uid="{00000000-0005-0000-0000-0000E1900000}"/>
    <cellStyle name="Total 3 2 4 2 9" xfId="37565" xr:uid="{00000000-0005-0000-0000-0000E2900000}"/>
    <cellStyle name="Total 3 2 4 3" xfId="3816" xr:uid="{00000000-0005-0000-0000-0000E3900000}"/>
    <cellStyle name="Total 3 2 4 3 2" xfId="8583" xr:uid="{00000000-0005-0000-0000-0000E4900000}"/>
    <cellStyle name="Total 3 2 4 3 3" xfId="12970" xr:uid="{00000000-0005-0000-0000-0000E5900000}"/>
    <cellStyle name="Total 3 2 4 3 4" xfId="19969" xr:uid="{00000000-0005-0000-0000-0000E6900000}"/>
    <cellStyle name="Total 3 2 4 3 5" xfId="27922" xr:uid="{00000000-0005-0000-0000-0000E7900000}"/>
    <cellStyle name="Total 3 2 4 3 6" xfId="26595" xr:uid="{00000000-0005-0000-0000-0000E8900000}"/>
    <cellStyle name="Total 3 2 4 3 7" xfId="19614" xr:uid="{00000000-0005-0000-0000-0000E9900000}"/>
    <cellStyle name="Total 3 2 4 3 8" xfId="33508" xr:uid="{00000000-0005-0000-0000-0000EA900000}"/>
    <cellStyle name="Total 3 2 4 3 9" xfId="37176" xr:uid="{00000000-0005-0000-0000-0000EB900000}"/>
    <cellStyle name="Total 3 2 4 4" xfId="4290" xr:uid="{00000000-0005-0000-0000-0000EC900000}"/>
    <cellStyle name="Total 3 2 4 4 2" xfId="8584" xr:uid="{00000000-0005-0000-0000-0000ED900000}"/>
    <cellStyle name="Total 3 2 4 4 3" xfId="13444" xr:uid="{00000000-0005-0000-0000-0000EE900000}"/>
    <cellStyle name="Total 3 2 4 4 4" xfId="20442" xr:uid="{00000000-0005-0000-0000-0000EF900000}"/>
    <cellStyle name="Total 3 2 4 4 5" xfId="27687" xr:uid="{00000000-0005-0000-0000-0000F0900000}"/>
    <cellStyle name="Total 3 2 4 4 6" xfId="26679" xr:uid="{00000000-0005-0000-0000-0000F1900000}"/>
    <cellStyle name="Total 3 2 4 4 7" xfId="28010" xr:uid="{00000000-0005-0000-0000-0000F2900000}"/>
    <cellStyle name="Total 3 2 4 4 8" xfId="17705" xr:uid="{00000000-0005-0000-0000-0000F3900000}"/>
    <cellStyle name="Total 3 2 4 4 9" xfId="28952" xr:uid="{00000000-0005-0000-0000-0000F4900000}"/>
    <cellStyle name="Total 3 2 4 5" xfId="4563" xr:uid="{00000000-0005-0000-0000-0000F5900000}"/>
    <cellStyle name="Total 3 2 4 5 2" xfId="8585" xr:uid="{00000000-0005-0000-0000-0000F6900000}"/>
    <cellStyle name="Total 3 2 4 5 3" xfId="13717" xr:uid="{00000000-0005-0000-0000-0000F7900000}"/>
    <cellStyle name="Total 3 2 4 5 4" xfId="20715" xr:uid="{00000000-0005-0000-0000-0000F8900000}"/>
    <cellStyle name="Total 3 2 4 5 5" xfId="24022" xr:uid="{00000000-0005-0000-0000-0000F9900000}"/>
    <cellStyle name="Total 3 2 4 5 6" xfId="17056" xr:uid="{00000000-0005-0000-0000-0000FA900000}"/>
    <cellStyle name="Total 3 2 4 5 7" xfId="21344" xr:uid="{00000000-0005-0000-0000-0000FB900000}"/>
    <cellStyle name="Total 3 2 4 5 8" xfId="32236" xr:uid="{00000000-0005-0000-0000-0000FC900000}"/>
    <cellStyle name="Total 3 2 4 5 9" xfId="35911" xr:uid="{00000000-0005-0000-0000-0000FD900000}"/>
    <cellStyle name="Total 3 2 4 6" xfId="4813" xr:uid="{00000000-0005-0000-0000-0000FE900000}"/>
    <cellStyle name="Total 3 2 4 6 2" xfId="8586" xr:uid="{00000000-0005-0000-0000-0000FF900000}"/>
    <cellStyle name="Total 3 2 4 6 3" xfId="13967" xr:uid="{00000000-0005-0000-0000-000000910000}"/>
    <cellStyle name="Total 3 2 4 6 4" xfId="20965" xr:uid="{00000000-0005-0000-0000-000001910000}"/>
    <cellStyle name="Total 3 2 4 6 5" xfId="27429" xr:uid="{00000000-0005-0000-0000-000002910000}"/>
    <cellStyle name="Total 3 2 4 6 6" xfId="23019" xr:uid="{00000000-0005-0000-0000-000003910000}"/>
    <cellStyle name="Total 3 2 4 6 7" xfId="17349" xr:uid="{00000000-0005-0000-0000-000004910000}"/>
    <cellStyle name="Total 3 2 4 6 8" xfId="32118" xr:uid="{00000000-0005-0000-0000-000005910000}"/>
    <cellStyle name="Total 3 2 4 6 9" xfId="35793" xr:uid="{00000000-0005-0000-0000-000006910000}"/>
    <cellStyle name="Total 3 2 4 7" xfId="8581" xr:uid="{00000000-0005-0000-0000-000007910000}"/>
    <cellStyle name="Total 3 2 4 8" xfId="11199" xr:uid="{00000000-0005-0000-0000-000008910000}"/>
    <cellStyle name="Total 3 2 4 9" xfId="9488" xr:uid="{00000000-0005-0000-0000-000009910000}"/>
    <cellStyle name="Total 3 2 5" xfId="2297" xr:uid="{00000000-0005-0000-0000-00000A910000}"/>
    <cellStyle name="Total 3 2 5 10" xfId="23126" xr:uid="{00000000-0005-0000-0000-00000B910000}"/>
    <cellStyle name="Total 3 2 5 11" xfId="18211" xr:uid="{00000000-0005-0000-0000-00000C910000}"/>
    <cellStyle name="Total 3 2 5 12" xfId="25335" xr:uid="{00000000-0005-0000-0000-00000D910000}"/>
    <cellStyle name="Total 3 2 5 13" xfId="25701" xr:uid="{00000000-0005-0000-0000-00000E910000}"/>
    <cellStyle name="Total 3 2 5 14" xfId="34806" xr:uid="{00000000-0005-0000-0000-00000F910000}"/>
    <cellStyle name="Total 3 2 5 2" xfId="2697" xr:uid="{00000000-0005-0000-0000-000010910000}"/>
    <cellStyle name="Total 3 2 5 2 2" xfId="8588" xr:uid="{00000000-0005-0000-0000-000011910000}"/>
    <cellStyle name="Total 3 2 5 2 3" xfId="11851" xr:uid="{00000000-0005-0000-0000-000012910000}"/>
    <cellStyle name="Total 3 2 5 2 4" xfId="18854" xr:uid="{00000000-0005-0000-0000-000013910000}"/>
    <cellStyle name="Total 3 2 5 2 5" xfId="28426" xr:uid="{00000000-0005-0000-0000-000014910000}"/>
    <cellStyle name="Total 3 2 5 2 6" xfId="9551" xr:uid="{00000000-0005-0000-0000-000015910000}"/>
    <cellStyle name="Total 3 2 5 2 7" xfId="29984" xr:uid="{00000000-0005-0000-0000-000016910000}"/>
    <cellStyle name="Total 3 2 5 2 8" xfId="33961" xr:uid="{00000000-0005-0000-0000-000017910000}"/>
    <cellStyle name="Total 3 2 5 2 9" xfId="37523" xr:uid="{00000000-0005-0000-0000-000018910000}"/>
    <cellStyle name="Total 3 2 5 3" xfId="3979" xr:uid="{00000000-0005-0000-0000-000019910000}"/>
    <cellStyle name="Total 3 2 5 3 2" xfId="8589" xr:uid="{00000000-0005-0000-0000-00001A910000}"/>
    <cellStyle name="Total 3 2 5 3 3" xfId="13133" xr:uid="{00000000-0005-0000-0000-00001B910000}"/>
    <cellStyle name="Total 3 2 5 3 4" xfId="20131" xr:uid="{00000000-0005-0000-0000-00001C910000}"/>
    <cellStyle name="Total 3 2 5 3 5" xfId="27841" xr:uid="{00000000-0005-0000-0000-00001D910000}"/>
    <cellStyle name="Total 3 2 5 3 6" xfId="26628" xr:uid="{00000000-0005-0000-0000-00001E910000}"/>
    <cellStyle name="Total 3 2 5 3 7" xfId="18311" xr:uid="{00000000-0005-0000-0000-00001F910000}"/>
    <cellStyle name="Total 3 2 5 3 8" xfId="25553" xr:uid="{00000000-0005-0000-0000-000020910000}"/>
    <cellStyle name="Total 3 2 5 3 9" xfId="31801" xr:uid="{00000000-0005-0000-0000-000021910000}"/>
    <cellStyle name="Total 3 2 5 4" xfId="4417" xr:uid="{00000000-0005-0000-0000-000022910000}"/>
    <cellStyle name="Total 3 2 5 4 2" xfId="8590" xr:uid="{00000000-0005-0000-0000-000023910000}"/>
    <cellStyle name="Total 3 2 5 4 3" xfId="13571" xr:uid="{00000000-0005-0000-0000-000024910000}"/>
    <cellStyle name="Total 3 2 5 4 4" xfId="20569" xr:uid="{00000000-0005-0000-0000-000025910000}"/>
    <cellStyle name="Total 3 2 5 4 5" xfId="24740" xr:uid="{00000000-0005-0000-0000-000026910000}"/>
    <cellStyle name="Total 3 2 5 4 6" xfId="25029" xr:uid="{00000000-0005-0000-0000-000027910000}"/>
    <cellStyle name="Total 3 2 5 4 7" xfId="28964" xr:uid="{00000000-0005-0000-0000-000028910000}"/>
    <cellStyle name="Total 3 2 5 4 8" xfId="25809" xr:uid="{00000000-0005-0000-0000-000029910000}"/>
    <cellStyle name="Total 3 2 5 4 9" xfId="31804" xr:uid="{00000000-0005-0000-0000-00002A910000}"/>
    <cellStyle name="Total 3 2 5 5" xfId="4671" xr:uid="{00000000-0005-0000-0000-00002B910000}"/>
    <cellStyle name="Total 3 2 5 5 2" xfId="8591" xr:uid="{00000000-0005-0000-0000-00002C910000}"/>
    <cellStyle name="Total 3 2 5 5 3" xfId="13825" xr:uid="{00000000-0005-0000-0000-00002D910000}"/>
    <cellStyle name="Total 3 2 5 5 4" xfId="20823" xr:uid="{00000000-0005-0000-0000-00002E910000}"/>
    <cellStyle name="Total 3 2 5 5 5" xfId="24253" xr:uid="{00000000-0005-0000-0000-00002F910000}"/>
    <cellStyle name="Total 3 2 5 5 6" xfId="28855" xr:uid="{00000000-0005-0000-0000-000030910000}"/>
    <cellStyle name="Total 3 2 5 5 7" xfId="25121" xr:uid="{00000000-0005-0000-0000-000031910000}"/>
    <cellStyle name="Total 3 2 5 5 8" xfId="32187" xr:uid="{00000000-0005-0000-0000-000032910000}"/>
    <cellStyle name="Total 3 2 5 5 9" xfId="35862" xr:uid="{00000000-0005-0000-0000-000033910000}"/>
    <cellStyle name="Total 3 2 5 6" xfId="4917" xr:uid="{00000000-0005-0000-0000-000034910000}"/>
    <cellStyle name="Total 3 2 5 6 2" xfId="8592" xr:uid="{00000000-0005-0000-0000-000035910000}"/>
    <cellStyle name="Total 3 2 5 6 3" xfId="14071" xr:uid="{00000000-0005-0000-0000-000036910000}"/>
    <cellStyle name="Total 3 2 5 6 4" xfId="21069" xr:uid="{00000000-0005-0000-0000-000037910000}"/>
    <cellStyle name="Total 3 2 5 6 5" xfId="22784" xr:uid="{00000000-0005-0000-0000-000038910000}"/>
    <cellStyle name="Total 3 2 5 6 6" xfId="29290" xr:uid="{00000000-0005-0000-0000-000039910000}"/>
    <cellStyle name="Total 3 2 5 6 7" xfId="31963" xr:uid="{00000000-0005-0000-0000-00003A910000}"/>
    <cellStyle name="Total 3 2 5 6 8" xfId="35641" xr:uid="{00000000-0005-0000-0000-00003B910000}"/>
    <cellStyle name="Total 3 2 5 6 9" xfId="38552" xr:uid="{00000000-0005-0000-0000-00003C910000}"/>
    <cellStyle name="Total 3 2 5 7" xfId="8587" xr:uid="{00000000-0005-0000-0000-00003D910000}"/>
    <cellStyle name="Total 3 2 5 8" xfId="11451" xr:uid="{00000000-0005-0000-0000-00003E910000}"/>
    <cellStyle name="Total 3 2 5 9" xfId="18454" xr:uid="{00000000-0005-0000-0000-00003F910000}"/>
    <cellStyle name="Total 3 2 6" xfId="2093" xr:uid="{00000000-0005-0000-0000-000040910000}"/>
    <cellStyle name="Total 3 2 6 10" xfId="28457" xr:uid="{00000000-0005-0000-0000-000041910000}"/>
    <cellStyle name="Total 3 2 6 11" xfId="29108" xr:uid="{00000000-0005-0000-0000-000042910000}"/>
    <cellStyle name="Total 3 2 6 12" xfId="26042" xr:uid="{00000000-0005-0000-0000-000043910000}"/>
    <cellStyle name="Total 3 2 6 13" xfId="31443" xr:uid="{00000000-0005-0000-0000-000044910000}"/>
    <cellStyle name="Total 3 2 6 14" xfId="35153" xr:uid="{00000000-0005-0000-0000-000045910000}"/>
    <cellStyle name="Total 3 2 6 2" xfId="2593" xr:uid="{00000000-0005-0000-0000-000046910000}"/>
    <cellStyle name="Total 3 2 6 2 2" xfId="8594" xr:uid="{00000000-0005-0000-0000-000047910000}"/>
    <cellStyle name="Total 3 2 6 2 3" xfId="11747" xr:uid="{00000000-0005-0000-0000-000048910000}"/>
    <cellStyle name="Total 3 2 6 2 4" xfId="18750" xr:uid="{00000000-0005-0000-0000-000049910000}"/>
    <cellStyle name="Total 3 2 6 2 5" xfId="25283" xr:uid="{00000000-0005-0000-0000-00004A910000}"/>
    <cellStyle name="Total 3 2 6 2 6" xfId="26265" xr:uid="{00000000-0005-0000-0000-00004B910000}"/>
    <cellStyle name="Total 3 2 6 2 7" xfId="29418" xr:uid="{00000000-0005-0000-0000-00004C910000}"/>
    <cellStyle name="Total 3 2 6 2 8" xfId="34013" xr:uid="{00000000-0005-0000-0000-00004D910000}"/>
    <cellStyle name="Total 3 2 6 2 9" xfId="37575" xr:uid="{00000000-0005-0000-0000-00004E910000}"/>
    <cellStyle name="Total 3 2 6 3" xfId="3840" xr:uid="{00000000-0005-0000-0000-00004F910000}"/>
    <cellStyle name="Total 3 2 6 3 2" xfId="8595" xr:uid="{00000000-0005-0000-0000-000050910000}"/>
    <cellStyle name="Total 3 2 6 3 3" xfId="12994" xr:uid="{00000000-0005-0000-0000-000051910000}"/>
    <cellStyle name="Total 3 2 6 3 4" xfId="19993" xr:uid="{00000000-0005-0000-0000-000052910000}"/>
    <cellStyle name="Total 3 2 6 3 5" xfId="27910" xr:uid="{00000000-0005-0000-0000-000053910000}"/>
    <cellStyle name="Total 3 2 6 3 6" xfId="17382" xr:uid="{00000000-0005-0000-0000-000054910000}"/>
    <cellStyle name="Total 3 2 6 3 7" xfId="25623" xr:uid="{00000000-0005-0000-0000-000055910000}"/>
    <cellStyle name="Total 3 2 6 3 8" xfId="26492" xr:uid="{00000000-0005-0000-0000-000056910000}"/>
    <cellStyle name="Total 3 2 6 3 9" xfId="21313" xr:uid="{00000000-0005-0000-0000-000057910000}"/>
    <cellStyle name="Total 3 2 6 4" xfId="4304" xr:uid="{00000000-0005-0000-0000-000058910000}"/>
    <cellStyle name="Total 3 2 6 4 2" xfId="8596" xr:uid="{00000000-0005-0000-0000-000059910000}"/>
    <cellStyle name="Total 3 2 6 4 3" xfId="13458" xr:uid="{00000000-0005-0000-0000-00005A910000}"/>
    <cellStyle name="Total 3 2 6 4 4" xfId="20456" xr:uid="{00000000-0005-0000-0000-00005B910000}"/>
    <cellStyle name="Total 3 2 6 4 5" xfId="27680" xr:uid="{00000000-0005-0000-0000-00005C910000}"/>
    <cellStyle name="Total 3 2 6 4 6" xfId="26682" xr:uid="{00000000-0005-0000-0000-00005D910000}"/>
    <cellStyle name="Total 3 2 6 4 7" xfId="17320" xr:uid="{00000000-0005-0000-0000-00005E910000}"/>
    <cellStyle name="Total 3 2 6 4 8" xfId="33342" xr:uid="{00000000-0005-0000-0000-00005F910000}"/>
    <cellStyle name="Total 3 2 6 4 9" xfId="37017" xr:uid="{00000000-0005-0000-0000-000060910000}"/>
    <cellStyle name="Total 3 2 6 5" xfId="4575" xr:uid="{00000000-0005-0000-0000-000061910000}"/>
    <cellStyle name="Total 3 2 6 5 2" xfId="8597" xr:uid="{00000000-0005-0000-0000-000062910000}"/>
    <cellStyle name="Total 3 2 6 5 3" xfId="13729" xr:uid="{00000000-0005-0000-0000-000063910000}"/>
    <cellStyle name="Total 3 2 6 5 4" xfId="20727" xr:uid="{00000000-0005-0000-0000-000064910000}"/>
    <cellStyle name="Total 3 2 6 5 5" xfId="18107" xr:uid="{00000000-0005-0000-0000-000065910000}"/>
    <cellStyle name="Total 3 2 6 5 6" xfId="17215" xr:uid="{00000000-0005-0000-0000-000066910000}"/>
    <cellStyle name="Total 3 2 6 5 7" xfId="18075" xr:uid="{00000000-0005-0000-0000-000067910000}"/>
    <cellStyle name="Total 3 2 6 5 8" xfId="30955" xr:uid="{00000000-0005-0000-0000-000068910000}"/>
    <cellStyle name="Total 3 2 6 5 9" xfId="34887" xr:uid="{00000000-0005-0000-0000-000069910000}"/>
    <cellStyle name="Total 3 2 6 6" xfId="4825" xr:uid="{00000000-0005-0000-0000-00006A910000}"/>
    <cellStyle name="Total 3 2 6 6 2" xfId="8598" xr:uid="{00000000-0005-0000-0000-00006B910000}"/>
    <cellStyle name="Total 3 2 6 6 3" xfId="13979" xr:uid="{00000000-0005-0000-0000-00006C910000}"/>
    <cellStyle name="Total 3 2 6 6 4" xfId="20977" xr:uid="{00000000-0005-0000-0000-00006D910000}"/>
    <cellStyle name="Total 3 2 6 6 5" xfId="24800" xr:uid="{00000000-0005-0000-0000-00006E910000}"/>
    <cellStyle name="Total 3 2 6 6 6" xfId="9348" xr:uid="{00000000-0005-0000-0000-00006F910000}"/>
    <cellStyle name="Total 3 2 6 6 7" xfId="25184" xr:uid="{00000000-0005-0000-0000-000070910000}"/>
    <cellStyle name="Total 3 2 6 6 8" xfId="28948" xr:uid="{00000000-0005-0000-0000-000071910000}"/>
    <cellStyle name="Total 3 2 6 6 9" xfId="28706" xr:uid="{00000000-0005-0000-0000-000072910000}"/>
    <cellStyle name="Total 3 2 6 7" xfId="8593" xr:uid="{00000000-0005-0000-0000-000073910000}"/>
    <cellStyle name="Total 3 2 6 8" xfId="11247" xr:uid="{00000000-0005-0000-0000-000074910000}"/>
    <cellStyle name="Total 3 2 6 9" xfId="9185" xr:uid="{00000000-0005-0000-0000-000075910000}"/>
    <cellStyle name="Total 3 2 7" xfId="1661" xr:uid="{00000000-0005-0000-0000-000076910000}"/>
    <cellStyle name="Total 3 2 7 10" xfId="17831" xr:uid="{00000000-0005-0000-0000-000077910000}"/>
    <cellStyle name="Total 3 2 7 11" xfId="27313" xr:uid="{00000000-0005-0000-0000-000078910000}"/>
    <cellStyle name="Total 3 2 7 12" xfId="26072" xr:uid="{00000000-0005-0000-0000-000079910000}"/>
    <cellStyle name="Total 3 2 7 13" xfId="25544" xr:uid="{00000000-0005-0000-0000-00007A910000}"/>
    <cellStyle name="Total 3 2 7 2" xfId="3589" xr:uid="{00000000-0005-0000-0000-00007B910000}"/>
    <cellStyle name="Total 3 2 7 2 2" xfId="8600" xr:uid="{00000000-0005-0000-0000-00007C910000}"/>
    <cellStyle name="Total 3 2 7 2 3" xfId="12743" xr:uid="{00000000-0005-0000-0000-00007D910000}"/>
    <cellStyle name="Total 3 2 7 2 4" xfId="19744" xr:uid="{00000000-0005-0000-0000-00007E910000}"/>
    <cellStyle name="Total 3 2 7 2 5" xfId="17224" xr:uid="{00000000-0005-0000-0000-00007F910000}"/>
    <cellStyle name="Total 3 2 7 2 6" xfId="24522" xr:uid="{00000000-0005-0000-0000-000080910000}"/>
    <cellStyle name="Total 3 2 7 2 7" xfId="29589" xr:uid="{00000000-0005-0000-0000-000081910000}"/>
    <cellStyle name="Total 3 2 7 2 8" xfId="33589" xr:uid="{00000000-0005-0000-0000-000082910000}"/>
    <cellStyle name="Total 3 2 7 2 9" xfId="37257" xr:uid="{00000000-0005-0000-0000-000083910000}"/>
    <cellStyle name="Total 3 2 7 3" xfId="4138" xr:uid="{00000000-0005-0000-0000-000084910000}"/>
    <cellStyle name="Total 3 2 7 3 2" xfId="8601" xr:uid="{00000000-0005-0000-0000-000085910000}"/>
    <cellStyle name="Total 3 2 7 3 3" xfId="13292" xr:uid="{00000000-0005-0000-0000-000086910000}"/>
    <cellStyle name="Total 3 2 7 3 4" xfId="20290" xr:uid="{00000000-0005-0000-0000-000087910000}"/>
    <cellStyle name="Total 3 2 7 3 5" xfId="27763" xr:uid="{00000000-0005-0000-0000-000088910000}"/>
    <cellStyle name="Total 3 2 7 3 6" xfId="22990" xr:uid="{00000000-0005-0000-0000-000089910000}"/>
    <cellStyle name="Total 3 2 7 3 7" xfId="9337" xr:uid="{00000000-0005-0000-0000-00008A910000}"/>
    <cellStyle name="Total 3 2 7 3 8" xfId="30945" xr:uid="{00000000-0005-0000-0000-00008B910000}"/>
    <cellStyle name="Total 3 2 7 3 9" xfId="31386" xr:uid="{00000000-0005-0000-0000-00008C910000}"/>
    <cellStyle name="Total 3 2 7 4" xfId="3863" xr:uid="{00000000-0005-0000-0000-00008D910000}"/>
    <cellStyle name="Total 3 2 7 4 2" xfId="8602" xr:uid="{00000000-0005-0000-0000-00008E910000}"/>
    <cellStyle name="Total 3 2 7 4 3" xfId="13017" xr:uid="{00000000-0005-0000-0000-00008F910000}"/>
    <cellStyle name="Total 3 2 7 4 4" xfId="20016" xr:uid="{00000000-0005-0000-0000-000090910000}"/>
    <cellStyle name="Total 3 2 7 4 5" xfId="25302" xr:uid="{00000000-0005-0000-0000-000091910000}"/>
    <cellStyle name="Total 3 2 7 4 6" xfId="9967" xr:uid="{00000000-0005-0000-0000-000092910000}"/>
    <cellStyle name="Total 3 2 7 4 7" xfId="28519" xr:uid="{00000000-0005-0000-0000-000093910000}"/>
    <cellStyle name="Total 3 2 7 4 8" xfId="33486" xr:uid="{00000000-0005-0000-0000-000094910000}"/>
    <cellStyle name="Total 3 2 7 4 9" xfId="37154" xr:uid="{00000000-0005-0000-0000-000095910000}"/>
    <cellStyle name="Total 3 2 7 5" xfId="4150" xr:uid="{00000000-0005-0000-0000-000096910000}"/>
    <cellStyle name="Total 3 2 7 5 2" xfId="8603" xr:uid="{00000000-0005-0000-0000-000097910000}"/>
    <cellStyle name="Total 3 2 7 5 3" xfId="13304" xr:uid="{00000000-0005-0000-0000-000098910000}"/>
    <cellStyle name="Total 3 2 7 5 4" xfId="20302" xr:uid="{00000000-0005-0000-0000-000099910000}"/>
    <cellStyle name="Total 3 2 7 5 5" xfId="27757" xr:uid="{00000000-0005-0000-0000-00009A910000}"/>
    <cellStyle name="Total 3 2 7 5 6" xfId="29211" xr:uid="{00000000-0005-0000-0000-00009B910000}"/>
    <cellStyle name="Total 3 2 7 5 7" xfId="28888" xr:uid="{00000000-0005-0000-0000-00009C910000}"/>
    <cellStyle name="Total 3 2 7 5 8" xfId="25639" xr:uid="{00000000-0005-0000-0000-00009D910000}"/>
    <cellStyle name="Total 3 2 7 5 9" xfId="29666" xr:uid="{00000000-0005-0000-0000-00009E910000}"/>
    <cellStyle name="Total 3 2 7 6" xfId="8599" xr:uid="{00000000-0005-0000-0000-00009F910000}"/>
    <cellStyle name="Total 3 2 7 7" xfId="10815" xr:uid="{00000000-0005-0000-0000-0000A0910000}"/>
    <cellStyle name="Total 3 2 7 8" xfId="9753" xr:uid="{00000000-0005-0000-0000-0000A1910000}"/>
    <cellStyle name="Total 3 2 7 9" xfId="28672" xr:uid="{00000000-0005-0000-0000-0000A2910000}"/>
    <cellStyle name="Total 3 2 8" xfId="2489" xr:uid="{00000000-0005-0000-0000-0000A3910000}"/>
    <cellStyle name="Total 3 2 8 2" xfId="8604" xr:uid="{00000000-0005-0000-0000-0000A4910000}"/>
    <cellStyle name="Total 3 2 8 3" xfId="11643" xr:uid="{00000000-0005-0000-0000-0000A5910000}"/>
    <cellStyle name="Total 3 2 8 4" xfId="18646" xr:uid="{00000000-0005-0000-0000-0000A6910000}"/>
    <cellStyle name="Total 3 2 8 5" xfId="9213" xr:uid="{00000000-0005-0000-0000-0000A7910000}"/>
    <cellStyle name="Total 3 2 8 6" xfId="26214" xr:uid="{00000000-0005-0000-0000-0000A8910000}"/>
    <cellStyle name="Total 3 2 8 7" xfId="30084" xr:uid="{00000000-0005-0000-0000-0000A9910000}"/>
    <cellStyle name="Total 3 2 8 8" xfId="29642" xr:uid="{00000000-0005-0000-0000-0000AA910000}"/>
    <cellStyle name="Total 3 2 8 9" xfId="33628" xr:uid="{00000000-0005-0000-0000-0000AB910000}"/>
    <cellStyle name="Total 3 2 9" xfId="3153" xr:uid="{00000000-0005-0000-0000-0000AC910000}"/>
    <cellStyle name="Total 3 2 9 2" xfId="8605" xr:uid="{00000000-0005-0000-0000-0000AD910000}"/>
    <cellStyle name="Total 3 2 9 3" xfId="12307" xr:uid="{00000000-0005-0000-0000-0000AE910000}"/>
    <cellStyle name="Total 3 2 9 4" xfId="19310" xr:uid="{00000000-0005-0000-0000-0000AF910000}"/>
    <cellStyle name="Total 3 2 9 5" xfId="28245" xr:uid="{00000000-0005-0000-0000-0000B0910000}"/>
    <cellStyle name="Total 3 2 9 6" xfId="26435" xr:uid="{00000000-0005-0000-0000-0000B1910000}"/>
    <cellStyle name="Total 3 2 9 7" xfId="24575" xr:uid="{00000000-0005-0000-0000-0000B2910000}"/>
    <cellStyle name="Total 3 2 9 8" xfId="18184" xr:uid="{00000000-0005-0000-0000-0000B3910000}"/>
    <cellStyle name="Total 3 2 9 9" xfId="34831" xr:uid="{00000000-0005-0000-0000-0000B4910000}"/>
    <cellStyle name="Total 3 20" xfId="22528" xr:uid="{00000000-0005-0000-0000-0000B5910000}"/>
    <cellStyle name="Total 3 21" xfId="35095" xr:uid="{00000000-0005-0000-0000-0000B6910000}"/>
    <cellStyle name="Total 3 22" xfId="38422" xr:uid="{00000000-0005-0000-0000-0000B7910000}"/>
    <cellStyle name="Total 3 3" xfId="1188" xr:uid="{00000000-0005-0000-0000-0000B8910000}"/>
    <cellStyle name="Total 3 3 10" xfId="25420" xr:uid="{00000000-0005-0000-0000-0000B9910000}"/>
    <cellStyle name="Total 3 3 11" xfId="31193" xr:uid="{00000000-0005-0000-0000-0000BA910000}"/>
    <cellStyle name="Total 3 3 12" xfId="35067" xr:uid="{00000000-0005-0000-0000-0000BB910000}"/>
    <cellStyle name="Total 3 3 13" xfId="38405" xr:uid="{00000000-0005-0000-0000-0000BC910000}"/>
    <cellStyle name="Total 3 3 2" xfId="2371" xr:uid="{00000000-0005-0000-0000-0000BD910000}"/>
    <cellStyle name="Total 3 3 2 10" xfId="15449" xr:uid="{00000000-0005-0000-0000-0000BE910000}"/>
    <cellStyle name="Total 3 3 2 11" xfId="22621" xr:uid="{00000000-0005-0000-0000-0000BF910000}"/>
    <cellStyle name="Total 3 3 2 12" xfId="30130" xr:uid="{00000000-0005-0000-0000-0000C0910000}"/>
    <cellStyle name="Total 3 3 2 13" xfId="34114" xr:uid="{00000000-0005-0000-0000-0000C1910000}"/>
    <cellStyle name="Total 3 3 2 14" xfId="37676" xr:uid="{00000000-0005-0000-0000-0000C2910000}"/>
    <cellStyle name="Total 3 3 2 2" xfId="2771" xr:uid="{00000000-0005-0000-0000-0000C3910000}"/>
    <cellStyle name="Total 3 3 2 2 2" xfId="8608" xr:uid="{00000000-0005-0000-0000-0000C4910000}"/>
    <cellStyle name="Total 3 3 2 2 3" xfId="11925" xr:uid="{00000000-0005-0000-0000-0000C5910000}"/>
    <cellStyle name="Total 3 3 2 2 4" xfId="18928" xr:uid="{00000000-0005-0000-0000-0000C6910000}"/>
    <cellStyle name="Total 3 3 2 2 5" xfId="28396" xr:uid="{00000000-0005-0000-0000-0000C7910000}"/>
    <cellStyle name="Total 3 3 2 2 6" xfId="28068" xr:uid="{00000000-0005-0000-0000-0000C8910000}"/>
    <cellStyle name="Total 3 3 2 2 7" xfId="29948" xr:uid="{00000000-0005-0000-0000-0000C9910000}"/>
    <cellStyle name="Total 3 3 2 2 8" xfId="33925" xr:uid="{00000000-0005-0000-0000-0000CA910000}"/>
    <cellStyle name="Total 3 3 2 2 9" xfId="37487" xr:uid="{00000000-0005-0000-0000-0000CB910000}"/>
    <cellStyle name="Total 3 3 2 3" xfId="4053" xr:uid="{00000000-0005-0000-0000-0000CC910000}"/>
    <cellStyle name="Total 3 3 2 3 2" xfId="8609" xr:uid="{00000000-0005-0000-0000-0000CD910000}"/>
    <cellStyle name="Total 3 3 2 3 3" xfId="13207" xr:uid="{00000000-0005-0000-0000-0000CE910000}"/>
    <cellStyle name="Total 3 3 2 3 4" xfId="20205" xr:uid="{00000000-0005-0000-0000-0000CF910000}"/>
    <cellStyle name="Total 3 3 2 3 5" xfId="27799" xr:uid="{00000000-0005-0000-0000-0000D0910000}"/>
    <cellStyle name="Total 3 3 2 3 6" xfId="18182" xr:uid="{00000000-0005-0000-0000-0000D1910000}"/>
    <cellStyle name="Total 3 3 2 3 7" xfId="24279" xr:uid="{00000000-0005-0000-0000-0000D2910000}"/>
    <cellStyle name="Total 3 3 2 3 8" xfId="33430" xr:uid="{00000000-0005-0000-0000-0000D3910000}"/>
    <cellStyle name="Total 3 3 2 3 9" xfId="37105" xr:uid="{00000000-0005-0000-0000-0000D4910000}"/>
    <cellStyle name="Total 3 3 2 4" xfId="4491" xr:uid="{00000000-0005-0000-0000-0000D5910000}"/>
    <cellStyle name="Total 3 3 2 4 2" xfId="8610" xr:uid="{00000000-0005-0000-0000-0000D6910000}"/>
    <cellStyle name="Total 3 3 2 4 3" xfId="13645" xr:uid="{00000000-0005-0000-0000-0000D7910000}"/>
    <cellStyle name="Total 3 3 2 4 4" xfId="20643" xr:uid="{00000000-0005-0000-0000-0000D8910000}"/>
    <cellStyle name="Total 3 3 2 4 5" xfId="24020" xr:uid="{00000000-0005-0000-0000-0000D9910000}"/>
    <cellStyle name="Total 3 3 2 4 6" xfId="25022" xr:uid="{00000000-0005-0000-0000-0000DA910000}"/>
    <cellStyle name="Total 3 3 2 4 7" xfId="20039" xr:uid="{00000000-0005-0000-0000-0000DB910000}"/>
    <cellStyle name="Total 3 3 2 4 8" xfId="32269" xr:uid="{00000000-0005-0000-0000-0000DC910000}"/>
    <cellStyle name="Total 3 3 2 4 9" xfId="35944" xr:uid="{00000000-0005-0000-0000-0000DD910000}"/>
    <cellStyle name="Total 3 3 2 5" xfId="4745" xr:uid="{00000000-0005-0000-0000-0000DE910000}"/>
    <cellStyle name="Total 3 3 2 5 2" xfId="8611" xr:uid="{00000000-0005-0000-0000-0000DF910000}"/>
    <cellStyle name="Total 3 3 2 5 3" xfId="13899" xr:uid="{00000000-0005-0000-0000-0000E0910000}"/>
    <cellStyle name="Total 3 3 2 5 4" xfId="20897" xr:uid="{00000000-0005-0000-0000-0000E1910000}"/>
    <cellStyle name="Total 3 3 2 5 5" xfId="27465" xr:uid="{00000000-0005-0000-0000-0000E2910000}"/>
    <cellStyle name="Total 3 3 2 5 6" xfId="26735" xr:uid="{00000000-0005-0000-0000-0000E3910000}"/>
    <cellStyle name="Total 3 3 2 5 7" xfId="25870" xr:uid="{00000000-0005-0000-0000-0000E4910000}"/>
    <cellStyle name="Total 3 3 2 5 8" xfId="32153" xr:uid="{00000000-0005-0000-0000-0000E5910000}"/>
    <cellStyle name="Total 3 3 2 5 9" xfId="35828" xr:uid="{00000000-0005-0000-0000-0000E6910000}"/>
    <cellStyle name="Total 3 3 2 6" xfId="4991" xr:uid="{00000000-0005-0000-0000-0000E7910000}"/>
    <cellStyle name="Total 3 3 2 6 2" xfId="8612" xr:uid="{00000000-0005-0000-0000-0000E8910000}"/>
    <cellStyle name="Total 3 3 2 6 3" xfId="14145" xr:uid="{00000000-0005-0000-0000-0000E9910000}"/>
    <cellStyle name="Total 3 3 2 6 4" xfId="21143" xr:uid="{00000000-0005-0000-0000-0000EA910000}"/>
    <cellStyle name="Total 3 3 2 6 5" xfId="27343" xr:uid="{00000000-0005-0000-0000-0000EB910000}"/>
    <cellStyle name="Total 3 3 2 6 6" xfId="29306" xr:uid="{00000000-0005-0000-0000-0000EC910000}"/>
    <cellStyle name="Total 3 3 2 6 7" xfId="32037" xr:uid="{00000000-0005-0000-0000-0000ED910000}"/>
    <cellStyle name="Total 3 3 2 6 8" xfId="35715" xr:uid="{00000000-0005-0000-0000-0000EE910000}"/>
    <cellStyle name="Total 3 3 2 6 9" xfId="38626" xr:uid="{00000000-0005-0000-0000-0000EF910000}"/>
    <cellStyle name="Total 3 3 2 7" xfId="8607" xr:uid="{00000000-0005-0000-0000-0000F0910000}"/>
    <cellStyle name="Total 3 3 2 8" xfId="11525" xr:uid="{00000000-0005-0000-0000-0000F1910000}"/>
    <cellStyle name="Total 3 3 2 9" xfId="18528" xr:uid="{00000000-0005-0000-0000-0000F2910000}"/>
    <cellStyle name="Total 3 3 3" xfId="2395" xr:uid="{00000000-0005-0000-0000-0000F3910000}"/>
    <cellStyle name="Total 3 3 3 10" xfId="22502" xr:uid="{00000000-0005-0000-0000-0000F4910000}"/>
    <cellStyle name="Total 3 3 3 11" xfId="23050" xr:uid="{00000000-0005-0000-0000-0000F5910000}"/>
    <cellStyle name="Total 3 3 3 12" xfId="25930" xr:uid="{00000000-0005-0000-0000-0000F6910000}"/>
    <cellStyle name="Total 3 3 3 13" xfId="31483" xr:uid="{00000000-0005-0000-0000-0000F7910000}"/>
    <cellStyle name="Total 3 3 3 14" xfId="35194" xr:uid="{00000000-0005-0000-0000-0000F8910000}"/>
    <cellStyle name="Total 3 3 3 2" xfId="2795" xr:uid="{00000000-0005-0000-0000-0000F9910000}"/>
    <cellStyle name="Total 3 3 3 2 2" xfId="8614" xr:uid="{00000000-0005-0000-0000-0000FA910000}"/>
    <cellStyle name="Total 3 3 3 2 3" xfId="11949" xr:uid="{00000000-0005-0000-0000-0000FB910000}"/>
    <cellStyle name="Total 3 3 3 2 4" xfId="18952" xr:uid="{00000000-0005-0000-0000-0000FC910000}"/>
    <cellStyle name="Total 3 3 3 2 5" xfId="23994" xr:uid="{00000000-0005-0000-0000-0000FD910000}"/>
    <cellStyle name="Total 3 3 3 2 6" xfId="17035" xr:uid="{00000000-0005-0000-0000-0000FE910000}"/>
    <cellStyle name="Total 3 3 3 2 7" xfId="26501" xr:uid="{00000000-0005-0000-0000-0000FF910000}"/>
    <cellStyle name="Total 3 3 3 2 8" xfId="29388" xr:uid="{00000000-0005-0000-0000-000000920000}"/>
    <cellStyle name="Total 3 3 3 2 9" xfId="31609" xr:uid="{00000000-0005-0000-0000-000001920000}"/>
    <cellStyle name="Total 3 3 3 3" xfId="4077" xr:uid="{00000000-0005-0000-0000-000002920000}"/>
    <cellStyle name="Total 3 3 3 3 2" xfId="8615" xr:uid="{00000000-0005-0000-0000-000003920000}"/>
    <cellStyle name="Total 3 3 3 3 3" xfId="13231" xr:uid="{00000000-0005-0000-0000-000004920000}"/>
    <cellStyle name="Total 3 3 3 3 4" xfId="20229" xr:uid="{00000000-0005-0000-0000-000005920000}"/>
    <cellStyle name="Total 3 3 3 3 5" xfId="27787" xr:uid="{00000000-0005-0000-0000-000006920000}"/>
    <cellStyle name="Total 3 3 3 3 6" xfId="23519" xr:uid="{00000000-0005-0000-0000-000007920000}"/>
    <cellStyle name="Total 3 3 3 3 7" xfId="25884" xr:uid="{00000000-0005-0000-0000-000008920000}"/>
    <cellStyle name="Total 3 3 3 3 8" xfId="33429" xr:uid="{00000000-0005-0000-0000-000009920000}"/>
    <cellStyle name="Total 3 3 3 3 9" xfId="37104" xr:uid="{00000000-0005-0000-0000-00000A920000}"/>
    <cellStyle name="Total 3 3 3 4" xfId="4515" xr:uid="{00000000-0005-0000-0000-00000B920000}"/>
    <cellStyle name="Total 3 3 3 4 2" xfId="8616" xr:uid="{00000000-0005-0000-0000-00000C920000}"/>
    <cellStyle name="Total 3 3 3 4 3" xfId="13669" xr:uid="{00000000-0005-0000-0000-00000D920000}"/>
    <cellStyle name="Total 3 3 3 4 4" xfId="20667" xr:uid="{00000000-0005-0000-0000-00000E920000}"/>
    <cellStyle name="Total 3 3 3 4 5" xfId="17535" xr:uid="{00000000-0005-0000-0000-00000F920000}"/>
    <cellStyle name="Total 3 3 3 4 6" xfId="29528" xr:uid="{00000000-0005-0000-0000-000010920000}"/>
    <cellStyle name="Total 3 3 3 4 7" xfId="24314" xr:uid="{00000000-0005-0000-0000-000011920000}"/>
    <cellStyle name="Total 3 3 3 4 8" xfId="30956" xr:uid="{00000000-0005-0000-0000-000012920000}"/>
    <cellStyle name="Total 3 3 3 4 9" xfId="34883" xr:uid="{00000000-0005-0000-0000-000013920000}"/>
    <cellStyle name="Total 3 3 3 5" xfId="4769" xr:uid="{00000000-0005-0000-0000-000014920000}"/>
    <cellStyle name="Total 3 3 3 5 2" xfId="8617" xr:uid="{00000000-0005-0000-0000-000015920000}"/>
    <cellStyle name="Total 3 3 3 5 3" xfId="13923" xr:uid="{00000000-0005-0000-0000-000016920000}"/>
    <cellStyle name="Total 3 3 3 5 4" xfId="20921" xr:uid="{00000000-0005-0000-0000-000017920000}"/>
    <cellStyle name="Total 3 3 3 5 5" xfId="24258" xr:uid="{00000000-0005-0000-0000-000018920000}"/>
    <cellStyle name="Total 3 3 3 5 6" xfId="29273" xr:uid="{00000000-0005-0000-0000-000019920000}"/>
    <cellStyle name="Total 3 3 3 5 7" xfId="18045" xr:uid="{00000000-0005-0000-0000-00001A920000}"/>
    <cellStyle name="Total 3 3 3 5 8" xfId="26068" xr:uid="{00000000-0005-0000-0000-00001B920000}"/>
    <cellStyle name="Total 3 3 3 5 9" xfId="30245" xr:uid="{00000000-0005-0000-0000-00001C920000}"/>
    <cellStyle name="Total 3 3 3 6" xfId="5015" xr:uid="{00000000-0005-0000-0000-00001D920000}"/>
    <cellStyle name="Total 3 3 3 6 2" xfId="8618" xr:uid="{00000000-0005-0000-0000-00001E920000}"/>
    <cellStyle name="Total 3 3 3 6 3" xfId="14169" xr:uid="{00000000-0005-0000-0000-00001F920000}"/>
    <cellStyle name="Total 3 3 3 6 4" xfId="21167" xr:uid="{00000000-0005-0000-0000-000020920000}"/>
    <cellStyle name="Total 3 3 3 6 5" xfId="24818" xr:uid="{00000000-0005-0000-0000-000021920000}"/>
    <cellStyle name="Total 3 3 3 6 6" xfId="19753" xr:uid="{00000000-0005-0000-0000-000022920000}"/>
    <cellStyle name="Total 3 3 3 6 7" xfId="32061" xr:uid="{00000000-0005-0000-0000-000023920000}"/>
    <cellStyle name="Total 3 3 3 6 8" xfId="35739" xr:uid="{00000000-0005-0000-0000-000024920000}"/>
    <cellStyle name="Total 3 3 3 6 9" xfId="38650" xr:uid="{00000000-0005-0000-0000-000025920000}"/>
    <cellStyle name="Total 3 3 3 7" xfId="8613" xr:uid="{00000000-0005-0000-0000-000026920000}"/>
    <cellStyle name="Total 3 3 3 8" xfId="11549" xr:uid="{00000000-0005-0000-0000-000027920000}"/>
    <cellStyle name="Total 3 3 3 9" xfId="18552" xr:uid="{00000000-0005-0000-0000-000028920000}"/>
    <cellStyle name="Total 3 3 4" xfId="2419" xr:uid="{00000000-0005-0000-0000-000029920000}"/>
    <cellStyle name="Total 3 3 4 10" xfId="17820" xr:uid="{00000000-0005-0000-0000-00002A920000}"/>
    <cellStyle name="Total 3 3 4 11" xfId="26180" xr:uid="{00000000-0005-0000-0000-00002B920000}"/>
    <cellStyle name="Total 3 3 4 12" xfId="30114" xr:uid="{00000000-0005-0000-0000-00002C920000}"/>
    <cellStyle name="Total 3 3 4 13" xfId="31487" xr:uid="{00000000-0005-0000-0000-00002D920000}"/>
    <cellStyle name="Total 3 3 4 14" xfId="35196" xr:uid="{00000000-0005-0000-0000-00002E920000}"/>
    <cellStyle name="Total 3 3 4 2" xfId="2819" xr:uid="{00000000-0005-0000-0000-00002F920000}"/>
    <cellStyle name="Total 3 3 4 2 2" xfId="8620" xr:uid="{00000000-0005-0000-0000-000030920000}"/>
    <cellStyle name="Total 3 3 4 2 3" xfId="11973" xr:uid="{00000000-0005-0000-0000-000031920000}"/>
    <cellStyle name="Total 3 3 4 2 4" xfId="18976" xr:uid="{00000000-0005-0000-0000-000032920000}"/>
    <cellStyle name="Total 3 3 4 2 5" xfId="24649" xr:uid="{00000000-0005-0000-0000-000033920000}"/>
    <cellStyle name="Total 3 3 4 2 6" xfId="23218" xr:uid="{00000000-0005-0000-0000-000034920000}"/>
    <cellStyle name="Total 3 3 4 2 7" xfId="29090" xr:uid="{00000000-0005-0000-0000-000035920000}"/>
    <cellStyle name="Total 3 3 4 2 8" xfId="33900" xr:uid="{00000000-0005-0000-0000-000036920000}"/>
    <cellStyle name="Total 3 3 4 2 9" xfId="37462" xr:uid="{00000000-0005-0000-0000-000037920000}"/>
    <cellStyle name="Total 3 3 4 3" xfId="4101" xr:uid="{00000000-0005-0000-0000-000038920000}"/>
    <cellStyle name="Total 3 3 4 3 2" xfId="8621" xr:uid="{00000000-0005-0000-0000-000039920000}"/>
    <cellStyle name="Total 3 3 4 3 3" xfId="13255" xr:uid="{00000000-0005-0000-0000-00003A920000}"/>
    <cellStyle name="Total 3 3 4 3 4" xfId="20253" xr:uid="{00000000-0005-0000-0000-00003B920000}"/>
    <cellStyle name="Total 3 3 4 3 5" xfId="27781" xr:uid="{00000000-0005-0000-0000-00003C920000}"/>
    <cellStyle name="Total 3 3 4 3 6" xfId="23104" xr:uid="{00000000-0005-0000-0000-00003D920000}"/>
    <cellStyle name="Total 3 3 4 3 7" xfId="28884" xr:uid="{00000000-0005-0000-0000-00003E920000}"/>
    <cellStyle name="Total 3 3 4 3 8" xfId="24634" xr:uid="{00000000-0005-0000-0000-00003F920000}"/>
    <cellStyle name="Total 3 3 4 3 9" xfId="17332" xr:uid="{00000000-0005-0000-0000-000040920000}"/>
    <cellStyle name="Total 3 3 4 4" xfId="4539" xr:uid="{00000000-0005-0000-0000-000041920000}"/>
    <cellStyle name="Total 3 3 4 4 2" xfId="8622" xr:uid="{00000000-0005-0000-0000-000042920000}"/>
    <cellStyle name="Total 3 3 4 4 3" xfId="13693" xr:uid="{00000000-0005-0000-0000-000043920000}"/>
    <cellStyle name="Total 3 3 4 4 4" xfId="20691" xr:uid="{00000000-0005-0000-0000-000044920000}"/>
    <cellStyle name="Total 3 3 4 4 5" xfId="27566" xr:uid="{00000000-0005-0000-0000-000045920000}"/>
    <cellStyle name="Total 3 3 4 4 6" xfId="28593" xr:uid="{00000000-0005-0000-0000-000046920000}"/>
    <cellStyle name="Total 3 3 4 4 7" xfId="26830" xr:uid="{00000000-0005-0000-0000-000047920000}"/>
    <cellStyle name="Total 3 3 4 4 8" xfId="32248" xr:uid="{00000000-0005-0000-0000-000048920000}"/>
    <cellStyle name="Total 3 3 4 4 9" xfId="35923" xr:uid="{00000000-0005-0000-0000-000049920000}"/>
    <cellStyle name="Total 3 3 4 5" xfId="4793" xr:uid="{00000000-0005-0000-0000-00004A920000}"/>
    <cellStyle name="Total 3 3 4 5 2" xfId="8623" xr:uid="{00000000-0005-0000-0000-00004B920000}"/>
    <cellStyle name="Total 3 3 4 5 3" xfId="13947" xr:uid="{00000000-0005-0000-0000-00004C920000}"/>
    <cellStyle name="Total 3 3 4 5 4" xfId="20945" xr:uid="{00000000-0005-0000-0000-00004D920000}"/>
    <cellStyle name="Total 3 3 4 5 5" xfId="24261" xr:uid="{00000000-0005-0000-0000-00004E920000}"/>
    <cellStyle name="Total 3 3 4 5 6" xfId="23396" xr:uid="{00000000-0005-0000-0000-00004F920000}"/>
    <cellStyle name="Total 3 3 4 5 7" xfId="28955" xr:uid="{00000000-0005-0000-0000-000050920000}"/>
    <cellStyle name="Total 3 3 4 5 8" xfId="30975" xr:uid="{00000000-0005-0000-0000-000051920000}"/>
    <cellStyle name="Total 3 3 4 5 9" xfId="34898" xr:uid="{00000000-0005-0000-0000-000052920000}"/>
    <cellStyle name="Total 3 3 4 6" xfId="5039" xr:uid="{00000000-0005-0000-0000-000053920000}"/>
    <cellStyle name="Total 3 3 4 6 2" xfId="8624" xr:uid="{00000000-0005-0000-0000-000054920000}"/>
    <cellStyle name="Total 3 3 4 6 3" xfId="14193" xr:uid="{00000000-0005-0000-0000-000055920000}"/>
    <cellStyle name="Total 3 3 4 6 4" xfId="21191" xr:uid="{00000000-0005-0000-0000-000056920000}"/>
    <cellStyle name="Total 3 3 4 6 5" xfId="10003" xr:uid="{00000000-0005-0000-0000-000057920000}"/>
    <cellStyle name="Total 3 3 4 6 6" xfId="25192" xr:uid="{00000000-0005-0000-0000-000058920000}"/>
    <cellStyle name="Total 3 3 4 6 7" xfId="32085" xr:uid="{00000000-0005-0000-0000-000059920000}"/>
    <cellStyle name="Total 3 3 4 6 8" xfId="35763" xr:uid="{00000000-0005-0000-0000-00005A920000}"/>
    <cellStyle name="Total 3 3 4 6 9" xfId="38674" xr:uid="{00000000-0005-0000-0000-00005B920000}"/>
    <cellStyle name="Total 3 3 4 7" xfId="8619" xr:uid="{00000000-0005-0000-0000-00005C920000}"/>
    <cellStyle name="Total 3 3 4 8" xfId="11573" xr:uid="{00000000-0005-0000-0000-00005D920000}"/>
    <cellStyle name="Total 3 3 4 9" xfId="18576" xr:uid="{00000000-0005-0000-0000-00005E920000}"/>
    <cellStyle name="Total 3 3 5" xfId="2621" xr:uid="{00000000-0005-0000-0000-00005F920000}"/>
    <cellStyle name="Total 3 3 5 10" xfId="23004" xr:uid="{00000000-0005-0000-0000-000060920000}"/>
    <cellStyle name="Total 3 3 5 11" xfId="30023" xr:uid="{00000000-0005-0000-0000-000061920000}"/>
    <cellStyle name="Total 3 3 5 12" xfId="33998" xr:uid="{00000000-0005-0000-0000-000062920000}"/>
    <cellStyle name="Total 3 3 5 13" xfId="37560" xr:uid="{00000000-0005-0000-0000-000063920000}"/>
    <cellStyle name="Total 3 3 5 2" xfId="3914" xr:uid="{00000000-0005-0000-0000-000064920000}"/>
    <cellStyle name="Total 3 3 5 2 2" xfId="8626" xr:uid="{00000000-0005-0000-0000-000065920000}"/>
    <cellStyle name="Total 3 3 5 2 3" xfId="13068" xr:uid="{00000000-0005-0000-0000-000066920000}"/>
    <cellStyle name="Total 3 3 5 2 4" xfId="20066" xr:uid="{00000000-0005-0000-0000-000067920000}"/>
    <cellStyle name="Total 3 3 5 2 5" xfId="27873" xr:uid="{00000000-0005-0000-0000-000068920000}"/>
    <cellStyle name="Total 3 3 5 2 6" xfId="17962" xr:uid="{00000000-0005-0000-0000-000069920000}"/>
    <cellStyle name="Total 3 3 5 2 7" xfId="10144" xr:uid="{00000000-0005-0000-0000-00006A920000}"/>
    <cellStyle name="Total 3 3 5 2 8" xfId="33469" xr:uid="{00000000-0005-0000-0000-00006B920000}"/>
    <cellStyle name="Total 3 3 5 2 9" xfId="37142" xr:uid="{00000000-0005-0000-0000-00006C920000}"/>
    <cellStyle name="Total 3 3 5 3" xfId="4353" xr:uid="{00000000-0005-0000-0000-00006D920000}"/>
    <cellStyle name="Total 3 3 5 3 2" xfId="8627" xr:uid="{00000000-0005-0000-0000-00006E920000}"/>
    <cellStyle name="Total 3 3 5 3 3" xfId="13507" xr:uid="{00000000-0005-0000-0000-00006F920000}"/>
    <cellStyle name="Total 3 3 5 3 4" xfId="20505" xr:uid="{00000000-0005-0000-0000-000070920000}"/>
    <cellStyle name="Total 3 3 5 3 5" xfId="27655" xr:uid="{00000000-0005-0000-0000-000071920000}"/>
    <cellStyle name="Total 3 3 5 3 6" xfId="17558" xr:uid="{00000000-0005-0000-0000-000072920000}"/>
    <cellStyle name="Total 3 3 5 3 7" xfId="25995" xr:uid="{00000000-0005-0000-0000-000073920000}"/>
    <cellStyle name="Total 3 3 5 3 8" xfId="26064" xr:uid="{00000000-0005-0000-0000-000074920000}"/>
    <cellStyle name="Total 3 3 5 3 9" xfId="30324" xr:uid="{00000000-0005-0000-0000-000075920000}"/>
    <cellStyle name="Total 3 3 5 4" xfId="4607" xr:uid="{00000000-0005-0000-0000-000076920000}"/>
    <cellStyle name="Total 3 3 5 4 2" xfId="8628" xr:uid="{00000000-0005-0000-0000-000077920000}"/>
    <cellStyle name="Total 3 3 5 4 3" xfId="13761" xr:uid="{00000000-0005-0000-0000-000078920000}"/>
    <cellStyle name="Total 3 3 5 4 4" xfId="20759" xr:uid="{00000000-0005-0000-0000-000079920000}"/>
    <cellStyle name="Total 3 3 5 4 5" xfId="27533" xr:uid="{00000000-0005-0000-0000-00007A920000}"/>
    <cellStyle name="Total 3 3 5 4 6" xfId="18076" xr:uid="{00000000-0005-0000-0000-00007B920000}"/>
    <cellStyle name="Total 3 3 5 4 7" xfId="24974" xr:uid="{00000000-0005-0000-0000-00007C920000}"/>
    <cellStyle name="Total 3 3 5 4 8" xfId="32216" xr:uid="{00000000-0005-0000-0000-00007D920000}"/>
    <cellStyle name="Total 3 3 5 4 9" xfId="35891" xr:uid="{00000000-0005-0000-0000-00007E920000}"/>
    <cellStyle name="Total 3 3 5 5" xfId="4853" xr:uid="{00000000-0005-0000-0000-00007F920000}"/>
    <cellStyle name="Total 3 3 5 5 2" xfId="8629" xr:uid="{00000000-0005-0000-0000-000080920000}"/>
    <cellStyle name="Total 3 3 5 5 3" xfId="14007" xr:uid="{00000000-0005-0000-0000-000081920000}"/>
    <cellStyle name="Total 3 3 5 5 4" xfId="21005" xr:uid="{00000000-0005-0000-0000-000082920000}"/>
    <cellStyle name="Total 3 3 5 5 5" xfId="27412" xr:uid="{00000000-0005-0000-0000-000083920000}"/>
    <cellStyle name="Total 3 3 5 5 6" xfId="23231" xr:uid="{00000000-0005-0000-0000-000084920000}"/>
    <cellStyle name="Total 3 3 5 5 7" xfId="25556" xr:uid="{00000000-0005-0000-0000-000085920000}"/>
    <cellStyle name="Total 3 3 5 5 8" xfId="31798" xr:uid="{00000000-0005-0000-0000-000086920000}"/>
    <cellStyle name="Total 3 3 5 5 9" xfId="35477" xr:uid="{00000000-0005-0000-0000-000087920000}"/>
    <cellStyle name="Total 3 3 5 6" xfId="8625" xr:uid="{00000000-0005-0000-0000-000088920000}"/>
    <cellStyle name="Total 3 3 5 7" xfId="11775" xr:uid="{00000000-0005-0000-0000-000089920000}"/>
    <cellStyle name="Total 3 3 5 8" xfId="18778" xr:uid="{00000000-0005-0000-0000-00008A920000}"/>
    <cellStyle name="Total 3 3 5 9" xfId="23010" xr:uid="{00000000-0005-0000-0000-00008B920000}"/>
    <cellStyle name="Total 3 3 6" xfId="2220" xr:uid="{00000000-0005-0000-0000-00008C920000}"/>
    <cellStyle name="Total 3 3 6 2" xfId="8630" xr:uid="{00000000-0005-0000-0000-00008D920000}"/>
    <cellStyle name="Total 3 3 6 3" xfId="11374" xr:uid="{00000000-0005-0000-0000-00008E920000}"/>
    <cellStyle name="Total 3 3 6 4" xfId="18377" xr:uid="{00000000-0005-0000-0000-00008F920000}"/>
    <cellStyle name="Total 3 3 6 5" xfId="17961" xr:uid="{00000000-0005-0000-0000-000090920000}"/>
    <cellStyle name="Total 3 3 6 6" xfId="17916" xr:uid="{00000000-0005-0000-0000-000091920000}"/>
    <cellStyle name="Total 3 3 6 7" xfId="30220" xr:uid="{00000000-0005-0000-0000-000092920000}"/>
    <cellStyle name="Total 3 3 6 8" xfId="27284" xr:uid="{00000000-0005-0000-0000-000093920000}"/>
    <cellStyle name="Total 3 3 6 9" xfId="33464" xr:uid="{00000000-0005-0000-0000-000094920000}"/>
    <cellStyle name="Total 3 3 7" xfId="8606" xr:uid="{00000000-0005-0000-0000-000095920000}"/>
    <cellStyle name="Total 3 3 8" xfId="10342" xr:uid="{00000000-0005-0000-0000-000096920000}"/>
    <cellStyle name="Total 3 3 9" xfId="10075" xr:uid="{00000000-0005-0000-0000-000097920000}"/>
    <cellStyle name="Total 3 4" xfId="1189" xr:uid="{00000000-0005-0000-0000-000098920000}"/>
    <cellStyle name="Total 3 4 10" xfId="3159" xr:uid="{00000000-0005-0000-0000-000099920000}"/>
    <cellStyle name="Total 3 4 10 2" xfId="8632" xr:uid="{00000000-0005-0000-0000-00009A920000}"/>
    <cellStyle name="Total 3 4 10 3" xfId="12313" xr:uid="{00000000-0005-0000-0000-00009B920000}"/>
    <cellStyle name="Total 3 4 10 4" xfId="19316" xr:uid="{00000000-0005-0000-0000-00009C920000}"/>
    <cellStyle name="Total 3 4 10 5" xfId="18319" xr:uid="{00000000-0005-0000-0000-00009D920000}"/>
    <cellStyle name="Total 3 4 10 6" xfId="26431" xr:uid="{00000000-0005-0000-0000-00009E920000}"/>
    <cellStyle name="Total 3 4 10 7" xfId="29761" xr:uid="{00000000-0005-0000-0000-00009F920000}"/>
    <cellStyle name="Total 3 4 10 8" xfId="33738" xr:uid="{00000000-0005-0000-0000-0000A0920000}"/>
    <cellStyle name="Total 3 4 10 9" xfId="37300" xr:uid="{00000000-0005-0000-0000-0000A1920000}"/>
    <cellStyle name="Total 3 4 11" xfId="2232" xr:uid="{00000000-0005-0000-0000-0000A2920000}"/>
    <cellStyle name="Total 3 4 11 2" xfId="8633" xr:uid="{00000000-0005-0000-0000-0000A3920000}"/>
    <cellStyle name="Total 3 4 11 3" xfId="11386" xr:uid="{00000000-0005-0000-0000-0000A4920000}"/>
    <cellStyle name="Total 3 4 11 4" xfId="18389" xr:uid="{00000000-0005-0000-0000-0000A5920000}"/>
    <cellStyle name="Total 3 4 11 5" xfId="18214" xr:uid="{00000000-0005-0000-0000-0000A6920000}"/>
    <cellStyle name="Total 3 4 11 6" xfId="26103" xr:uid="{00000000-0005-0000-0000-0000A7920000}"/>
    <cellStyle name="Total 3 4 11 7" xfId="30214" xr:uid="{00000000-0005-0000-0000-0000A8920000}"/>
    <cellStyle name="Total 3 4 11 8" xfId="25422" xr:uid="{00000000-0005-0000-0000-0000A9920000}"/>
    <cellStyle name="Total 3 4 11 9" xfId="25550" xr:uid="{00000000-0005-0000-0000-0000AA920000}"/>
    <cellStyle name="Total 3 4 12" xfId="8631" xr:uid="{00000000-0005-0000-0000-0000AB920000}"/>
    <cellStyle name="Total 3 4 13" xfId="10343" xr:uid="{00000000-0005-0000-0000-0000AC920000}"/>
    <cellStyle name="Total 3 4 14" xfId="17252" xr:uid="{00000000-0005-0000-0000-0000AD920000}"/>
    <cellStyle name="Total 3 4 15" xfId="25864" xr:uid="{00000000-0005-0000-0000-0000AE920000}"/>
    <cellStyle name="Total 3 4 16" xfId="31196" xr:uid="{00000000-0005-0000-0000-0000AF920000}"/>
    <cellStyle name="Total 3 4 17" xfId="31289" xr:uid="{00000000-0005-0000-0000-0000B0920000}"/>
    <cellStyle name="Total 3 4 18" xfId="35106" xr:uid="{00000000-0005-0000-0000-0000B1920000}"/>
    <cellStyle name="Total 3 4 2" xfId="2355" xr:uid="{00000000-0005-0000-0000-0000B2920000}"/>
    <cellStyle name="Total 3 4 2 10" xfId="17134" xr:uid="{00000000-0005-0000-0000-0000B3920000}"/>
    <cellStyle name="Total 3 4 2 11" xfId="26143" xr:uid="{00000000-0005-0000-0000-0000B4920000}"/>
    <cellStyle name="Total 3 4 2 12" xfId="30146" xr:uid="{00000000-0005-0000-0000-0000B5920000}"/>
    <cellStyle name="Total 3 4 2 13" xfId="31478" xr:uid="{00000000-0005-0000-0000-0000B6920000}"/>
    <cellStyle name="Total 3 4 2 14" xfId="35188" xr:uid="{00000000-0005-0000-0000-0000B7920000}"/>
    <cellStyle name="Total 3 4 2 2" xfId="2755" xr:uid="{00000000-0005-0000-0000-0000B8920000}"/>
    <cellStyle name="Total 3 4 2 2 2" xfId="8635" xr:uid="{00000000-0005-0000-0000-0000B9920000}"/>
    <cellStyle name="Total 3 4 2 2 3" xfId="11909" xr:uid="{00000000-0005-0000-0000-0000BA920000}"/>
    <cellStyle name="Total 3 4 2 2 4" xfId="18912" xr:uid="{00000000-0005-0000-0000-0000BB920000}"/>
    <cellStyle name="Total 3 4 2 2 5" xfId="28405" xr:uid="{00000000-0005-0000-0000-0000BC920000}"/>
    <cellStyle name="Total 3 4 2 2 6" xfId="21327" xr:uid="{00000000-0005-0000-0000-0000BD920000}"/>
    <cellStyle name="Total 3 4 2 2 7" xfId="29956" xr:uid="{00000000-0005-0000-0000-0000BE920000}"/>
    <cellStyle name="Total 3 4 2 2 8" xfId="29649" xr:uid="{00000000-0005-0000-0000-0000BF920000}"/>
    <cellStyle name="Total 3 4 2 2 9" xfId="33635" xr:uid="{00000000-0005-0000-0000-0000C0920000}"/>
    <cellStyle name="Total 3 4 2 3" xfId="4037" xr:uid="{00000000-0005-0000-0000-0000C1920000}"/>
    <cellStyle name="Total 3 4 2 3 2" xfId="8636" xr:uid="{00000000-0005-0000-0000-0000C2920000}"/>
    <cellStyle name="Total 3 4 2 3 3" xfId="13191" xr:uid="{00000000-0005-0000-0000-0000C3920000}"/>
    <cellStyle name="Total 3 4 2 3 4" xfId="20189" xr:uid="{00000000-0005-0000-0000-0000C4920000}"/>
    <cellStyle name="Total 3 4 2 3 5" xfId="19470" xr:uid="{00000000-0005-0000-0000-0000C5920000}"/>
    <cellStyle name="Total 3 4 2 3 6" xfId="24608" xr:uid="{00000000-0005-0000-0000-0000C6920000}"/>
    <cellStyle name="Total 3 4 2 3 7" xfId="17113" xr:uid="{00000000-0005-0000-0000-0000C7920000}"/>
    <cellStyle name="Total 3 4 2 3 8" xfId="33442" xr:uid="{00000000-0005-0000-0000-0000C8920000}"/>
    <cellStyle name="Total 3 4 2 3 9" xfId="37117" xr:uid="{00000000-0005-0000-0000-0000C9920000}"/>
    <cellStyle name="Total 3 4 2 4" xfId="4475" xr:uid="{00000000-0005-0000-0000-0000CA920000}"/>
    <cellStyle name="Total 3 4 2 4 2" xfId="8637" xr:uid="{00000000-0005-0000-0000-0000CB920000}"/>
    <cellStyle name="Total 3 4 2 4 3" xfId="13629" xr:uid="{00000000-0005-0000-0000-0000CC920000}"/>
    <cellStyle name="Total 3 4 2 4 4" xfId="20627" xr:uid="{00000000-0005-0000-0000-0000CD920000}"/>
    <cellStyle name="Total 3 4 2 4 5" xfId="27598" xr:uid="{00000000-0005-0000-0000-0000CE920000}"/>
    <cellStyle name="Total 3 4 2 4 6" xfId="10112" xr:uid="{00000000-0005-0000-0000-0000CF920000}"/>
    <cellStyle name="Total 3 4 2 4 7" xfId="9363" xr:uid="{00000000-0005-0000-0000-0000D0920000}"/>
    <cellStyle name="Total 3 4 2 4 8" xfId="32276" xr:uid="{00000000-0005-0000-0000-0000D1920000}"/>
    <cellStyle name="Total 3 4 2 4 9" xfId="35951" xr:uid="{00000000-0005-0000-0000-0000D2920000}"/>
    <cellStyle name="Total 3 4 2 5" xfId="4729" xr:uid="{00000000-0005-0000-0000-0000D3920000}"/>
    <cellStyle name="Total 3 4 2 5 2" xfId="8638" xr:uid="{00000000-0005-0000-0000-0000D4920000}"/>
    <cellStyle name="Total 3 4 2 5 3" xfId="13883" xr:uid="{00000000-0005-0000-0000-0000D5920000}"/>
    <cellStyle name="Total 3 4 2 5 4" xfId="20881" xr:uid="{00000000-0005-0000-0000-0000D6920000}"/>
    <cellStyle name="Total 3 4 2 5 5" xfId="9341" xr:uid="{00000000-0005-0000-0000-0000D7920000}"/>
    <cellStyle name="Total 3 4 2 5 6" xfId="26739" xr:uid="{00000000-0005-0000-0000-0000D8920000}"/>
    <cellStyle name="Total 3 4 2 5 7" xfId="26806" xr:uid="{00000000-0005-0000-0000-0000D9920000}"/>
    <cellStyle name="Total 3 4 2 5 8" xfId="32161" xr:uid="{00000000-0005-0000-0000-0000DA920000}"/>
    <cellStyle name="Total 3 4 2 5 9" xfId="35836" xr:uid="{00000000-0005-0000-0000-0000DB920000}"/>
    <cellStyle name="Total 3 4 2 6" xfId="4975" xr:uid="{00000000-0005-0000-0000-0000DC920000}"/>
    <cellStyle name="Total 3 4 2 6 2" xfId="8639" xr:uid="{00000000-0005-0000-0000-0000DD920000}"/>
    <cellStyle name="Total 3 4 2 6 3" xfId="14129" xr:uid="{00000000-0005-0000-0000-0000DE920000}"/>
    <cellStyle name="Total 3 4 2 6 4" xfId="21127" xr:uid="{00000000-0005-0000-0000-0000DF920000}"/>
    <cellStyle name="Total 3 4 2 6 5" xfId="9952" xr:uid="{00000000-0005-0000-0000-0000E0920000}"/>
    <cellStyle name="Total 3 4 2 6 6" xfId="29300" xr:uid="{00000000-0005-0000-0000-0000E1920000}"/>
    <cellStyle name="Total 3 4 2 6 7" xfId="32021" xr:uid="{00000000-0005-0000-0000-0000E2920000}"/>
    <cellStyle name="Total 3 4 2 6 8" xfId="35699" xr:uid="{00000000-0005-0000-0000-0000E3920000}"/>
    <cellStyle name="Total 3 4 2 6 9" xfId="38610" xr:uid="{00000000-0005-0000-0000-0000E4920000}"/>
    <cellStyle name="Total 3 4 2 7" xfId="8634" xr:uid="{00000000-0005-0000-0000-0000E5920000}"/>
    <cellStyle name="Total 3 4 2 8" xfId="11509" xr:uid="{00000000-0005-0000-0000-0000E6920000}"/>
    <cellStyle name="Total 3 4 2 9" xfId="18512" xr:uid="{00000000-0005-0000-0000-0000E7920000}"/>
    <cellStyle name="Total 3 4 3" xfId="2383" xr:uid="{00000000-0005-0000-0000-0000E8920000}"/>
    <cellStyle name="Total 3 4 3 10" xfId="23271" xr:uid="{00000000-0005-0000-0000-0000E9920000}"/>
    <cellStyle name="Total 3 4 3 11" xfId="18181" xr:uid="{00000000-0005-0000-0000-0000EA920000}"/>
    <cellStyle name="Total 3 4 3 12" xfId="30140" xr:uid="{00000000-0005-0000-0000-0000EB920000}"/>
    <cellStyle name="Total 3 4 3 13" xfId="34116" xr:uid="{00000000-0005-0000-0000-0000EC920000}"/>
    <cellStyle name="Total 3 4 3 14" xfId="37678" xr:uid="{00000000-0005-0000-0000-0000ED920000}"/>
    <cellStyle name="Total 3 4 3 2" xfId="2783" xr:uid="{00000000-0005-0000-0000-0000EE920000}"/>
    <cellStyle name="Total 3 4 3 2 2" xfId="8641" xr:uid="{00000000-0005-0000-0000-0000EF920000}"/>
    <cellStyle name="Total 3 4 3 2 3" xfId="11937" xr:uid="{00000000-0005-0000-0000-0000F0920000}"/>
    <cellStyle name="Total 3 4 3 2 4" xfId="18940" xr:uid="{00000000-0005-0000-0000-0000F1920000}"/>
    <cellStyle name="Total 3 4 3 2 5" xfId="28391" xr:uid="{00000000-0005-0000-0000-0000F2920000}"/>
    <cellStyle name="Total 3 4 3 2 6" xfId="26339" xr:uid="{00000000-0005-0000-0000-0000F3920000}"/>
    <cellStyle name="Total 3 4 3 2 7" xfId="25919" xr:uid="{00000000-0005-0000-0000-0000F4920000}"/>
    <cellStyle name="Total 3 4 3 2 8" xfId="33915" xr:uid="{00000000-0005-0000-0000-0000F5920000}"/>
    <cellStyle name="Total 3 4 3 2 9" xfId="37477" xr:uid="{00000000-0005-0000-0000-0000F6920000}"/>
    <cellStyle name="Total 3 4 3 3" xfId="4065" xr:uid="{00000000-0005-0000-0000-0000F7920000}"/>
    <cellStyle name="Total 3 4 3 3 2" xfId="8642" xr:uid="{00000000-0005-0000-0000-0000F8920000}"/>
    <cellStyle name="Total 3 4 3 3 3" xfId="13219" xr:uid="{00000000-0005-0000-0000-0000F9920000}"/>
    <cellStyle name="Total 3 4 3 3 4" xfId="20217" xr:uid="{00000000-0005-0000-0000-0000FA920000}"/>
    <cellStyle name="Total 3 4 3 3 5" xfId="27793" xr:uid="{00000000-0005-0000-0000-0000FB920000}"/>
    <cellStyle name="Total 3 4 3 3 6" xfId="22475" xr:uid="{00000000-0005-0000-0000-0000FC920000}"/>
    <cellStyle name="Total 3 4 3 3 7" xfId="9349" xr:uid="{00000000-0005-0000-0000-0000FD920000}"/>
    <cellStyle name="Total 3 4 3 3 8" xfId="33432" xr:uid="{00000000-0005-0000-0000-0000FE920000}"/>
    <cellStyle name="Total 3 4 3 3 9" xfId="37107" xr:uid="{00000000-0005-0000-0000-0000FF920000}"/>
    <cellStyle name="Total 3 4 3 4" xfId="4503" xr:uid="{00000000-0005-0000-0000-000000930000}"/>
    <cellStyle name="Total 3 4 3 4 2" xfId="8643" xr:uid="{00000000-0005-0000-0000-000001930000}"/>
    <cellStyle name="Total 3 4 3 4 3" xfId="13657" xr:uid="{00000000-0005-0000-0000-000002930000}"/>
    <cellStyle name="Total 3 4 3 4 4" xfId="20655" xr:uid="{00000000-0005-0000-0000-000003930000}"/>
    <cellStyle name="Total 3 4 3 4 5" xfId="24244" xr:uid="{00000000-0005-0000-0000-000004930000}"/>
    <cellStyle name="Total 3 4 3 4 6" xfId="28162" xr:uid="{00000000-0005-0000-0000-000005930000}"/>
    <cellStyle name="Total 3 4 3 4 7" xfId="21382" xr:uid="{00000000-0005-0000-0000-000006930000}"/>
    <cellStyle name="Total 3 4 3 4 8" xfId="28452" xr:uid="{00000000-0005-0000-0000-000007930000}"/>
    <cellStyle name="Total 3 4 3 4 9" xfId="33692" xr:uid="{00000000-0005-0000-0000-000008930000}"/>
    <cellStyle name="Total 3 4 3 5" xfId="4757" xr:uid="{00000000-0005-0000-0000-000009930000}"/>
    <cellStyle name="Total 3 4 3 5 2" xfId="8644" xr:uid="{00000000-0005-0000-0000-00000A930000}"/>
    <cellStyle name="Total 3 4 3 5 3" xfId="13911" xr:uid="{00000000-0005-0000-0000-00000B930000}"/>
    <cellStyle name="Total 3 4 3 5 4" xfId="20909" xr:uid="{00000000-0005-0000-0000-00000C930000}"/>
    <cellStyle name="Total 3 4 3 5 5" xfId="24788" xr:uid="{00000000-0005-0000-0000-00000D930000}"/>
    <cellStyle name="Total 3 4 3 5 6" xfId="29272" xr:uid="{00000000-0005-0000-0000-00000E930000}"/>
    <cellStyle name="Total 3 4 3 5 7" xfId="26453" xr:uid="{00000000-0005-0000-0000-00000F930000}"/>
    <cellStyle name="Total 3 4 3 5 8" xfId="32147" xr:uid="{00000000-0005-0000-0000-000010930000}"/>
    <cellStyle name="Total 3 4 3 5 9" xfId="35822" xr:uid="{00000000-0005-0000-0000-000011930000}"/>
    <cellStyle name="Total 3 4 3 6" xfId="5003" xr:uid="{00000000-0005-0000-0000-000012930000}"/>
    <cellStyle name="Total 3 4 3 6 2" xfId="8645" xr:uid="{00000000-0005-0000-0000-000013930000}"/>
    <cellStyle name="Total 3 4 3 6 3" xfId="14157" xr:uid="{00000000-0005-0000-0000-000014930000}"/>
    <cellStyle name="Total 3 4 3 6 4" xfId="21155" xr:uid="{00000000-0005-0000-0000-000015930000}"/>
    <cellStyle name="Total 3 4 3 6 5" xfId="24270" xr:uid="{00000000-0005-0000-0000-000016930000}"/>
    <cellStyle name="Total 3 4 3 6 6" xfId="23393" xr:uid="{00000000-0005-0000-0000-000017930000}"/>
    <cellStyle name="Total 3 4 3 6 7" xfId="32049" xr:uid="{00000000-0005-0000-0000-000018930000}"/>
    <cellStyle name="Total 3 4 3 6 8" xfId="35727" xr:uid="{00000000-0005-0000-0000-000019930000}"/>
    <cellStyle name="Total 3 4 3 6 9" xfId="38638" xr:uid="{00000000-0005-0000-0000-00001A930000}"/>
    <cellStyle name="Total 3 4 3 7" xfId="8640" xr:uid="{00000000-0005-0000-0000-00001B930000}"/>
    <cellStyle name="Total 3 4 3 8" xfId="11537" xr:uid="{00000000-0005-0000-0000-00001C930000}"/>
    <cellStyle name="Total 3 4 3 9" xfId="18540" xr:uid="{00000000-0005-0000-0000-00001D930000}"/>
    <cellStyle name="Total 3 4 4" xfId="2407" xr:uid="{00000000-0005-0000-0000-00001E930000}"/>
    <cellStyle name="Total 3 4 4 10" xfId="17802" xr:uid="{00000000-0005-0000-0000-00001F930000}"/>
    <cellStyle name="Total 3 4 4 11" xfId="17159" xr:uid="{00000000-0005-0000-0000-000020930000}"/>
    <cellStyle name="Total 3 4 4 12" xfId="28801" xr:uid="{00000000-0005-0000-0000-000021930000}"/>
    <cellStyle name="Total 3 4 4 13" xfId="34103" xr:uid="{00000000-0005-0000-0000-000022930000}"/>
    <cellStyle name="Total 3 4 4 14" xfId="37665" xr:uid="{00000000-0005-0000-0000-000023930000}"/>
    <cellStyle name="Total 3 4 4 2" xfId="2807" xr:uid="{00000000-0005-0000-0000-000024930000}"/>
    <cellStyle name="Total 3 4 4 2 2" xfId="8647" xr:uid="{00000000-0005-0000-0000-000025930000}"/>
    <cellStyle name="Total 3 4 4 2 3" xfId="11961" xr:uid="{00000000-0005-0000-0000-000026930000}"/>
    <cellStyle name="Total 3 4 4 2 4" xfId="18964" xr:uid="{00000000-0005-0000-0000-000027930000}"/>
    <cellStyle name="Total 3 4 4 2 5" xfId="24215" xr:uid="{00000000-0005-0000-0000-000028930000}"/>
    <cellStyle name="Total 3 4 4 2 6" xfId="28927" xr:uid="{00000000-0005-0000-0000-000029930000}"/>
    <cellStyle name="Total 3 4 4 2 7" xfId="29930" xr:uid="{00000000-0005-0000-0000-00002A930000}"/>
    <cellStyle name="Total 3 4 4 2 8" xfId="31538" xr:uid="{00000000-0005-0000-0000-00002B930000}"/>
    <cellStyle name="Total 3 4 4 2 9" xfId="35248" xr:uid="{00000000-0005-0000-0000-00002C930000}"/>
    <cellStyle name="Total 3 4 4 3" xfId="4089" xr:uid="{00000000-0005-0000-0000-00002D930000}"/>
    <cellStyle name="Total 3 4 4 3 2" xfId="8648" xr:uid="{00000000-0005-0000-0000-00002E930000}"/>
    <cellStyle name="Total 3 4 4 3 3" xfId="13243" xr:uid="{00000000-0005-0000-0000-00002F930000}"/>
    <cellStyle name="Total 3 4 4 3 4" xfId="20241" xr:uid="{00000000-0005-0000-0000-000030930000}"/>
    <cellStyle name="Total 3 4 4 3 5" xfId="27786" xr:uid="{00000000-0005-0000-0000-000031930000}"/>
    <cellStyle name="Total 3 4 4 3 6" xfId="28826" xr:uid="{00000000-0005-0000-0000-000032930000}"/>
    <cellStyle name="Total 3 4 4 3 7" xfId="24382" xr:uid="{00000000-0005-0000-0000-000033930000}"/>
    <cellStyle name="Total 3 4 4 3 8" xfId="33421" xr:uid="{00000000-0005-0000-0000-000034930000}"/>
    <cellStyle name="Total 3 4 4 3 9" xfId="37096" xr:uid="{00000000-0005-0000-0000-000035930000}"/>
    <cellStyle name="Total 3 4 4 4" xfId="4527" xr:uid="{00000000-0005-0000-0000-000036930000}"/>
    <cellStyle name="Total 3 4 4 4 2" xfId="8649" xr:uid="{00000000-0005-0000-0000-000037930000}"/>
    <cellStyle name="Total 3 4 4 4 3" xfId="13681" xr:uid="{00000000-0005-0000-0000-000038930000}"/>
    <cellStyle name="Total 3 4 4 4 4" xfId="20679" xr:uid="{00000000-0005-0000-0000-000039930000}"/>
    <cellStyle name="Total 3 4 4 4 5" xfId="27573" xr:uid="{00000000-0005-0000-0000-00003A930000}"/>
    <cellStyle name="Total 3 4 4 4 6" xfId="28856" xr:uid="{00000000-0005-0000-0000-00003B930000}"/>
    <cellStyle name="Total 3 4 4 4 7" xfId="22830" xr:uid="{00000000-0005-0000-0000-00003C930000}"/>
    <cellStyle name="Total 3 4 4 4 8" xfId="32253" xr:uid="{00000000-0005-0000-0000-00003D930000}"/>
    <cellStyle name="Total 3 4 4 4 9" xfId="35928" xr:uid="{00000000-0005-0000-0000-00003E930000}"/>
    <cellStyle name="Total 3 4 4 5" xfId="4781" xr:uid="{00000000-0005-0000-0000-00003F930000}"/>
    <cellStyle name="Total 3 4 4 5 2" xfId="8650" xr:uid="{00000000-0005-0000-0000-000040930000}"/>
    <cellStyle name="Total 3 4 4 5 3" xfId="13935" xr:uid="{00000000-0005-0000-0000-000041930000}"/>
    <cellStyle name="Total 3 4 4 5 4" xfId="20933" xr:uid="{00000000-0005-0000-0000-000042930000}"/>
    <cellStyle name="Total 3 4 4 5 5" xfId="24032" xr:uid="{00000000-0005-0000-0000-000043930000}"/>
    <cellStyle name="Total 3 4 4 5 6" xfId="22885" xr:uid="{00000000-0005-0000-0000-000044930000}"/>
    <cellStyle name="Total 3 4 4 5 7" xfId="17277" xr:uid="{00000000-0005-0000-0000-000045930000}"/>
    <cellStyle name="Total 3 4 4 5 8" xfId="10278" xr:uid="{00000000-0005-0000-0000-000046930000}"/>
    <cellStyle name="Total 3 4 4 5 9" xfId="29373" xr:uid="{00000000-0005-0000-0000-000047930000}"/>
    <cellStyle name="Total 3 4 4 6" xfId="5027" xr:uid="{00000000-0005-0000-0000-000048930000}"/>
    <cellStyle name="Total 3 4 4 6 2" xfId="8651" xr:uid="{00000000-0005-0000-0000-000049930000}"/>
    <cellStyle name="Total 3 4 4 6 3" xfId="14181" xr:uid="{00000000-0005-0000-0000-00004A930000}"/>
    <cellStyle name="Total 3 4 4 6 4" xfId="21179" xr:uid="{00000000-0005-0000-0000-00004B930000}"/>
    <cellStyle name="Total 3 4 4 6 5" xfId="17511" xr:uid="{00000000-0005-0000-0000-00004C930000}"/>
    <cellStyle name="Total 3 4 4 6 6" xfId="26794" xr:uid="{00000000-0005-0000-0000-00004D930000}"/>
    <cellStyle name="Total 3 4 4 6 7" xfId="32073" xr:uid="{00000000-0005-0000-0000-00004E930000}"/>
    <cellStyle name="Total 3 4 4 6 8" xfId="35751" xr:uid="{00000000-0005-0000-0000-00004F930000}"/>
    <cellStyle name="Total 3 4 4 6 9" xfId="38662" xr:uid="{00000000-0005-0000-0000-000050930000}"/>
    <cellStyle name="Total 3 4 4 7" xfId="8646" xr:uid="{00000000-0005-0000-0000-000051930000}"/>
    <cellStyle name="Total 3 4 4 8" xfId="11561" xr:uid="{00000000-0005-0000-0000-000052930000}"/>
    <cellStyle name="Total 3 4 4 9" xfId="18564" xr:uid="{00000000-0005-0000-0000-000053930000}"/>
    <cellStyle name="Total 3 4 5" xfId="2431" xr:uid="{00000000-0005-0000-0000-000054930000}"/>
    <cellStyle name="Total 3 4 5 10" xfId="18037" xr:uid="{00000000-0005-0000-0000-000055930000}"/>
    <cellStyle name="Total 3 4 5 11" xfId="26186" xr:uid="{00000000-0005-0000-0000-000056930000}"/>
    <cellStyle name="Total 3 4 5 12" xfId="30116" xr:uid="{00000000-0005-0000-0000-000057930000}"/>
    <cellStyle name="Total 3 4 5 13" xfId="29630" xr:uid="{00000000-0005-0000-0000-000058930000}"/>
    <cellStyle name="Total 3 4 5 14" xfId="33616" xr:uid="{00000000-0005-0000-0000-000059930000}"/>
    <cellStyle name="Total 3 4 5 2" xfId="2831" xr:uid="{00000000-0005-0000-0000-00005A930000}"/>
    <cellStyle name="Total 3 4 5 2 2" xfId="8653" xr:uid="{00000000-0005-0000-0000-00005B930000}"/>
    <cellStyle name="Total 3 4 5 2 3" xfId="11985" xr:uid="{00000000-0005-0000-0000-00005C930000}"/>
    <cellStyle name="Total 3 4 5 2 4" xfId="18988" xr:uid="{00000000-0005-0000-0000-00005D930000}"/>
    <cellStyle name="Total 3 4 5 2 5" xfId="22734" xr:uid="{00000000-0005-0000-0000-00005E930000}"/>
    <cellStyle name="Total 3 4 5 2 6" xfId="9729" xr:uid="{00000000-0005-0000-0000-00005F930000}"/>
    <cellStyle name="Total 3 4 5 2 7" xfId="29917" xr:uid="{00000000-0005-0000-0000-000060930000}"/>
    <cellStyle name="Total 3 4 5 2 8" xfId="25704" xr:uid="{00000000-0005-0000-0000-000061930000}"/>
    <cellStyle name="Total 3 4 5 2 9" xfId="31425" xr:uid="{00000000-0005-0000-0000-000062930000}"/>
    <cellStyle name="Total 3 4 5 3" xfId="4113" xr:uid="{00000000-0005-0000-0000-000063930000}"/>
    <cellStyle name="Total 3 4 5 3 2" xfId="8654" xr:uid="{00000000-0005-0000-0000-000064930000}"/>
    <cellStyle name="Total 3 4 5 3 3" xfId="13267" xr:uid="{00000000-0005-0000-0000-000065930000}"/>
    <cellStyle name="Total 3 4 5 3 4" xfId="20265" xr:uid="{00000000-0005-0000-0000-000066930000}"/>
    <cellStyle name="Total 3 4 5 3 5" xfId="27775" xr:uid="{00000000-0005-0000-0000-000067930000}"/>
    <cellStyle name="Total 3 4 5 3 6" xfId="20042" xr:uid="{00000000-0005-0000-0000-000068930000}"/>
    <cellStyle name="Total 3 4 5 3 7" xfId="22802" xr:uid="{00000000-0005-0000-0000-000069930000}"/>
    <cellStyle name="Total 3 4 5 3 8" xfId="33413" xr:uid="{00000000-0005-0000-0000-00006A930000}"/>
    <cellStyle name="Total 3 4 5 3 9" xfId="37088" xr:uid="{00000000-0005-0000-0000-00006B930000}"/>
    <cellStyle name="Total 3 4 5 4" xfId="4551" xr:uid="{00000000-0005-0000-0000-00006C930000}"/>
    <cellStyle name="Total 3 4 5 4 2" xfId="8655" xr:uid="{00000000-0005-0000-0000-00006D930000}"/>
    <cellStyle name="Total 3 4 5 4 3" xfId="13705" xr:uid="{00000000-0005-0000-0000-00006E930000}"/>
    <cellStyle name="Total 3 4 5 4 4" xfId="20703" xr:uid="{00000000-0005-0000-0000-00006F930000}"/>
    <cellStyle name="Total 3 4 5 4 5" xfId="27561" xr:uid="{00000000-0005-0000-0000-000070930000}"/>
    <cellStyle name="Total 3 4 5 4 6" xfId="28859" xr:uid="{00000000-0005-0000-0000-000071930000}"/>
    <cellStyle name="Total 3 4 5 4 7" xfId="24068" xr:uid="{00000000-0005-0000-0000-000072930000}"/>
    <cellStyle name="Total 3 4 5 4 8" xfId="24429" xr:uid="{00000000-0005-0000-0000-000073930000}"/>
    <cellStyle name="Total 3 4 5 4 9" xfId="31023" xr:uid="{00000000-0005-0000-0000-000074930000}"/>
    <cellStyle name="Total 3 4 5 5" xfId="4805" xr:uid="{00000000-0005-0000-0000-000075930000}"/>
    <cellStyle name="Total 3 4 5 5 2" xfId="8656" xr:uid="{00000000-0005-0000-0000-000076930000}"/>
    <cellStyle name="Total 3 4 5 5 3" xfId="13959" xr:uid="{00000000-0005-0000-0000-000077930000}"/>
    <cellStyle name="Total 3 4 5 5 4" xfId="20957" xr:uid="{00000000-0005-0000-0000-000078930000}"/>
    <cellStyle name="Total 3 4 5 5 5" xfId="24789" xr:uid="{00000000-0005-0000-0000-000079930000}"/>
    <cellStyle name="Total 3 4 5 5 6" xfId="9558" xr:uid="{00000000-0005-0000-0000-00007A930000}"/>
    <cellStyle name="Total 3 4 5 5 7" xfId="25183" xr:uid="{00000000-0005-0000-0000-00007B930000}"/>
    <cellStyle name="Total 3 4 5 5 8" xfId="32125" xr:uid="{00000000-0005-0000-0000-00007C930000}"/>
    <cellStyle name="Total 3 4 5 5 9" xfId="35800" xr:uid="{00000000-0005-0000-0000-00007D930000}"/>
    <cellStyle name="Total 3 4 5 6" xfId="5051" xr:uid="{00000000-0005-0000-0000-00007E930000}"/>
    <cellStyle name="Total 3 4 5 6 2" xfId="8657" xr:uid="{00000000-0005-0000-0000-00007F930000}"/>
    <cellStyle name="Total 3 4 5 6 3" xfId="14205" xr:uid="{00000000-0005-0000-0000-000080930000}"/>
    <cellStyle name="Total 3 4 5 6 4" xfId="21203" xr:uid="{00000000-0005-0000-0000-000081930000}"/>
    <cellStyle name="Total 3 4 5 6 5" xfId="27314" xr:uid="{00000000-0005-0000-0000-000082930000}"/>
    <cellStyle name="Total 3 4 5 6 6" xfId="26796" xr:uid="{00000000-0005-0000-0000-000083930000}"/>
    <cellStyle name="Total 3 4 5 6 7" xfId="32097" xr:uid="{00000000-0005-0000-0000-000084930000}"/>
    <cellStyle name="Total 3 4 5 6 8" xfId="35775" xr:uid="{00000000-0005-0000-0000-000085930000}"/>
    <cellStyle name="Total 3 4 5 6 9" xfId="38686" xr:uid="{00000000-0005-0000-0000-000086930000}"/>
    <cellStyle name="Total 3 4 5 7" xfId="8652" xr:uid="{00000000-0005-0000-0000-000087930000}"/>
    <cellStyle name="Total 3 4 5 8" xfId="11585" xr:uid="{00000000-0005-0000-0000-000088930000}"/>
    <cellStyle name="Total 3 4 5 9" xfId="18588" xr:uid="{00000000-0005-0000-0000-000089930000}"/>
    <cellStyle name="Total 3 4 6" xfId="2633" xr:uid="{00000000-0005-0000-0000-00008A930000}"/>
    <cellStyle name="Total 3 4 6 2" xfId="8658" xr:uid="{00000000-0005-0000-0000-00008B930000}"/>
    <cellStyle name="Total 3 4 6 3" xfId="11787" xr:uid="{00000000-0005-0000-0000-00008C930000}"/>
    <cellStyle name="Total 3 4 6 4" xfId="18790" xr:uid="{00000000-0005-0000-0000-00008D930000}"/>
    <cellStyle name="Total 3 4 6 5" xfId="21388" xr:uid="{00000000-0005-0000-0000-00008E930000}"/>
    <cellStyle name="Total 3 4 6 6" xfId="22960" xr:uid="{00000000-0005-0000-0000-00008F930000}"/>
    <cellStyle name="Total 3 4 6 7" xfId="30013" xr:uid="{00000000-0005-0000-0000-000090930000}"/>
    <cellStyle name="Total 3 4 6 8" xfId="33985" xr:uid="{00000000-0005-0000-0000-000091930000}"/>
    <cellStyle name="Total 3 4 6 9" xfId="37547" xr:uid="{00000000-0005-0000-0000-000092930000}"/>
    <cellStyle name="Total 3 4 7" xfId="3201" xr:uid="{00000000-0005-0000-0000-000093930000}"/>
    <cellStyle name="Total 3 4 7 2" xfId="8659" xr:uid="{00000000-0005-0000-0000-000094930000}"/>
    <cellStyle name="Total 3 4 7 3" xfId="12355" xr:uid="{00000000-0005-0000-0000-000095930000}"/>
    <cellStyle name="Total 3 4 7 4" xfId="19358" xr:uid="{00000000-0005-0000-0000-000096930000}"/>
    <cellStyle name="Total 3 4 7 5" xfId="28226" xr:uid="{00000000-0005-0000-0000-000097930000}"/>
    <cellStyle name="Total 3 4 7 6" xfId="26441" xr:uid="{00000000-0005-0000-0000-000098930000}"/>
    <cellStyle name="Total 3 4 7 7" xfId="29740" xr:uid="{00000000-0005-0000-0000-000099930000}"/>
    <cellStyle name="Total 3 4 7 8" xfId="31589" xr:uid="{00000000-0005-0000-0000-00009A930000}"/>
    <cellStyle name="Total 3 4 7 9" xfId="35298" xr:uid="{00000000-0005-0000-0000-00009B930000}"/>
    <cellStyle name="Total 3 4 8" xfId="2966" xr:uid="{00000000-0005-0000-0000-00009C930000}"/>
    <cellStyle name="Total 3 4 8 2" xfId="8660" xr:uid="{00000000-0005-0000-0000-00009D930000}"/>
    <cellStyle name="Total 3 4 8 3" xfId="12120" xr:uid="{00000000-0005-0000-0000-00009E930000}"/>
    <cellStyle name="Total 3 4 8 4" xfId="19123" xr:uid="{00000000-0005-0000-0000-00009F930000}"/>
    <cellStyle name="Total 3 4 8 5" xfId="17306" xr:uid="{00000000-0005-0000-0000-0000A0930000}"/>
    <cellStyle name="Total 3 4 8 6" xfId="25413" xr:uid="{00000000-0005-0000-0000-0000A1930000}"/>
    <cellStyle name="Total 3 4 8 7" xfId="29848" xr:uid="{00000000-0005-0000-0000-0000A2930000}"/>
    <cellStyle name="Total 3 4 8 8" xfId="33825" xr:uid="{00000000-0005-0000-0000-0000A3930000}"/>
    <cellStyle name="Total 3 4 8 9" xfId="37387" xr:uid="{00000000-0005-0000-0000-0000A4930000}"/>
    <cellStyle name="Total 3 4 9" xfId="3042" xr:uid="{00000000-0005-0000-0000-0000A5930000}"/>
    <cellStyle name="Total 3 4 9 2" xfId="8661" xr:uid="{00000000-0005-0000-0000-0000A6930000}"/>
    <cellStyle name="Total 3 4 9 3" xfId="12196" xr:uid="{00000000-0005-0000-0000-0000A7930000}"/>
    <cellStyle name="Total 3 4 9 4" xfId="19199" xr:uid="{00000000-0005-0000-0000-0000A8930000}"/>
    <cellStyle name="Total 3 4 9 5" xfId="24694" xr:uid="{00000000-0005-0000-0000-0000A9930000}"/>
    <cellStyle name="Total 3 4 9 6" xfId="23116" xr:uid="{00000000-0005-0000-0000-0000AA930000}"/>
    <cellStyle name="Total 3 4 9 7" xfId="17097" xr:uid="{00000000-0005-0000-0000-0000AB930000}"/>
    <cellStyle name="Total 3 4 9 8" xfId="19393" xr:uid="{00000000-0005-0000-0000-0000AC930000}"/>
    <cellStyle name="Total 3 4 9 9" xfId="33649" xr:uid="{00000000-0005-0000-0000-0000AD930000}"/>
    <cellStyle name="Total 3 5" xfId="2308" xr:uid="{00000000-0005-0000-0000-0000AE930000}"/>
    <cellStyle name="Total 3 5 10" xfId="19586" xr:uid="{00000000-0005-0000-0000-0000AF930000}"/>
    <cellStyle name="Total 3 5 11" xfId="26125" xr:uid="{00000000-0005-0000-0000-0000B0930000}"/>
    <cellStyle name="Total 3 5 12" xfId="25931" xr:uid="{00000000-0005-0000-0000-0000B1930000}"/>
    <cellStyle name="Total 3 5 13" xfId="34152" xr:uid="{00000000-0005-0000-0000-0000B2930000}"/>
    <cellStyle name="Total 3 5 14" xfId="37714" xr:uid="{00000000-0005-0000-0000-0000B3930000}"/>
    <cellStyle name="Total 3 5 2" xfId="2708" xr:uid="{00000000-0005-0000-0000-0000B4930000}"/>
    <cellStyle name="Total 3 5 2 2" xfId="8663" xr:uid="{00000000-0005-0000-0000-0000B5930000}"/>
    <cellStyle name="Total 3 5 2 3" xfId="11862" xr:uid="{00000000-0005-0000-0000-0000B6930000}"/>
    <cellStyle name="Total 3 5 2 4" xfId="18865" xr:uid="{00000000-0005-0000-0000-0000B7930000}"/>
    <cellStyle name="Total 3 5 2 5" xfId="24629" xr:uid="{00000000-0005-0000-0000-0000B8930000}"/>
    <cellStyle name="Total 3 5 2 6" xfId="17465" xr:uid="{00000000-0005-0000-0000-0000B9930000}"/>
    <cellStyle name="Total 3 5 2 7" xfId="29979" xr:uid="{00000000-0005-0000-0000-0000BA930000}"/>
    <cellStyle name="Total 3 5 2 8" xfId="33956" xr:uid="{00000000-0005-0000-0000-0000BB930000}"/>
    <cellStyle name="Total 3 5 2 9" xfId="37518" xr:uid="{00000000-0005-0000-0000-0000BC930000}"/>
    <cellStyle name="Total 3 5 3" xfId="3990" xr:uid="{00000000-0005-0000-0000-0000BD930000}"/>
    <cellStyle name="Total 3 5 3 2" xfId="8664" xr:uid="{00000000-0005-0000-0000-0000BE930000}"/>
    <cellStyle name="Total 3 5 3 3" xfId="13144" xr:uid="{00000000-0005-0000-0000-0000BF930000}"/>
    <cellStyle name="Total 3 5 3 4" xfId="20142" xr:uid="{00000000-0005-0000-0000-0000C0930000}"/>
    <cellStyle name="Total 3 5 3 5" xfId="9636" xr:uid="{00000000-0005-0000-0000-0000C1930000}"/>
    <cellStyle name="Total 3 5 3 6" xfId="28913" xr:uid="{00000000-0005-0000-0000-0000C2930000}"/>
    <cellStyle name="Total 3 5 3 7" xfId="23374" xr:uid="{00000000-0005-0000-0000-0000C3930000}"/>
    <cellStyle name="Total 3 5 3 8" xfId="31837" xr:uid="{00000000-0005-0000-0000-0000C4930000}"/>
    <cellStyle name="Total 3 5 3 9" xfId="35491" xr:uid="{00000000-0005-0000-0000-0000C5930000}"/>
    <cellStyle name="Total 3 5 4" xfId="4428" xr:uid="{00000000-0005-0000-0000-0000C6930000}"/>
    <cellStyle name="Total 3 5 4 2" xfId="8665" xr:uid="{00000000-0005-0000-0000-0000C7930000}"/>
    <cellStyle name="Total 3 5 4 3" xfId="13582" xr:uid="{00000000-0005-0000-0000-0000C8930000}"/>
    <cellStyle name="Total 3 5 4 4" xfId="20580" xr:uid="{00000000-0005-0000-0000-0000C9930000}"/>
    <cellStyle name="Total 3 5 4 5" xfId="17572" xr:uid="{00000000-0005-0000-0000-0000CA930000}"/>
    <cellStyle name="Total 3 5 4 6" xfId="17797" xr:uid="{00000000-0005-0000-0000-0000CB930000}"/>
    <cellStyle name="Total 3 5 4 7" xfId="28942" xr:uid="{00000000-0005-0000-0000-0000CC930000}"/>
    <cellStyle name="Total 3 5 4 8" xfId="31759" xr:uid="{00000000-0005-0000-0000-0000CD930000}"/>
    <cellStyle name="Total 3 5 4 9" xfId="35439" xr:uid="{00000000-0005-0000-0000-0000CE930000}"/>
    <cellStyle name="Total 3 5 5" xfId="4682" xr:uid="{00000000-0005-0000-0000-0000CF930000}"/>
    <cellStyle name="Total 3 5 5 2" xfId="8666" xr:uid="{00000000-0005-0000-0000-0000D0930000}"/>
    <cellStyle name="Total 3 5 5 3" xfId="13836" xr:uid="{00000000-0005-0000-0000-0000D1930000}"/>
    <cellStyle name="Total 3 5 5 4" xfId="20834" xr:uid="{00000000-0005-0000-0000-0000D2930000}"/>
    <cellStyle name="Total 3 5 5 5" xfId="27496" xr:uid="{00000000-0005-0000-0000-0000D3930000}"/>
    <cellStyle name="Total 3 5 5 6" xfId="26730" xr:uid="{00000000-0005-0000-0000-0000D4930000}"/>
    <cellStyle name="Total 3 5 5 7" xfId="28940" xr:uid="{00000000-0005-0000-0000-0000D5930000}"/>
    <cellStyle name="Total 3 5 5 8" xfId="17978" xr:uid="{00000000-0005-0000-0000-0000D6930000}"/>
    <cellStyle name="Total 3 5 5 9" xfId="25755" xr:uid="{00000000-0005-0000-0000-0000D7930000}"/>
    <cellStyle name="Total 3 5 6" xfId="4928" xr:uid="{00000000-0005-0000-0000-0000D8930000}"/>
    <cellStyle name="Total 3 5 6 2" xfId="8667" xr:uid="{00000000-0005-0000-0000-0000D9930000}"/>
    <cellStyle name="Total 3 5 6 3" xfId="14082" xr:uid="{00000000-0005-0000-0000-0000DA930000}"/>
    <cellStyle name="Total 3 5 6 4" xfId="21080" xr:uid="{00000000-0005-0000-0000-0000DB930000}"/>
    <cellStyle name="Total 3 5 6 5" xfId="18343" xr:uid="{00000000-0005-0000-0000-0000DC930000}"/>
    <cellStyle name="Total 3 5 6 6" xfId="19476" xr:uid="{00000000-0005-0000-0000-0000DD930000}"/>
    <cellStyle name="Total 3 5 6 7" xfId="31974" xr:uid="{00000000-0005-0000-0000-0000DE930000}"/>
    <cellStyle name="Total 3 5 6 8" xfId="35652" xr:uid="{00000000-0005-0000-0000-0000DF930000}"/>
    <cellStyle name="Total 3 5 6 9" xfId="38563" xr:uid="{00000000-0005-0000-0000-0000E0930000}"/>
    <cellStyle name="Total 3 5 7" xfId="8662" xr:uid="{00000000-0005-0000-0000-0000E1930000}"/>
    <cellStyle name="Total 3 5 8" xfId="11462" xr:uid="{00000000-0005-0000-0000-0000E2930000}"/>
    <cellStyle name="Total 3 5 9" xfId="18465" xr:uid="{00000000-0005-0000-0000-0000E3930000}"/>
    <cellStyle name="Total 3 6" xfId="2039" xr:uid="{00000000-0005-0000-0000-0000E4930000}"/>
    <cellStyle name="Total 3 6 10" xfId="28482" xr:uid="{00000000-0005-0000-0000-0000E5930000}"/>
    <cellStyle name="Total 3 6 11" xfId="28061" xr:uid="{00000000-0005-0000-0000-0000E6930000}"/>
    <cellStyle name="Total 3 6 12" xfId="30833" xr:uid="{00000000-0005-0000-0000-0000E7930000}"/>
    <cellStyle name="Total 3 6 13" xfId="31061" xr:uid="{00000000-0005-0000-0000-0000E8930000}"/>
    <cellStyle name="Total 3 6 14" xfId="31338" xr:uid="{00000000-0005-0000-0000-0000E9930000}"/>
    <cellStyle name="Total 3 6 2" xfId="2580" xr:uid="{00000000-0005-0000-0000-0000EA930000}"/>
    <cellStyle name="Total 3 6 2 2" xfId="8669" xr:uid="{00000000-0005-0000-0000-0000EB930000}"/>
    <cellStyle name="Total 3 6 2 3" xfId="11734" xr:uid="{00000000-0005-0000-0000-0000EC930000}"/>
    <cellStyle name="Total 3 6 2 4" xfId="18737" xr:uid="{00000000-0005-0000-0000-0000ED930000}"/>
    <cellStyle name="Total 3 6 2 5" xfId="18169" xr:uid="{00000000-0005-0000-0000-0000EE930000}"/>
    <cellStyle name="Total 3 6 2 6" xfId="26259" xr:uid="{00000000-0005-0000-0000-0000EF930000}"/>
    <cellStyle name="Total 3 6 2 7" xfId="30035" xr:uid="{00000000-0005-0000-0000-0000F0930000}"/>
    <cellStyle name="Total 3 6 2 8" xfId="31508" xr:uid="{00000000-0005-0000-0000-0000F1930000}"/>
    <cellStyle name="Total 3 6 2 9" xfId="35218" xr:uid="{00000000-0005-0000-0000-0000F2930000}"/>
    <cellStyle name="Total 3 6 3" xfId="3813" xr:uid="{00000000-0005-0000-0000-0000F3930000}"/>
    <cellStyle name="Total 3 6 3 2" xfId="8670" xr:uid="{00000000-0005-0000-0000-0000F4930000}"/>
    <cellStyle name="Total 3 6 3 3" xfId="12967" xr:uid="{00000000-0005-0000-0000-0000F5930000}"/>
    <cellStyle name="Total 3 6 3 4" xfId="19966" xr:uid="{00000000-0005-0000-0000-0000F6930000}"/>
    <cellStyle name="Total 3 6 3 5" xfId="27923" xr:uid="{00000000-0005-0000-0000-0000F7930000}"/>
    <cellStyle name="Total 3 6 3 6" xfId="17932" xr:uid="{00000000-0005-0000-0000-0000F8930000}"/>
    <cellStyle name="Total 3 6 3 7" xfId="29372" xr:uid="{00000000-0005-0000-0000-0000F9930000}"/>
    <cellStyle name="Total 3 6 3 8" xfId="25793" xr:uid="{00000000-0005-0000-0000-0000FA930000}"/>
    <cellStyle name="Total 3 6 3 9" xfId="29592" xr:uid="{00000000-0005-0000-0000-0000FB930000}"/>
    <cellStyle name="Total 3 6 4" xfId="4289" xr:uid="{00000000-0005-0000-0000-0000FC930000}"/>
    <cellStyle name="Total 3 6 4 2" xfId="8671" xr:uid="{00000000-0005-0000-0000-0000FD930000}"/>
    <cellStyle name="Total 3 6 4 3" xfId="13443" xr:uid="{00000000-0005-0000-0000-0000FE930000}"/>
    <cellStyle name="Total 3 6 4 4" xfId="20441" xr:uid="{00000000-0005-0000-0000-0000FF930000}"/>
    <cellStyle name="Total 3 6 4 5" xfId="27682" xr:uid="{00000000-0005-0000-0000-000000940000}"/>
    <cellStyle name="Total 3 6 4 6" xfId="17478" xr:uid="{00000000-0005-0000-0000-000001940000}"/>
    <cellStyle name="Total 3 6 4 7" xfId="25522" xr:uid="{00000000-0005-0000-0000-000002940000}"/>
    <cellStyle name="Total 3 6 4 8" xfId="31713" xr:uid="{00000000-0005-0000-0000-000003940000}"/>
    <cellStyle name="Total 3 6 4 9" xfId="35393" xr:uid="{00000000-0005-0000-0000-000004940000}"/>
    <cellStyle name="Total 3 6 5" xfId="4562" xr:uid="{00000000-0005-0000-0000-000005940000}"/>
    <cellStyle name="Total 3 6 5 2" xfId="8672" xr:uid="{00000000-0005-0000-0000-000006940000}"/>
    <cellStyle name="Total 3 6 5 3" xfId="13716" xr:uid="{00000000-0005-0000-0000-000007940000}"/>
    <cellStyle name="Total 3 6 5 4" xfId="20714" xr:uid="{00000000-0005-0000-0000-000008940000}"/>
    <cellStyle name="Total 3 6 5 5" xfId="27556" xr:uid="{00000000-0005-0000-0000-000009940000}"/>
    <cellStyle name="Total 3 6 5 6" xfId="24203" xr:uid="{00000000-0005-0000-0000-00000A940000}"/>
    <cellStyle name="Total 3 6 5 7" xfId="26841" xr:uid="{00000000-0005-0000-0000-00000B940000}"/>
    <cellStyle name="Total 3 6 5 8" xfId="18334" xr:uid="{00000000-0005-0000-0000-00000C940000}"/>
    <cellStyle name="Total 3 6 5 9" xfId="35049" xr:uid="{00000000-0005-0000-0000-00000D940000}"/>
    <cellStyle name="Total 3 6 6" xfId="4812" xr:uid="{00000000-0005-0000-0000-00000E940000}"/>
    <cellStyle name="Total 3 6 6 2" xfId="8673" xr:uid="{00000000-0005-0000-0000-00000F940000}"/>
    <cellStyle name="Total 3 6 6 3" xfId="13966" xr:uid="{00000000-0005-0000-0000-000010940000}"/>
    <cellStyle name="Total 3 6 6 4" xfId="20964" xr:uid="{00000000-0005-0000-0000-000011940000}"/>
    <cellStyle name="Total 3 6 6 5" xfId="24033" xr:uid="{00000000-0005-0000-0000-000012940000}"/>
    <cellStyle name="Total 3 6 6 6" xfId="26759" xr:uid="{00000000-0005-0000-0000-000013940000}"/>
    <cellStyle name="Total 3 6 6 7" xfId="17046" xr:uid="{00000000-0005-0000-0000-000014940000}"/>
    <cellStyle name="Total 3 6 6 8" xfId="31878" xr:uid="{00000000-0005-0000-0000-000015940000}"/>
    <cellStyle name="Total 3 6 6 9" xfId="35531" xr:uid="{00000000-0005-0000-0000-000016940000}"/>
    <cellStyle name="Total 3 6 7" xfId="8668" xr:uid="{00000000-0005-0000-0000-000017940000}"/>
    <cellStyle name="Total 3 6 8" xfId="11193" xr:uid="{00000000-0005-0000-0000-000018940000}"/>
    <cellStyle name="Total 3 6 9" xfId="9492" xr:uid="{00000000-0005-0000-0000-000019940000}"/>
    <cellStyle name="Total 3 7" xfId="2296" xr:uid="{00000000-0005-0000-0000-00001A940000}"/>
    <cellStyle name="Total 3 7 10" xfId="17823" xr:uid="{00000000-0005-0000-0000-00001B940000}"/>
    <cellStyle name="Total 3 7 11" xfId="26119" xr:uid="{00000000-0005-0000-0000-00001C940000}"/>
    <cellStyle name="Total 3 7 12" xfId="27890" xr:uid="{00000000-0005-0000-0000-00001D940000}"/>
    <cellStyle name="Total 3 7 13" xfId="34157" xr:uid="{00000000-0005-0000-0000-00001E940000}"/>
    <cellStyle name="Total 3 7 14" xfId="37719" xr:uid="{00000000-0005-0000-0000-00001F940000}"/>
    <cellStyle name="Total 3 7 2" xfId="2696" xr:uid="{00000000-0005-0000-0000-000020940000}"/>
    <cellStyle name="Total 3 7 2 2" xfId="8675" xr:uid="{00000000-0005-0000-0000-000021940000}"/>
    <cellStyle name="Total 3 7 2 3" xfId="11850" xr:uid="{00000000-0005-0000-0000-000022940000}"/>
    <cellStyle name="Total 3 7 2 4" xfId="18853" xr:uid="{00000000-0005-0000-0000-000023940000}"/>
    <cellStyle name="Total 3 7 2 5" xfId="19521" xr:uid="{00000000-0005-0000-0000-000024940000}"/>
    <cellStyle name="Total 3 7 2 6" xfId="23299" xr:uid="{00000000-0005-0000-0000-000025940000}"/>
    <cellStyle name="Total 3 7 2 7" xfId="29969" xr:uid="{00000000-0005-0000-0000-000026940000}"/>
    <cellStyle name="Total 3 7 2 8" xfId="33954" xr:uid="{00000000-0005-0000-0000-000027940000}"/>
    <cellStyle name="Total 3 7 2 9" xfId="37516" xr:uid="{00000000-0005-0000-0000-000028940000}"/>
    <cellStyle name="Total 3 7 3" xfId="3978" xr:uid="{00000000-0005-0000-0000-000029940000}"/>
    <cellStyle name="Total 3 7 3 2" xfId="8676" xr:uid="{00000000-0005-0000-0000-00002A940000}"/>
    <cellStyle name="Total 3 7 3 3" xfId="13132" xr:uid="{00000000-0005-0000-0000-00002B940000}"/>
    <cellStyle name="Total 3 7 3 4" xfId="20130" xr:uid="{00000000-0005-0000-0000-00002C940000}"/>
    <cellStyle name="Total 3 7 3 5" xfId="19418" xr:uid="{00000000-0005-0000-0000-00002D940000}"/>
    <cellStyle name="Total 3 7 3 6" xfId="29196" xr:uid="{00000000-0005-0000-0000-00002E940000}"/>
    <cellStyle name="Total 3 7 3 7" xfId="28932" xr:uid="{00000000-0005-0000-0000-00002F940000}"/>
    <cellStyle name="Total 3 7 3 8" xfId="26547" xr:uid="{00000000-0005-0000-0000-000030940000}"/>
    <cellStyle name="Total 3 7 3 9" xfId="29571" xr:uid="{00000000-0005-0000-0000-000031940000}"/>
    <cellStyle name="Total 3 7 4" xfId="4416" xr:uid="{00000000-0005-0000-0000-000032940000}"/>
    <cellStyle name="Total 3 7 4 2" xfId="8677" xr:uid="{00000000-0005-0000-0000-000033940000}"/>
    <cellStyle name="Total 3 7 4 3" xfId="13570" xr:uid="{00000000-0005-0000-0000-000034940000}"/>
    <cellStyle name="Total 3 7 4 4" xfId="20568" xr:uid="{00000000-0005-0000-0000-000035940000}"/>
    <cellStyle name="Total 3 7 4 5" xfId="24014" xr:uid="{00000000-0005-0000-0000-000036940000}"/>
    <cellStyle name="Total 3 7 4 6" xfId="28850" xr:uid="{00000000-0005-0000-0000-000037940000}"/>
    <cellStyle name="Total 3 7 4 7" xfId="24123" xr:uid="{00000000-0005-0000-0000-000038940000}"/>
    <cellStyle name="Total 3 7 4 8" xfId="31753" xr:uid="{00000000-0005-0000-0000-000039940000}"/>
    <cellStyle name="Total 3 7 4 9" xfId="35433" xr:uid="{00000000-0005-0000-0000-00003A940000}"/>
    <cellStyle name="Total 3 7 5" xfId="4670" xr:uid="{00000000-0005-0000-0000-00003B940000}"/>
    <cellStyle name="Total 3 7 5 2" xfId="8678" xr:uid="{00000000-0005-0000-0000-00003C940000}"/>
    <cellStyle name="Total 3 7 5 3" xfId="13824" xr:uid="{00000000-0005-0000-0000-00003D940000}"/>
    <cellStyle name="Total 3 7 5 4" xfId="20822" xr:uid="{00000000-0005-0000-0000-00003E940000}"/>
    <cellStyle name="Total 3 7 5 5" xfId="27502" xr:uid="{00000000-0005-0000-0000-00003F940000}"/>
    <cellStyle name="Total 3 7 5 6" xfId="26727" xr:uid="{00000000-0005-0000-0000-000040940000}"/>
    <cellStyle name="Total 3 7 5 7" xfId="17111" xr:uid="{00000000-0005-0000-0000-000041940000}"/>
    <cellStyle name="Total 3 7 5 8" xfId="25643" xr:uid="{00000000-0005-0000-0000-000042940000}"/>
    <cellStyle name="Total 3 7 5 9" xfId="9229" xr:uid="{00000000-0005-0000-0000-000043940000}"/>
    <cellStyle name="Total 3 7 6" xfId="4916" xr:uid="{00000000-0005-0000-0000-000044940000}"/>
    <cellStyle name="Total 3 7 6 2" xfId="8679" xr:uid="{00000000-0005-0000-0000-000045940000}"/>
    <cellStyle name="Total 3 7 6 3" xfId="14070" xr:uid="{00000000-0005-0000-0000-000046940000}"/>
    <cellStyle name="Total 3 7 6 4" xfId="21068" xr:uid="{00000000-0005-0000-0000-000047940000}"/>
    <cellStyle name="Total 3 7 6 5" xfId="27381" xr:uid="{00000000-0005-0000-0000-000048940000}"/>
    <cellStyle name="Total 3 7 6 6" xfId="24418" xr:uid="{00000000-0005-0000-0000-000049940000}"/>
    <cellStyle name="Total 3 7 6 7" xfId="31962" xr:uid="{00000000-0005-0000-0000-00004A940000}"/>
    <cellStyle name="Total 3 7 6 8" xfId="35640" xr:uid="{00000000-0005-0000-0000-00004B940000}"/>
    <cellStyle name="Total 3 7 6 9" xfId="38551" xr:uid="{00000000-0005-0000-0000-00004C940000}"/>
    <cellStyle name="Total 3 7 7" xfId="8674" xr:uid="{00000000-0005-0000-0000-00004D940000}"/>
    <cellStyle name="Total 3 7 8" xfId="11450" xr:uid="{00000000-0005-0000-0000-00004E940000}"/>
    <cellStyle name="Total 3 7 9" xfId="18453" xr:uid="{00000000-0005-0000-0000-00004F940000}"/>
    <cellStyle name="Total 3 8" xfId="1705" xr:uid="{00000000-0005-0000-0000-000050940000}"/>
    <cellStyle name="Total 3 8 10" xfId="24490" xr:uid="{00000000-0005-0000-0000-000051940000}"/>
    <cellStyle name="Total 3 8 11" xfId="29071" xr:uid="{00000000-0005-0000-0000-000052940000}"/>
    <cellStyle name="Total 3 8 12" xfId="25730" xr:uid="{00000000-0005-0000-0000-000053940000}"/>
    <cellStyle name="Total 3 8 13" xfId="19796" xr:uid="{00000000-0005-0000-0000-000054940000}"/>
    <cellStyle name="Total 3 8 14" xfId="31343" xr:uid="{00000000-0005-0000-0000-000055940000}"/>
    <cellStyle name="Total 3 8 2" xfId="2525" xr:uid="{00000000-0005-0000-0000-000056940000}"/>
    <cellStyle name="Total 3 8 2 2" xfId="8681" xr:uid="{00000000-0005-0000-0000-000057940000}"/>
    <cellStyle name="Total 3 8 2 3" xfId="11679" xr:uid="{00000000-0005-0000-0000-000058940000}"/>
    <cellStyle name="Total 3 8 2 4" xfId="18682" xr:uid="{00000000-0005-0000-0000-000059940000}"/>
    <cellStyle name="Total 3 8 2 5" xfId="9202" xr:uid="{00000000-0005-0000-0000-00005A940000}"/>
    <cellStyle name="Total 3 8 2 6" xfId="26232" xr:uid="{00000000-0005-0000-0000-00005B940000}"/>
    <cellStyle name="Total 3 8 2 7" xfId="25333" xr:uid="{00000000-0005-0000-0000-00005C940000}"/>
    <cellStyle name="Total 3 8 2 8" xfId="34046" xr:uid="{00000000-0005-0000-0000-00005D940000}"/>
    <cellStyle name="Total 3 8 2 9" xfId="37608" xr:uid="{00000000-0005-0000-0000-00005E940000}"/>
    <cellStyle name="Total 3 8 3" xfId="3679" xr:uid="{00000000-0005-0000-0000-00005F940000}"/>
    <cellStyle name="Total 3 8 3 2" xfId="8682" xr:uid="{00000000-0005-0000-0000-000060940000}"/>
    <cellStyle name="Total 3 8 3 3" xfId="12833" xr:uid="{00000000-0005-0000-0000-000061940000}"/>
    <cellStyle name="Total 3 8 3 4" xfId="19832" xr:uid="{00000000-0005-0000-0000-000062940000}"/>
    <cellStyle name="Total 3 8 3 5" xfId="19398" xr:uid="{00000000-0005-0000-0000-000063940000}"/>
    <cellStyle name="Total 3 8 3 6" xfId="9215" xr:uid="{00000000-0005-0000-0000-000064940000}"/>
    <cellStyle name="Total 3 8 3 7" xfId="28896" xr:uid="{00000000-0005-0000-0000-000065940000}"/>
    <cellStyle name="Total 3 8 3 8" xfId="35536" xr:uid="{00000000-0005-0000-0000-000066940000}"/>
    <cellStyle name="Total 3 8 3 9" xfId="38460" xr:uid="{00000000-0005-0000-0000-000067940000}"/>
    <cellStyle name="Total 3 8 4" xfId="4186" xr:uid="{00000000-0005-0000-0000-000068940000}"/>
    <cellStyle name="Total 3 8 4 2" xfId="8683" xr:uid="{00000000-0005-0000-0000-000069940000}"/>
    <cellStyle name="Total 3 8 4 3" xfId="13340" xr:uid="{00000000-0005-0000-0000-00006A940000}"/>
    <cellStyle name="Total 3 8 4 4" xfId="20338" xr:uid="{00000000-0005-0000-0000-00006B940000}"/>
    <cellStyle name="Total 3 8 4 5" xfId="27739" xr:uid="{00000000-0005-0000-0000-00006C940000}"/>
    <cellStyle name="Total 3 8 4 6" xfId="22538" xr:uid="{00000000-0005-0000-0000-00006D940000}"/>
    <cellStyle name="Total 3 8 4 7" xfId="28197" xr:uid="{00000000-0005-0000-0000-00006E940000}"/>
    <cellStyle name="Total 3 8 4 8" xfId="33377" xr:uid="{00000000-0005-0000-0000-00006F940000}"/>
    <cellStyle name="Total 3 8 4 9" xfId="37052" xr:uid="{00000000-0005-0000-0000-000070940000}"/>
    <cellStyle name="Total 3 8 5" xfId="3226" xr:uid="{00000000-0005-0000-0000-000071940000}"/>
    <cellStyle name="Total 3 8 5 2" xfId="8684" xr:uid="{00000000-0005-0000-0000-000072940000}"/>
    <cellStyle name="Total 3 8 5 3" xfId="12380" xr:uid="{00000000-0005-0000-0000-000073940000}"/>
    <cellStyle name="Total 3 8 5 4" xfId="19383" xr:uid="{00000000-0005-0000-0000-000074940000}"/>
    <cellStyle name="Total 3 8 5 5" xfId="23105" xr:uid="{00000000-0005-0000-0000-000075940000}"/>
    <cellStyle name="Total 3 8 5 6" xfId="24541" xr:uid="{00000000-0005-0000-0000-000076940000}"/>
    <cellStyle name="Total 3 8 5 7" xfId="25644" xr:uid="{00000000-0005-0000-0000-000077940000}"/>
    <cellStyle name="Total 3 8 5 8" xfId="30895" xr:uid="{00000000-0005-0000-0000-000078940000}"/>
    <cellStyle name="Total 3 8 5 9" xfId="31407" xr:uid="{00000000-0005-0000-0000-000079940000}"/>
    <cellStyle name="Total 3 8 6" xfId="2989" xr:uid="{00000000-0005-0000-0000-00007A940000}"/>
    <cellStyle name="Total 3 8 6 2" xfId="8685" xr:uid="{00000000-0005-0000-0000-00007B940000}"/>
    <cellStyle name="Total 3 8 6 3" xfId="12143" xr:uid="{00000000-0005-0000-0000-00007C940000}"/>
    <cellStyle name="Total 3 8 6 4" xfId="19146" xr:uid="{00000000-0005-0000-0000-00007D940000}"/>
    <cellStyle name="Total 3 8 6 5" xfId="24680" xr:uid="{00000000-0005-0000-0000-00007E940000}"/>
    <cellStyle name="Total 3 8 6 6" xfId="28771" xr:uid="{00000000-0005-0000-0000-00007F940000}"/>
    <cellStyle name="Total 3 8 6 7" xfId="25657" xr:uid="{00000000-0005-0000-0000-000080940000}"/>
    <cellStyle name="Total 3 8 6 8" xfId="25713" xr:uid="{00000000-0005-0000-0000-000081940000}"/>
    <cellStyle name="Total 3 8 6 9" xfId="31413" xr:uid="{00000000-0005-0000-0000-000082940000}"/>
    <cellStyle name="Total 3 8 7" xfId="8680" xr:uid="{00000000-0005-0000-0000-000083940000}"/>
    <cellStyle name="Total 3 8 8" xfId="10859" xr:uid="{00000000-0005-0000-0000-000084940000}"/>
    <cellStyle name="Total 3 8 9" xfId="9707" xr:uid="{00000000-0005-0000-0000-000085940000}"/>
    <cellStyle name="Total 3 9" xfId="1617" xr:uid="{00000000-0005-0000-0000-000086940000}"/>
    <cellStyle name="Total 3 9 2" xfId="8686" xr:uid="{00000000-0005-0000-0000-000087940000}"/>
    <cellStyle name="Total 3 9 3" xfId="10771" xr:uid="{00000000-0005-0000-0000-000088940000}"/>
    <cellStyle name="Total 3 9 4" xfId="16540" xr:uid="{00000000-0005-0000-0000-000089940000}"/>
    <cellStyle name="Total 3 9 5" xfId="28693" xr:uid="{00000000-0005-0000-0000-00008A940000}"/>
    <cellStyle name="Total 3 9 6" xfId="25967" xr:uid="{00000000-0005-0000-0000-00008B940000}"/>
    <cellStyle name="Total 3 9 7" xfId="25742" xr:uid="{00000000-0005-0000-0000-00008C940000}"/>
    <cellStyle name="Total 3 9 8" xfId="25551" xr:uid="{00000000-0005-0000-0000-00008D940000}"/>
    <cellStyle name="Total 3 9 9" xfId="31275" xr:uid="{00000000-0005-0000-0000-00008E940000}"/>
    <cellStyle name="Total 4" xfId="1033" xr:uid="{00000000-0005-0000-0000-00008F940000}"/>
    <cellStyle name="Total 4 10" xfId="3732" xr:uid="{00000000-0005-0000-0000-000090940000}"/>
    <cellStyle name="Total 4 10 2" xfId="8688" xr:uid="{00000000-0005-0000-0000-000091940000}"/>
    <cellStyle name="Total 4 10 3" xfId="12886" xr:uid="{00000000-0005-0000-0000-000092940000}"/>
    <cellStyle name="Total 4 10 4" xfId="19885" xr:uid="{00000000-0005-0000-0000-000093940000}"/>
    <cellStyle name="Total 4 10 5" xfId="19396" xr:uid="{00000000-0005-0000-0000-000094940000}"/>
    <cellStyle name="Total 4 10 6" xfId="26573" xr:uid="{00000000-0005-0000-0000-000095940000}"/>
    <cellStyle name="Total 4 10 7" xfId="24595" xr:uid="{00000000-0005-0000-0000-000096940000}"/>
    <cellStyle name="Total 4 10 8" xfId="31143" xr:uid="{00000000-0005-0000-0000-000097940000}"/>
    <cellStyle name="Total 4 10 9" xfId="35015" xr:uid="{00000000-0005-0000-0000-000098940000}"/>
    <cellStyle name="Total 4 11" xfId="3038" xr:uid="{00000000-0005-0000-0000-000099940000}"/>
    <cellStyle name="Total 4 11 2" xfId="8689" xr:uid="{00000000-0005-0000-0000-00009A940000}"/>
    <cellStyle name="Total 4 11 3" xfId="12192" xr:uid="{00000000-0005-0000-0000-00009B940000}"/>
    <cellStyle name="Total 4 11 4" xfId="19195" xr:uid="{00000000-0005-0000-0000-00009C940000}"/>
    <cellStyle name="Total 4 11 5" xfId="28296" xr:uid="{00000000-0005-0000-0000-00009D940000}"/>
    <cellStyle name="Total 4 11 6" xfId="26407" xr:uid="{00000000-0005-0000-0000-00009E940000}"/>
    <cellStyle name="Total 4 11 7" xfId="19480" xr:uid="{00000000-0005-0000-0000-00009F940000}"/>
    <cellStyle name="Total 4 11 8" xfId="33789" xr:uid="{00000000-0005-0000-0000-0000A0940000}"/>
    <cellStyle name="Total 4 11 9" xfId="37351" xr:uid="{00000000-0005-0000-0000-0000A1940000}"/>
    <cellStyle name="Total 4 12" xfId="3717" xr:uid="{00000000-0005-0000-0000-0000A2940000}"/>
    <cellStyle name="Total 4 12 2" xfId="8690" xr:uid="{00000000-0005-0000-0000-0000A3940000}"/>
    <cellStyle name="Total 4 12 3" xfId="12871" xr:uid="{00000000-0005-0000-0000-0000A4940000}"/>
    <cellStyle name="Total 4 12 4" xfId="19870" xr:uid="{00000000-0005-0000-0000-0000A5940000}"/>
    <cellStyle name="Total 4 12 5" xfId="27971" xr:uid="{00000000-0005-0000-0000-0000A6940000}"/>
    <cellStyle name="Total 4 12 6" xfId="18316" xr:uid="{00000000-0005-0000-0000-0000A7940000}"/>
    <cellStyle name="Total 4 12 7" xfId="29535" xr:uid="{00000000-0005-0000-0000-0000A8940000}"/>
    <cellStyle name="Total 4 12 8" xfId="28478" xr:uid="{00000000-0005-0000-0000-0000A9940000}"/>
    <cellStyle name="Total 4 12 9" xfId="31042" xr:uid="{00000000-0005-0000-0000-0000AA940000}"/>
    <cellStyle name="Total 4 13" xfId="8687" xr:uid="{00000000-0005-0000-0000-0000AB940000}"/>
    <cellStyle name="Total 4 14" xfId="10187" xr:uid="{00000000-0005-0000-0000-0000AC940000}"/>
    <cellStyle name="Total 4 15" xfId="17355" xr:uid="{00000000-0005-0000-0000-0000AD940000}"/>
    <cellStyle name="Total 4 16" xfId="10053" xr:uid="{00000000-0005-0000-0000-0000AE940000}"/>
    <cellStyle name="Total 4 17" xfId="17829" xr:uid="{00000000-0005-0000-0000-0000AF940000}"/>
    <cellStyle name="Total 4 18" xfId="31264" xr:uid="{00000000-0005-0000-0000-0000B0940000}"/>
    <cellStyle name="Total 4 19" xfId="17808" xr:uid="{00000000-0005-0000-0000-0000B1940000}"/>
    <cellStyle name="Total 4 2" xfId="1034" xr:uid="{00000000-0005-0000-0000-0000B2940000}"/>
    <cellStyle name="Total 4 2 10" xfId="3733" xr:uid="{00000000-0005-0000-0000-0000B3940000}"/>
    <cellStyle name="Total 4 2 10 2" xfId="8692" xr:uid="{00000000-0005-0000-0000-0000B4940000}"/>
    <cellStyle name="Total 4 2 10 3" xfId="12887" xr:uid="{00000000-0005-0000-0000-0000B5940000}"/>
    <cellStyle name="Total 4 2 10 4" xfId="19886" xr:uid="{00000000-0005-0000-0000-0000B6940000}"/>
    <cellStyle name="Total 4 2 10 5" xfId="27963" xr:uid="{00000000-0005-0000-0000-0000B7940000}"/>
    <cellStyle name="Total 4 2 10 6" xfId="28224" xr:uid="{00000000-0005-0000-0000-0000B8940000}"/>
    <cellStyle name="Total 4 2 10 7" xfId="28212" xr:uid="{00000000-0005-0000-0000-0000B9940000}"/>
    <cellStyle name="Total 4 2 10 8" xfId="33548" xr:uid="{00000000-0005-0000-0000-0000BA940000}"/>
    <cellStyle name="Total 4 2 10 9" xfId="37216" xr:uid="{00000000-0005-0000-0000-0000BB940000}"/>
    <cellStyle name="Total 4 2 11" xfId="3802" xr:uid="{00000000-0005-0000-0000-0000BC940000}"/>
    <cellStyle name="Total 4 2 11 2" xfId="8693" xr:uid="{00000000-0005-0000-0000-0000BD940000}"/>
    <cellStyle name="Total 4 2 11 3" xfId="12956" xr:uid="{00000000-0005-0000-0000-0000BE940000}"/>
    <cellStyle name="Total 4 2 11 4" xfId="19955" xr:uid="{00000000-0005-0000-0000-0000BF940000}"/>
    <cellStyle name="Total 4 2 11 5" xfId="27929" xr:uid="{00000000-0005-0000-0000-0000C0940000}"/>
    <cellStyle name="Total 4 2 11 6" xfId="23305" xr:uid="{00000000-0005-0000-0000-0000C1940000}"/>
    <cellStyle name="Total 4 2 11 7" xfId="27302" xr:uid="{00000000-0005-0000-0000-0000C2940000}"/>
    <cellStyle name="Total 4 2 11 8" xfId="33514" xr:uid="{00000000-0005-0000-0000-0000C3940000}"/>
    <cellStyle name="Total 4 2 11 9" xfId="37182" xr:uid="{00000000-0005-0000-0000-0000C4940000}"/>
    <cellStyle name="Total 4 2 12" xfId="4340" xr:uid="{00000000-0005-0000-0000-0000C5940000}"/>
    <cellStyle name="Total 4 2 12 2" xfId="8694" xr:uid="{00000000-0005-0000-0000-0000C6940000}"/>
    <cellStyle name="Total 4 2 12 3" xfId="13494" xr:uid="{00000000-0005-0000-0000-0000C7940000}"/>
    <cellStyle name="Total 4 2 12 4" xfId="20492" xr:uid="{00000000-0005-0000-0000-0000C8940000}"/>
    <cellStyle name="Total 4 2 12 5" xfId="17600" xr:uid="{00000000-0005-0000-0000-0000C9940000}"/>
    <cellStyle name="Total 4 2 12 6" xfId="15480" xr:uid="{00000000-0005-0000-0000-0000CA940000}"/>
    <cellStyle name="Total 4 2 12 7" xfId="17375" xr:uid="{00000000-0005-0000-0000-0000CB940000}"/>
    <cellStyle name="Total 4 2 12 8" xfId="33326" xr:uid="{00000000-0005-0000-0000-0000CC940000}"/>
    <cellStyle name="Total 4 2 12 9" xfId="37001" xr:uid="{00000000-0005-0000-0000-0000CD940000}"/>
    <cellStyle name="Total 4 2 13" xfId="8691" xr:uid="{00000000-0005-0000-0000-0000CE940000}"/>
    <cellStyle name="Total 4 2 14" xfId="10188" xr:uid="{00000000-0005-0000-0000-0000CF940000}"/>
    <cellStyle name="Total 4 2 15" xfId="10128" xr:uid="{00000000-0005-0000-0000-0000D0940000}"/>
    <cellStyle name="Total 4 2 16" xfId="28977" xr:uid="{00000000-0005-0000-0000-0000D1940000}"/>
    <cellStyle name="Total 4 2 17" xfId="25819" xr:uid="{00000000-0005-0000-0000-0000D2940000}"/>
    <cellStyle name="Total 4 2 18" xfId="24364" xr:uid="{00000000-0005-0000-0000-0000D3940000}"/>
    <cellStyle name="Total 4 2 19" xfId="35093" xr:uid="{00000000-0005-0000-0000-0000D4940000}"/>
    <cellStyle name="Total 4 2 2" xfId="1035" xr:uid="{00000000-0005-0000-0000-0000D5940000}"/>
    <cellStyle name="Total 4 2 2 10" xfId="3857" xr:uid="{00000000-0005-0000-0000-0000D6940000}"/>
    <cellStyle name="Total 4 2 2 10 2" xfId="8696" xr:uid="{00000000-0005-0000-0000-0000D7940000}"/>
    <cellStyle name="Total 4 2 2 10 3" xfId="13011" xr:uid="{00000000-0005-0000-0000-0000D8940000}"/>
    <cellStyle name="Total 4 2 2 10 4" xfId="20010" xr:uid="{00000000-0005-0000-0000-0000D9940000}"/>
    <cellStyle name="Total 4 2 2 10 5" xfId="17760" xr:uid="{00000000-0005-0000-0000-0000DA940000}"/>
    <cellStyle name="Total 4 2 2 10 6" xfId="28550" xr:uid="{00000000-0005-0000-0000-0000DB940000}"/>
    <cellStyle name="Total 4 2 2 10 7" xfId="17975" xr:uid="{00000000-0005-0000-0000-0000DC940000}"/>
    <cellStyle name="Total 4 2 2 10 8" xfId="18308" xr:uid="{00000000-0005-0000-0000-0000DD940000}"/>
    <cellStyle name="Total 4 2 2 10 9" xfId="31814" xr:uid="{00000000-0005-0000-0000-0000DE940000}"/>
    <cellStyle name="Total 4 2 2 11" xfId="4147" xr:uid="{00000000-0005-0000-0000-0000DF940000}"/>
    <cellStyle name="Total 4 2 2 11 2" xfId="8697" xr:uid="{00000000-0005-0000-0000-0000E0940000}"/>
    <cellStyle name="Total 4 2 2 11 3" xfId="13301" xr:uid="{00000000-0005-0000-0000-0000E1940000}"/>
    <cellStyle name="Total 4 2 2 11 4" xfId="20299" xr:uid="{00000000-0005-0000-0000-0000E2940000}"/>
    <cellStyle name="Total 4 2 2 11 5" xfId="18199" xr:uid="{00000000-0005-0000-0000-0000E3940000}"/>
    <cellStyle name="Total 4 2 2 11 6" xfId="28560" xr:uid="{00000000-0005-0000-0000-0000E4940000}"/>
    <cellStyle name="Total 4 2 2 11 7" xfId="28029" xr:uid="{00000000-0005-0000-0000-0000E5940000}"/>
    <cellStyle name="Total 4 2 2 11 8" xfId="33396" xr:uid="{00000000-0005-0000-0000-0000E6940000}"/>
    <cellStyle name="Total 4 2 2 11 9" xfId="37071" xr:uid="{00000000-0005-0000-0000-0000E7940000}"/>
    <cellStyle name="Total 4 2 2 12" xfId="8695" xr:uid="{00000000-0005-0000-0000-0000E8940000}"/>
    <cellStyle name="Total 4 2 2 13" xfId="10189" xr:uid="{00000000-0005-0000-0000-0000E9940000}"/>
    <cellStyle name="Total 4 2 2 14" xfId="17351" xr:uid="{00000000-0005-0000-0000-0000EA940000}"/>
    <cellStyle name="Total 4 2 2 15" xfId="22602" xr:uid="{00000000-0005-0000-0000-0000EB940000}"/>
    <cellStyle name="Total 4 2 2 16" xfId="17991" xr:uid="{00000000-0005-0000-0000-0000EC940000}"/>
    <cellStyle name="Total 4 2 2 17" xfId="31263" xr:uid="{00000000-0005-0000-0000-0000ED940000}"/>
    <cellStyle name="Total 4 2 2 18" xfId="31268" xr:uid="{00000000-0005-0000-0000-0000EE940000}"/>
    <cellStyle name="Total 4 2 2 19" xfId="35097" xr:uid="{00000000-0005-0000-0000-0000EF940000}"/>
    <cellStyle name="Total 4 2 2 2" xfId="2313" xr:uid="{00000000-0005-0000-0000-0000F0940000}"/>
    <cellStyle name="Total 4 2 2 2 10" xfId="22436" xr:uid="{00000000-0005-0000-0000-0000F1940000}"/>
    <cellStyle name="Total 4 2 2 2 11" xfId="17225" xr:uid="{00000000-0005-0000-0000-0000F2940000}"/>
    <cellStyle name="Total 4 2 2 2 12" xfId="10105" xr:uid="{00000000-0005-0000-0000-0000F3940000}"/>
    <cellStyle name="Total 4 2 2 2 13" xfId="17897" xr:uid="{00000000-0005-0000-0000-0000F4940000}"/>
    <cellStyle name="Total 4 2 2 2 14" xfId="23384" xr:uid="{00000000-0005-0000-0000-0000F5940000}"/>
    <cellStyle name="Total 4 2 2 2 2" xfId="2713" xr:uid="{00000000-0005-0000-0000-0000F6940000}"/>
    <cellStyle name="Total 4 2 2 2 2 2" xfId="8699" xr:uid="{00000000-0005-0000-0000-0000F7940000}"/>
    <cellStyle name="Total 4 2 2 2 2 3" xfId="11867" xr:uid="{00000000-0005-0000-0000-0000F8940000}"/>
    <cellStyle name="Total 4 2 2 2 2 4" xfId="18870" xr:uid="{00000000-0005-0000-0000-0000F9940000}"/>
    <cellStyle name="Total 4 2 2 2 2 5" xfId="24627" xr:uid="{00000000-0005-0000-0000-0000FA940000}"/>
    <cellStyle name="Total 4 2 2 2 2 6" xfId="26318" xr:uid="{00000000-0005-0000-0000-0000FB940000}"/>
    <cellStyle name="Total 4 2 2 2 2 7" xfId="24589" xr:uid="{00000000-0005-0000-0000-0000FC940000}"/>
    <cellStyle name="Total 4 2 2 2 2 8" xfId="33952" xr:uid="{00000000-0005-0000-0000-0000FD940000}"/>
    <cellStyle name="Total 4 2 2 2 2 9" xfId="37514" xr:uid="{00000000-0005-0000-0000-0000FE940000}"/>
    <cellStyle name="Total 4 2 2 2 3" xfId="3995" xr:uid="{00000000-0005-0000-0000-0000FF940000}"/>
    <cellStyle name="Total 4 2 2 2 3 2" xfId="8700" xr:uid="{00000000-0005-0000-0000-000000950000}"/>
    <cellStyle name="Total 4 2 2 2 3 3" xfId="13149" xr:uid="{00000000-0005-0000-0000-000001950000}"/>
    <cellStyle name="Total 4 2 2 2 3 4" xfId="20147" xr:uid="{00000000-0005-0000-0000-000002950000}"/>
    <cellStyle name="Total 4 2 2 2 3 5" xfId="23268" xr:uid="{00000000-0005-0000-0000-000003950000}"/>
    <cellStyle name="Total 4 2 2 2 3 6" xfId="17884" xr:uid="{00000000-0005-0000-0000-000004950000}"/>
    <cellStyle name="Total 4 2 2 2 3 7" xfId="25113" xr:uid="{00000000-0005-0000-0000-000005950000}"/>
    <cellStyle name="Total 4 2 2 2 3 8" xfId="31672" xr:uid="{00000000-0005-0000-0000-000006950000}"/>
    <cellStyle name="Total 4 2 2 2 3 9" xfId="35352" xr:uid="{00000000-0005-0000-0000-000007950000}"/>
    <cellStyle name="Total 4 2 2 2 4" xfId="4433" xr:uid="{00000000-0005-0000-0000-000008950000}"/>
    <cellStyle name="Total 4 2 2 2 4 2" xfId="8701" xr:uid="{00000000-0005-0000-0000-000009950000}"/>
    <cellStyle name="Total 4 2 2 2 4 3" xfId="13587" xr:uid="{00000000-0005-0000-0000-00000A950000}"/>
    <cellStyle name="Total 4 2 2 2 4 4" xfId="20585" xr:uid="{00000000-0005-0000-0000-00000B950000}"/>
    <cellStyle name="Total 4 2 2 2 4 5" xfId="27619" xr:uid="{00000000-0005-0000-0000-00000C950000}"/>
    <cellStyle name="Total 4 2 2 2 4 6" xfId="22696" xr:uid="{00000000-0005-0000-0000-00000D950000}"/>
    <cellStyle name="Total 4 2 2 2 4 7" xfId="31892" xr:uid="{00000000-0005-0000-0000-00000E950000}"/>
    <cellStyle name="Total 4 2 2 2 4 8" xfId="31222" xr:uid="{00000000-0005-0000-0000-00000F950000}"/>
    <cellStyle name="Total 4 2 2 2 4 9" xfId="35088" xr:uid="{00000000-0005-0000-0000-000010950000}"/>
    <cellStyle name="Total 4 2 2 2 5" xfId="4687" xr:uid="{00000000-0005-0000-0000-000011950000}"/>
    <cellStyle name="Total 4 2 2 2 5 2" xfId="8702" xr:uid="{00000000-0005-0000-0000-000012950000}"/>
    <cellStyle name="Total 4 2 2 2 5 3" xfId="13841" xr:uid="{00000000-0005-0000-0000-000013950000}"/>
    <cellStyle name="Total 4 2 2 2 5 4" xfId="20839" xr:uid="{00000000-0005-0000-0000-000014950000}"/>
    <cellStyle name="Total 4 2 2 2 5 5" xfId="27494" xr:uid="{00000000-0005-0000-0000-000015950000}"/>
    <cellStyle name="Total 4 2 2 2 5 6" xfId="26731" xr:uid="{00000000-0005-0000-0000-000016950000}"/>
    <cellStyle name="Total 4 2 2 2 5 7" xfId="17588" xr:uid="{00000000-0005-0000-0000-000017950000}"/>
    <cellStyle name="Total 4 2 2 2 5 8" xfId="18174" xr:uid="{00000000-0005-0000-0000-000018950000}"/>
    <cellStyle name="Total 4 2 2 2 5 9" xfId="35056" xr:uid="{00000000-0005-0000-0000-000019950000}"/>
    <cellStyle name="Total 4 2 2 2 6" xfId="4933" xr:uid="{00000000-0005-0000-0000-00001A950000}"/>
    <cellStyle name="Total 4 2 2 2 6 2" xfId="8703" xr:uid="{00000000-0005-0000-0000-00001B950000}"/>
    <cellStyle name="Total 4 2 2 2 6 3" xfId="14087" xr:uid="{00000000-0005-0000-0000-00001C950000}"/>
    <cellStyle name="Total 4 2 2 2 6 4" xfId="21085" xr:uid="{00000000-0005-0000-0000-00001D950000}"/>
    <cellStyle name="Total 4 2 2 2 6 5" xfId="27372" xr:uid="{00000000-0005-0000-0000-00001E950000}"/>
    <cellStyle name="Total 4 2 2 2 6 6" xfId="19661" xr:uid="{00000000-0005-0000-0000-00001F950000}"/>
    <cellStyle name="Total 4 2 2 2 6 7" xfId="31979" xr:uid="{00000000-0005-0000-0000-000020950000}"/>
    <cellStyle name="Total 4 2 2 2 6 8" xfId="35657" xr:uid="{00000000-0005-0000-0000-000021950000}"/>
    <cellStyle name="Total 4 2 2 2 6 9" xfId="38568" xr:uid="{00000000-0005-0000-0000-000022950000}"/>
    <cellStyle name="Total 4 2 2 2 7" xfId="8698" xr:uid="{00000000-0005-0000-0000-000023950000}"/>
    <cellStyle name="Total 4 2 2 2 8" xfId="11467" xr:uid="{00000000-0005-0000-0000-000024950000}"/>
    <cellStyle name="Total 4 2 2 2 9" xfId="18470" xr:uid="{00000000-0005-0000-0000-000025950000}"/>
    <cellStyle name="Total 4 2 2 3" xfId="1688" xr:uid="{00000000-0005-0000-0000-000026950000}"/>
    <cellStyle name="Total 4 2 2 3 10" xfId="28658" xr:uid="{00000000-0005-0000-0000-000027950000}"/>
    <cellStyle name="Total 4 2 2 3 11" xfId="25980" xr:uid="{00000000-0005-0000-0000-000028950000}"/>
    <cellStyle name="Total 4 2 2 3 12" xfId="30987" xr:uid="{00000000-0005-0000-0000-000029950000}"/>
    <cellStyle name="Total 4 2 2 3 13" xfId="34907" xr:uid="{00000000-0005-0000-0000-00002A950000}"/>
    <cellStyle name="Total 4 2 2 3 14" xfId="38371" xr:uid="{00000000-0005-0000-0000-00002B950000}"/>
    <cellStyle name="Total 4 2 2 3 2" xfId="2513" xr:uid="{00000000-0005-0000-0000-00002C950000}"/>
    <cellStyle name="Total 4 2 2 3 2 2" xfId="8705" xr:uid="{00000000-0005-0000-0000-00002D950000}"/>
    <cellStyle name="Total 4 2 2 3 2 3" xfId="11667" xr:uid="{00000000-0005-0000-0000-00002E950000}"/>
    <cellStyle name="Total 4 2 2 3 2 4" xfId="18670" xr:uid="{00000000-0005-0000-0000-00002F950000}"/>
    <cellStyle name="Total 4 2 2 3 2 5" xfId="23524" xr:uid="{00000000-0005-0000-0000-000030950000}"/>
    <cellStyle name="Total 4 2 2 3 2 6" xfId="26226" xr:uid="{00000000-0005-0000-0000-000031950000}"/>
    <cellStyle name="Total 4 2 2 3 2 7" xfId="30075" xr:uid="{00000000-0005-0000-0000-000032950000}"/>
    <cellStyle name="Total 4 2 2 3 2 8" xfId="34052" xr:uid="{00000000-0005-0000-0000-000033950000}"/>
    <cellStyle name="Total 4 2 2 3 2 9" xfId="37614" xr:uid="{00000000-0005-0000-0000-000034950000}"/>
    <cellStyle name="Total 4 2 2 3 3" xfId="3665" xr:uid="{00000000-0005-0000-0000-000035950000}"/>
    <cellStyle name="Total 4 2 2 3 3 2" xfId="8706" xr:uid="{00000000-0005-0000-0000-000036950000}"/>
    <cellStyle name="Total 4 2 2 3 3 3" xfId="12819" xr:uid="{00000000-0005-0000-0000-000037950000}"/>
    <cellStyle name="Total 4 2 2 3 3 4" xfId="19818" xr:uid="{00000000-0005-0000-0000-000038950000}"/>
    <cellStyle name="Total 4 2 2 3 3 5" xfId="25430" xr:uid="{00000000-0005-0000-0000-000039950000}"/>
    <cellStyle name="Total 4 2 2 3 3 6" xfId="23151" xr:uid="{00000000-0005-0000-0000-00003A950000}"/>
    <cellStyle name="Total 4 2 2 3 3 7" xfId="26017" xr:uid="{00000000-0005-0000-0000-00003B950000}"/>
    <cellStyle name="Total 4 2 2 3 3 8" xfId="33576" xr:uid="{00000000-0005-0000-0000-00003C950000}"/>
    <cellStyle name="Total 4 2 2 3 3 9" xfId="37244" xr:uid="{00000000-0005-0000-0000-00003D950000}"/>
    <cellStyle name="Total 4 2 2 3 4" xfId="4172" xr:uid="{00000000-0005-0000-0000-00003E950000}"/>
    <cellStyle name="Total 4 2 2 3 4 2" xfId="8707" xr:uid="{00000000-0005-0000-0000-00003F950000}"/>
    <cellStyle name="Total 4 2 2 3 4 3" xfId="13326" xr:uid="{00000000-0005-0000-0000-000040950000}"/>
    <cellStyle name="Total 4 2 2 3 4 4" xfId="20324" xr:uid="{00000000-0005-0000-0000-000041950000}"/>
    <cellStyle name="Total 4 2 2 3 4 5" xfId="27746" xr:uid="{00000000-0005-0000-0000-000042950000}"/>
    <cellStyle name="Total 4 2 2 3 4 6" xfId="26669" xr:uid="{00000000-0005-0000-0000-000043950000}"/>
    <cellStyle name="Total 4 2 2 3 4 7" xfId="21261" xr:uid="{00000000-0005-0000-0000-000044950000}"/>
    <cellStyle name="Total 4 2 2 3 4 8" xfId="31163" xr:uid="{00000000-0005-0000-0000-000045950000}"/>
    <cellStyle name="Total 4 2 2 3 4 9" xfId="35036" xr:uid="{00000000-0005-0000-0000-000046950000}"/>
    <cellStyle name="Total 4 2 2 3 5" xfId="3188" xr:uid="{00000000-0005-0000-0000-000047950000}"/>
    <cellStyle name="Total 4 2 2 3 5 2" xfId="8708" xr:uid="{00000000-0005-0000-0000-000048950000}"/>
    <cellStyle name="Total 4 2 2 3 5 3" xfId="12342" xr:uid="{00000000-0005-0000-0000-000049950000}"/>
    <cellStyle name="Total 4 2 2 3 5 4" xfId="19345" xr:uid="{00000000-0005-0000-0000-00004A950000}"/>
    <cellStyle name="Total 4 2 2 3 5 5" xfId="18368" xr:uid="{00000000-0005-0000-0000-00004B950000}"/>
    <cellStyle name="Total 4 2 2 3 5 6" xfId="18059" xr:uid="{00000000-0005-0000-0000-00004C950000}"/>
    <cellStyle name="Total 4 2 2 3 5 7" xfId="26094" xr:uid="{00000000-0005-0000-0000-00004D950000}"/>
    <cellStyle name="Total 4 2 2 3 5 8" xfId="33723" xr:uid="{00000000-0005-0000-0000-00004E950000}"/>
    <cellStyle name="Total 4 2 2 3 5 9" xfId="37285" xr:uid="{00000000-0005-0000-0000-00004F950000}"/>
    <cellStyle name="Total 4 2 2 3 6" xfId="2891" xr:uid="{00000000-0005-0000-0000-000050950000}"/>
    <cellStyle name="Total 4 2 2 3 6 2" xfId="8709" xr:uid="{00000000-0005-0000-0000-000051950000}"/>
    <cellStyle name="Total 4 2 2 3 6 3" xfId="12045" xr:uid="{00000000-0005-0000-0000-000052950000}"/>
    <cellStyle name="Total 4 2 2 3 6 4" xfId="19048" xr:uid="{00000000-0005-0000-0000-000053950000}"/>
    <cellStyle name="Total 4 2 2 3 6 5" xfId="24661" xr:uid="{00000000-0005-0000-0000-000054950000}"/>
    <cellStyle name="Total 4 2 2 3 6 6" xfId="29128" xr:uid="{00000000-0005-0000-0000-000055950000}"/>
    <cellStyle name="Total 4 2 2 3 6 7" xfId="29889" xr:uid="{00000000-0005-0000-0000-000056950000}"/>
    <cellStyle name="Total 4 2 2 3 6 8" xfId="33865" xr:uid="{00000000-0005-0000-0000-000057950000}"/>
    <cellStyle name="Total 4 2 2 3 6 9" xfId="37427" xr:uid="{00000000-0005-0000-0000-000058950000}"/>
    <cellStyle name="Total 4 2 2 3 7" xfId="8704" xr:uid="{00000000-0005-0000-0000-000059950000}"/>
    <cellStyle name="Total 4 2 2 3 8" xfId="10842" xr:uid="{00000000-0005-0000-0000-00005A950000}"/>
    <cellStyle name="Total 4 2 2 3 9" xfId="9261" xr:uid="{00000000-0005-0000-0000-00005B950000}"/>
    <cellStyle name="Total 4 2 2 4" xfId="2329" xr:uid="{00000000-0005-0000-0000-00005C950000}"/>
    <cellStyle name="Total 4 2 2 4 10" xfId="25339" xr:uid="{00000000-0005-0000-0000-00005D950000}"/>
    <cellStyle name="Total 4 2 2 4 11" xfId="18158" xr:uid="{00000000-0005-0000-0000-00005E950000}"/>
    <cellStyle name="Total 4 2 2 4 12" xfId="30163" xr:uid="{00000000-0005-0000-0000-00005F950000}"/>
    <cellStyle name="Total 4 2 2 4 13" xfId="34141" xr:uid="{00000000-0005-0000-0000-000060950000}"/>
    <cellStyle name="Total 4 2 2 4 14" xfId="37703" xr:uid="{00000000-0005-0000-0000-000061950000}"/>
    <cellStyle name="Total 4 2 2 4 2" xfId="2729" xr:uid="{00000000-0005-0000-0000-000062950000}"/>
    <cellStyle name="Total 4 2 2 4 2 2" xfId="8711" xr:uid="{00000000-0005-0000-0000-000063950000}"/>
    <cellStyle name="Total 4 2 2 4 2 3" xfId="11883" xr:uid="{00000000-0005-0000-0000-000064950000}"/>
    <cellStyle name="Total 4 2 2 4 2 4" xfId="18886" xr:uid="{00000000-0005-0000-0000-000065950000}"/>
    <cellStyle name="Total 4 2 2 4 2 5" xfId="24407" xr:uid="{00000000-0005-0000-0000-000066950000}"/>
    <cellStyle name="Total 4 2 2 4 2 6" xfId="17876" xr:uid="{00000000-0005-0000-0000-000067950000}"/>
    <cellStyle name="Total 4 2 2 4 2 7" xfId="22637" xr:uid="{00000000-0005-0000-0000-000068950000}"/>
    <cellStyle name="Total 4 2 2 4 2 8" xfId="33945" xr:uid="{00000000-0005-0000-0000-000069950000}"/>
    <cellStyle name="Total 4 2 2 4 2 9" xfId="37507" xr:uid="{00000000-0005-0000-0000-00006A950000}"/>
    <cellStyle name="Total 4 2 2 4 3" xfId="4011" xr:uid="{00000000-0005-0000-0000-00006B950000}"/>
    <cellStyle name="Total 4 2 2 4 3 2" xfId="8712" xr:uid="{00000000-0005-0000-0000-00006C950000}"/>
    <cellStyle name="Total 4 2 2 4 3 3" xfId="13165" xr:uid="{00000000-0005-0000-0000-00006D950000}"/>
    <cellStyle name="Total 4 2 2 4 3 4" xfId="20163" xr:uid="{00000000-0005-0000-0000-00006E950000}"/>
    <cellStyle name="Total 4 2 2 4 3 5" xfId="27825" xr:uid="{00000000-0005-0000-0000-00006F950000}"/>
    <cellStyle name="Total 4 2 2 4 3 6" xfId="23378" xr:uid="{00000000-0005-0000-0000-000070950000}"/>
    <cellStyle name="Total 4 2 2 4 3 7" xfId="17644" xr:uid="{00000000-0005-0000-0000-000071950000}"/>
    <cellStyle name="Total 4 2 2 4 3 8" xfId="29387" xr:uid="{00000000-0005-0000-0000-000072950000}"/>
    <cellStyle name="Total 4 2 2 4 3 9" xfId="31239" xr:uid="{00000000-0005-0000-0000-000073950000}"/>
    <cellStyle name="Total 4 2 2 4 4" xfId="4449" xr:uid="{00000000-0005-0000-0000-000074950000}"/>
    <cellStyle name="Total 4 2 2 4 4 2" xfId="8713" xr:uid="{00000000-0005-0000-0000-000075950000}"/>
    <cellStyle name="Total 4 2 2 4 4 3" xfId="13603" xr:uid="{00000000-0005-0000-0000-000076950000}"/>
    <cellStyle name="Total 4 2 2 4 4 4" xfId="20601" xr:uid="{00000000-0005-0000-0000-000077950000}"/>
    <cellStyle name="Total 4 2 2 4 4 5" xfId="9343" xr:uid="{00000000-0005-0000-0000-000078950000}"/>
    <cellStyle name="Total 4 2 2 4 4 6" xfId="25281" xr:uid="{00000000-0005-0000-0000-000079950000}"/>
    <cellStyle name="Total 4 2 2 4 4 7" xfId="18207" xr:uid="{00000000-0005-0000-0000-00007A950000}"/>
    <cellStyle name="Total 4 2 2 4 4 8" xfId="28756" xr:uid="{00000000-0005-0000-0000-00007B950000}"/>
    <cellStyle name="Total 4 2 2 4 4 9" xfId="25690" xr:uid="{00000000-0005-0000-0000-00007C950000}"/>
    <cellStyle name="Total 4 2 2 4 5" xfId="4703" xr:uid="{00000000-0005-0000-0000-00007D950000}"/>
    <cellStyle name="Total 4 2 2 4 5 2" xfId="8714" xr:uid="{00000000-0005-0000-0000-00007E950000}"/>
    <cellStyle name="Total 4 2 2 4 5 3" xfId="13857" xr:uid="{00000000-0005-0000-0000-00007F950000}"/>
    <cellStyle name="Total 4 2 2 4 5 4" xfId="20855" xr:uid="{00000000-0005-0000-0000-000080950000}"/>
    <cellStyle name="Total 4 2 2 4 5 5" xfId="27482" xr:uid="{00000000-0005-0000-0000-000081950000}"/>
    <cellStyle name="Total 4 2 2 4 5 6" xfId="24344" xr:uid="{00000000-0005-0000-0000-000082950000}"/>
    <cellStyle name="Total 4 2 2 4 5 7" xfId="26807" xr:uid="{00000000-0005-0000-0000-000083950000}"/>
    <cellStyle name="Total 4 2 2 4 5 8" xfId="22533" xr:uid="{00000000-0005-0000-0000-000084950000}"/>
    <cellStyle name="Total 4 2 2 4 5 9" xfId="31223" xr:uid="{00000000-0005-0000-0000-000085950000}"/>
    <cellStyle name="Total 4 2 2 4 6" xfId="4949" xr:uid="{00000000-0005-0000-0000-000086950000}"/>
    <cellStyle name="Total 4 2 2 4 6 2" xfId="8715" xr:uid="{00000000-0005-0000-0000-000087950000}"/>
    <cellStyle name="Total 4 2 2 4 6 3" xfId="14103" xr:uid="{00000000-0005-0000-0000-000088950000}"/>
    <cellStyle name="Total 4 2 2 4 6 4" xfId="21101" xr:uid="{00000000-0005-0000-0000-000089950000}"/>
    <cellStyle name="Total 4 2 2 4 6 5" xfId="15487" xr:uid="{00000000-0005-0000-0000-00008A950000}"/>
    <cellStyle name="Total 4 2 2 4 6 6" xfId="22888" xr:uid="{00000000-0005-0000-0000-00008B950000}"/>
    <cellStyle name="Total 4 2 2 4 6 7" xfId="31995" xr:uid="{00000000-0005-0000-0000-00008C950000}"/>
    <cellStyle name="Total 4 2 2 4 6 8" xfId="35673" xr:uid="{00000000-0005-0000-0000-00008D950000}"/>
    <cellStyle name="Total 4 2 2 4 6 9" xfId="38584" xr:uid="{00000000-0005-0000-0000-00008E950000}"/>
    <cellStyle name="Total 4 2 2 4 7" xfId="8710" xr:uid="{00000000-0005-0000-0000-00008F950000}"/>
    <cellStyle name="Total 4 2 2 4 8" xfId="11483" xr:uid="{00000000-0005-0000-0000-000090950000}"/>
    <cellStyle name="Total 4 2 2 4 9" xfId="18486" xr:uid="{00000000-0005-0000-0000-000091950000}"/>
    <cellStyle name="Total 4 2 2 5" xfId="1812" xr:uid="{00000000-0005-0000-0000-000092950000}"/>
    <cellStyle name="Total 4 2 2 5 10" xfId="28596" xr:uid="{00000000-0005-0000-0000-000093950000}"/>
    <cellStyle name="Total 4 2 2 5 11" xfId="22897" xr:uid="{00000000-0005-0000-0000-000094950000}"/>
    <cellStyle name="Total 4 2 2 5 12" xfId="30926" xr:uid="{00000000-0005-0000-0000-000095950000}"/>
    <cellStyle name="Total 4 2 2 5 13" xfId="34850" xr:uid="{00000000-0005-0000-0000-000096950000}"/>
    <cellStyle name="Total 4 2 2 5 14" xfId="38349" xr:uid="{00000000-0005-0000-0000-000097950000}"/>
    <cellStyle name="Total 4 2 2 5 2" xfId="2556" xr:uid="{00000000-0005-0000-0000-000098950000}"/>
    <cellStyle name="Total 4 2 2 5 2 2" xfId="8717" xr:uid="{00000000-0005-0000-0000-000099950000}"/>
    <cellStyle name="Total 4 2 2 5 2 3" xfId="11710" xr:uid="{00000000-0005-0000-0000-00009A950000}"/>
    <cellStyle name="Total 4 2 2 5 2 4" xfId="18713" xr:uid="{00000000-0005-0000-0000-00009B950000}"/>
    <cellStyle name="Total 4 2 2 5 2 5" xfId="9254" xr:uid="{00000000-0005-0000-0000-00009C950000}"/>
    <cellStyle name="Total 4 2 2 5 2 6" xfId="19475" xr:uid="{00000000-0005-0000-0000-00009D950000}"/>
    <cellStyle name="Total 4 2 2 5 2 7" xfId="24428" xr:uid="{00000000-0005-0000-0000-00009E950000}"/>
    <cellStyle name="Total 4 2 2 5 2 8" xfId="31505" xr:uid="{00000000-0005-0000-0000-00009F950000}"/>
    <cellStyle name="Total 4 2 2 5 2 9" xfId="35215" xr:uid="{00000000-0005-0000-0000-0000A0950000}"/>
    <cellStyle name="Total 4 2 2 5 3" xfId="3730" xr:uid="{00000000-0005-0000-0000-0000A1950000}"/>
    <cellStyle name="Total 4 2 2 5 3 2" xfId="8718" xr:uid="{00000000-0005-0000-0000-0000A2950000}"/>
    <cellStyle name="Total 4 2 2 5 3 3" xfId="12884" xr:uid="{00000000-0005-0000-0000-0000A3950000}"/>
    <cellStyle name="Total 4 2 2 5 3 4" xfId="19883" xr:uid="{00000000-0005-0000-0000-0000A4950000}"/>
    <cellStyle name="Total 4 2 2 5 3 5" xfId="25418" xr:uid="{00000000-0005-0000-0000-0000A5950000}"/>
    <cellStyle name="Total 4 2 2 5 3 6" xfId="17106" xr:uid="{00000000-0005-0000-0000-0000A6950000}"/>
    <cellStyle name="Total 4 2 2 5 3 7" xfId="17860" xr:uid="{00000000-0005-0000-0000-0000A7950000}"/>
    <cellStyle name="Total 4 2 2 5 3 8" xfId="33546" xr:uid="{00000000-0005-0000-0000-0000A8950000}"/>
    <cellStyle name="Total 4 2 2 5 3 9" xfId="37214" xr:uid="{00000000-0005-0000-0000-0000A9950000}"/>
    <cellStyle name="Total 4 2 2 5 4" xfId="4234" xr:uid="{00000000-0005-0000-0000-0000AA950000}"/>
    <cellStyle name="Total 4 2 2 5 4 2" xfId="8719" xr:uid="{00000000-0005-0000-0000-0000AB950000}"/>
    <cellStyle name="Total 4 2 2 5 4 3" xfId="13388" xr:uid="{00000000-0005-0000-0000-0000AC950000}"/>
    <cellStyle name="Total 4 2 2 5 4 4" xfId="20386" xr:uid="{00000000-0005-0000-0000-0000AD950000}"/>
    <cellStyle name="Total 4 2 2 5 4 5" xfId="27715" xr:uid="{00000000-0005-0000-0000-0000AE950000}"/>
    <cellStyle name="Total 4 2 2 5 4 6" xfId="24508" xr:uid="{00000000-0005-0000-0000-0000AF950000}"/>
    <cellStyle name="Total 4 2 2 5 4 7" xfId="29362" xr:uid="{00000000-0005-0000-0000-0000B0950000}"/>
    <cellStyle name="Total 4 2 2 5 4 8" xfId="21280" xr:uid="{00000000-0005-0000-0000-0000B1950000}"/>
    <cellStyle name="Total 4 2 2 5 4 9" xfId="29584" xr:uid="{00000000-0005-0000-0000-0000B2950000}"/>
    <cellStyle name="Total 4 2 2 5 5" xfId="2959" xr:uid="{00000000-0005-0000-0000-0000B3950000}"/>
    <cellStyle name="Total 4 2 2 5 5 2" xfId="8720" xr:uid="{00000000-0005-0000-0000-0000B4950000}"/>
    <cellStyle name="Total 4 2 2 5 5 3" xfId="12113" xr:uid="{00000000-0005-0000-0000-0000B5950000}"/>
    <cellStyle name="Total 4 2 2 5 5 4" xfId="19116" xr:uid="{00000000-0005-0000-0000-0000B6950000}"/>
    <cellStyle name="Total 4 2 2 5 5 5" xfId="19782" xr:uid="{00000000-0005-0000-0000-0000B7950000}"/>
    <cellStyle name="Total 4 2 2 5 5 6" xfId="23085" xr:uid="{00000000-0005-0000-0000-0000B8950000}"/>
    <cellStyle name="Total 4 2 2 5 5 7" xfId="29839" xr:uid="{00000000-0005-0000-0000-0000B9950000}"/>
    <cellStyle name="Total 4 2 2 5 5 8" xfId="33824" xr:uid="{00000000-0005-0000-0000-0000BA950000}"/>
    <cellStyle name="Total 4 2 2 5 5 9" xfId="37386" xr:uid="{00000000-0005-0000-0000-0000BB950000}"/>
    <cellStyle name="Total 4 2 2 5 6" xfId="2913" xr:uid="{00000000-0005-0000-0000-0000BC950000}"/>
    <cellStyle name="Total 4 2 2 5 6 2" xfId="8721" xr:uid="{00000000-0005-0000-0000-0000BD950000}"/>
    <cellStyle name="Total 4 2 2 5 6 3" xfId="12067" xr:uid="{00000000-0005-0000-0000-0000BE950000}"/>
    <cellStyle name="Total 4 2 2 5 6 4" xfId="19070" xr:uid="{00000000-0005-0000-0000-0000BF950000}"/>
    <cellStyle name="Total 4 2 2 5 6 5" xfId="17743" xr:uid="{00000000-0005-0000-0000-0000C0950000}"/>
    <cellStyle name="Total 4 2 2 5 6 6" xfId="28221" xr:uid="{00000000-0005-0000-0000-0000C1950000}"/>
    <cellStyle name="Total 4 2 2 5 6 7" xfId="28906" xr:uid="{00000000-0005-0000-0000-0000C2950000}"/>
    <cellStyle name="Total 4 2 2 5 6 8" xfId="33853" xr:uid="{00000000-0005-0000-0000-0000C3950000}"/>
    <cellStyle name="Total 4 2 2 5 6 9" xfId="37415" xr:uid="{00000000-0005-0000-0000-0000C4950000}"/>
    <cellStyle name="Total 4 2 2 5 7" xfId="8716" xr:uid="{00000000-0005-0000-0000-0000C5950000}"/>
    <cellStyle name="Total 4 2 2 5 8" xfId="10966" xr:uid="{00000000-0005-0000-0000-0000C6950000}"/>
    <cellStyle name="Total 4 2 2 5 9" xfId="15548" xr:uid="{00000000-0005-0000-0000-0000C7950000}"/>
    <cellStyle name="Total 4 2 2 6" xfId="1665" xr:uid="{00000000-0005-0000-0000-0000C8950000}"/>
    <cellStyle name="Total 4 2 2 6 10" xfId="24585" xr:uid="{00000000-0005-0000-0000-0000C9950000}"/>
    <cellStyle name="Total 4 2 2 6 11" xfId="25734" xr:uid="{00000000-0005-0000-0000-0000CA950000}"/>
    <cellStyle name="Total 4 2 2 6 12" xfId="34915" xr:uid="{00000000-0005-0000-0000-0000CB950000}"/>
    <cellStyle name="Total 4 2 2 6 13" xfId="38378" xr:uid="{00000000-0005-0000-0000-0000CC950000}"/>
    <cellStyle name="Total 4 2 2 6 2" xfId="3593" xr:uid="{00000000-0005-0000-0000-0000CD950000}"/>
    <cellStyle name="Total 4 2 2 6 2 2" xfId="8723" xr:uid="{00000000-0005-0000-0000-0000CE950000}"/>
    <cellStyle name="Total 4 2 2 6 2 3" xfId="12747" xr:uid="{00000000-0005-0000-0000-0000CF950000}"/>
    <cellStyle name="Total 4 2 2 6 2 4" xfId="19748" xr:uid="{00000000-0005-0000-0000-0000D0950000}"/>
    <cellStyle name="Total 4 2 2 6 2 5" xfId="17112" xr:uid="{00000000-0005-0000-0000-0000D1950000}"/>
    <cellStyle name="Total 4 2 2 6 2 6" xfId="23208" xr:uid="{00000000-0005-0000-0000-0000D2950000}"/>
    <cellStyle name="Total 4 2 2 6 2 7" xfId="29587" xr:uid="{00000000-0005-0000-0000-0000D3950000}"/>
    <cellStyle name="Total 4 2 2 6 2 8" xfId="33587" xr:uid="{00000000-0005-0000-0000-0000D4950000}"/>
    <cellStyle name="Total 4 2 2 6 2 9" xfId="37255" xr:uid="{00000000-0005-0000-0000-0000D5950000}"/>
    <cellStyle name="Total 4 2 2 6 3" xfId="4142" xr:uid="{00000000-0005-0000-0000-0000D6950000}"/>
    <cellStyle name="Total 4 2 2 6 3 2" xfId="8724" xr:uid="{00000000-0005-0000-0000-0000D7950000}"/>
    <cellStyle name="Total 4 2 2 6 3 3" xfId="13296" xr:uid="{00000000-0005-0000-0000-0000D8950000}"/>
    <cellStyle name="Total 4 2 2 6 3 4" xfId="20294" xr:uid="{00000000-0005-0000-0000-0000D9950000}"/>
    <cellStyle name="Total 4 2 2 6 3 5" xfId="27761" xr:uid="{00000000-0005-0000-0000-0000DA950000}"/>
    <cellStyle name="Total 4 2 2 6 3 6" xfId="26662" xr:uid="{00000000-0005-0000-0000-0000DB950000}"/>
    <cellStyle name="Total 4 2 2 6 3 7" xfId="18230" xr:uid="{00000000-0005-0000-0000-0000DC950000}"/>
    <cellStyle name="Total 4 2 2 6 3 8" xfId="33398" xr:uid="{00000000-0005-0000-0000-0000DD950000}"/>
    <cellStyle name="Total 4 2 2 6 3 9" xfId="37073" xr:uid="{00000000-0005-0000-0000-0000DE950000}"/>
    <cellStyle name="Total 4 2 2 6 4" xfId="3828" xr:uid="{00000000-0005-0000-0000-0000DF950000}"/>
    <cellStyle name="Total 4 2 2 6 4 2" xfId="8725" xr:uid="{00000000-0005-0000-0000-0000E0950000}"/>
    <cellStyle name="Total 4 2 2 6 4 3" xfId="12982" xr:uid="{00000000-0005-0000-0000-0000E1950000}"/>
    <cellStyle name="Total 4 2 2 6 4 4" xfId="19981" xr:uid="{00000000-0005-0000-0000-0000E2950000}"/>
    <cellStyle name="Total 4 2 2 6 4 5" xfId="27916" xr:uid="{00000000-0005-0000-0000-0000E3950000}"/>
    <cellStyle name="Total 4 2 2 6 4 6" xfId="17019" xr:uid="{00000000-0005-0000-0000-0000E4950000}"/>
    <cellStyle name="Total 4 2 2 6 4 7" xfId="25469" xr:uid="{00000000-0005-0000-0000-0000E5950000}"/>
    <cellStyle name="Total 4 2 2 6 4 8" xfId="31655" xr:uid="{00000000-0005-0000-0000-0000E6950000}"/>
    <cellStyle name="Total 4 2 2 6 4 9" xfId="35329" xr:uid="{00000000-0005-0000-0000-0000E7950000}"/>
    <cellStyle name="Total 4 2 2 6 5" xfId="3014" xr:uid="{00000000-0005-0000-0000-0000E8950000}"/>
    <cellStyle name="Total 4 2 2 6 5 2" xfId="8726" xr:uid="{00000000-0005-0000-0000-0000E9950000}"/>
    <cellStyle name="Total 4 2 2 6 5 3" xfId="12168" xr:uid="{00000000-0005-0000-0000-0000EA950000}"/>
    <cellStyle name="Total 4 2 2 6 5 4" xfId="19171" xr:uid="{00000000-0005-0000-0000-0000EB950000}"/>
    <cellStyle name="Total 4 2 2 6 5 5" xfId="25166" xr:uid="{00000000-0005-0000-0000-0000EC950000}"/>
    <cellStyle name="Total 4 2 2 6 5 6" xfId="28779" xr:uid="{00000000-0005-0000-0000-0000ED950000}"/>
    <cellStyle name="Total 4 2 2 6 5 7" xfId="29828" xr:uid="{00000000-0005-0000-0000-0000EE950000}"/>
    <cellStyle name="Total 4 2 2 6 5 8" xfId="25642" xr:uid="{00000000-0005-0000-0000-0000EF950000}"/>
    <cellStyle name="Total 4 2 2 6 5 9" xfId="31591" xr:uid="{00000000-0005-0000-0000-0000F0950000}"/>
    <cellStyle name="Total 4 2 2 6 6" xfId="8722" xr:uid="{00000000-0005-0000-0000-0000F1950000}"/>
    <cellStyle name="Total 4 2 2 6 7" xfId="10819" xr:uid="{00000000-0005-0000-0000-0000F2950000}"/>
    <cellStyle name="Total 4 2 2 6 8" xfId="9750" xr:uid="{00000000-0005-0000-0000-0000F3950000}"/>
    <cellStyle name="Total 4 2 2 6 9" xfId="24479" xr:uid="{00000000-0005-0000-0000-0000F4950000}"/>
    <cellStyle name="Total 4 2 2 7" xfId="2493" xr:uid="{00000000-0005-0000-0000-0000F5950000}"/>
    <cellStyle name="Total 4 2 2 7 2" xfId="8727" xr:uid="{00000000-0005-0000-0000-0000F6950000}"/>
    <cellStyle name="Total 4 2 2 7 3" xfId="11647" xr:uid="{00000000-0005-0000-0000-0000F7950000}"/>
    <cellStyle name="Total 4 2 2 7 4" xfId="18650" xr:uid="{00000000-0005-0000-0000-0000F8950000}"/>
    <cellStyle name="Total 4 2 2 7 5" xfId="18221" xr:uid="{00000000-0005-0000-0000-0000F9950000}"/>
    <cellStyle name="Total 4 2 2 7 6" xfId="26216" xr:uid="{00000000-0005-0000-0000-0000FA950000}"/>
    <cellStyle name="Total 4 2 2 7 7" xfId="17632" xr:uid="{00000000-0005-0000-0000-0000FB950000}"/>
    <cellStyle name="Total 4 2 2 7 8" xfId="34058" xr:uid="{00000000-0005-0000-0000-0000FC950000}"/>
    <cellStyle name="Total 4 2 2 7 9" xfId="37620" xr:uid="{00000000-0005-0000-0000-0000FD950000}"/>
    <cellStyle name="Total 4 2 2 8" xfId="3157" xr:uid="{00000000-0005-0000-0000-0000FE950000}"/>
    <cellStyle name="Total 4 2 2 8 2" xfId="8728" xr:uid="{00000000-0005-0000-0000-0000FF950000}"/>
    <cellStyle name="Total 4 2 2 8 3" xfId="12311" xr:uid="{00000000-0005-0000-0000-000000960000}"/>
    <cellStyle name="Total 4 2 2 8 4" xfId="19314" xr:uid="{00000000-0005-0000-0000-000001960000}"/>
    <cellStyle name="Total 4 2 2 8 5" xfId="24714" xr:uid="{00000000-0005-0000-0000-000002960000}"/>
    <cellStyle name="Total 4 2 2 8 6" xfId="26436" xr:uid="{00000000-0005-0000-0000-000003960000}"/>
    <cellStyle name="Total 4 2 2 8 7" xfId="29762" xr:uid="{00000000-0005-0000-0000-000004960000}"/>
    <cellStyle name="Total 4 2 2 8 8" xfId="33739" xr:uid="{00000000-0005-0000-0000-000005960000}"/>
    <cellStyle name="Total 4 2 2 8 9" xfId="37301" xr:uid="{00000000-0005-0000-0000-000006960000}"/>
    <cellStyle name="Total 4 2 2 9" xfId="2984" xr:uid="{00000000-0005-0000-0000-000007960000}"/>
    <cellStyle name="Total 4 2 2 9 2" xfId="8729" xr:uid="{00000000-0005-0000-0000-000008960000}"/>
    <cellStyle name="Total 4 2 2 9 3" xfId="12138" xr:uid="{00000000-0005-0000-0000-000009960000}"/>
    <cellStyle name="Total 4 2 2 9 4" xfId="19141" xr:uid="{00000000-0005-0000-0000-00000A960000}"/>
    <cellStyle name="Total 4 2 2 9 5" xfId="24678" xr:uid="{00000000-0005-0000-0000-00000B960000}"/>
    <cellStyle name="Total 4 2 2 9 6" xfId="28085" xr:uid="{00000000-0005-0000-0000-00000C960000}"/>
    <cellStyle name="Total 4 2 2 9 7" xfId="29843" xr:uid="{00000000-0005-0000-0000-00000D960000}"/>
    <cellStyle name="Total 4 2 2 9 8" xfId="33819" xr:uid="{00000000-0005-0000-0000-00000E960000}"/>
    <cellStyle name="Total 4 2 2 9 9" xfId="37381" xr:uid="{00000000-0005-0000-0000-00000F960000}"/>
    <cellStyle name="Total 4 2 20" xfId="38420" xr:uid="{00000000-0005-0000-0000-000010960000}"/>
    <cellStyle name="Total 4 2 3" xfId="2312" xr:uid="{00000000-0005-0000-0000-000011960000}"/>
    <cellStyle name="Total 4 2 3 10" xfId="21328" xr:uid="{00000000-0005-0000-0000-000012960000}"/>
    <cellStyle name="Total 4 2 3 11" xfId="26130" xr:uid="{00000000-0005-0000-0000-000013960000}"/>
    <cellStyle name="Total 4 2 3 12" xfId="19641" xr:uid="{00000000-0005-0000-0000-000014960000}"/>
    <cellStyle name="Total 4 2 3 13" xfId="34150" xr:uid="{00000000-0005-0000-0000-000015960000}"/>
    <cellStyle name="Total 4 2 3 14" xfId="37712" xr:uid="{00000000-0005-0000-0000-000016960000}"/>
    <cellStyle name="Total 4 2 3 2" xfId="2712" xr:uid="{00000000-0005-0000-0000-000017960000}"/>
    <cellStyle name="Total 4 2 3 2 2" xfId="8731" xr:uid="{00000000-0005-0000-0000-000018960000}"/>
    <cellStyle name="Total 4 2 3 2 3" xfId="11866" xr:uid="{00000000-0005-0000-0000-000019960000}"/>
    <cellStyle name="Total 4 2 3 2 4" xfId="18869" xr:uid="{00000000-0005-0000-0000-00001A960000}"/>
    <cellStyle name="Total 4 2 3 2 5" xfId="24632" xr:uid="{00000000-0005-0000-0000-00001B960000}"/>
    <cellStyle name="Total 4 2 3 2 6" xfId="26315" xr:uid="{00000000-0005-0000-0000-00001C960000}"/>
    <cellStyle name="Total 4 2 3 2 7" xfId="29977" xr:uid="{00000000-0005-0000-0000-00001D960000}"/>
    <cellStyle name="Total 4 2 3 2 8" xfId="31526" xr:uid="{00000000-0005-0000-0000-00001E960000}"/>
    <cellStyle name="Total 4 2 3 2 9" xfId="35236" xr:uid="{00000000-0005-0000-0000-00001F960000}"/>
    <cellStyle name="Total 4 2 3 3" xfId="3994" xr:uid="{00000000-0005-0000-0000-000020960000}"/>
    <cellStyle name="Total 4 2 3 3 2" xfId="8732" xr:uid="{00000000-0005-0000-0000-000021960000}"/>
    <cellStyle name="Total 4 2 3 3 3" xfId="13148" xr:uid="{00000000-0005-0000-0000-000022960000}"/>
    <cellStyle name="Total 4 2 3 3 4" xfId="20146" xr:uid="{00000000-0005-0000-0000-000023960000}"/>
    <cellStyle name="Total 4 2 3 3 5" xfId="17133" xr:uid="{00000000-0005-0000-0000-000024960000}"/>
    <cellStyle name="Total 4 2 3 3 6" xfId="19458" xr:uid="{00000000-0005-0000-0000-000025960000}"/>
    <cellStyle name="Total 4 2 3 3 7" xfId="29382" xr:uid="{00000000-0005-0000-0000-000026960000}"/>
    <cellStyle name="Total 4 2 3 3 8" xfId="31841" xr:uid="{00000000-0005-0000-0000-000027960000}"/>
    <cellStyle name="Total 4 2 3 3 9" xfId="35495" xr:uid="{00000000-0005-0000-0000-000028960000}"/>
    <cellStyle name="Total 4 2 3 4" xfId="4432" xr:uid="{00000000-0005-0000-0000-000029960000}"/>
    <cellStyle name="Total 4 2 3 4 2" xfId="8733" xr:uid="{00000000-0005-0000-0000-00002A960000}"/>
    <cellStyle name="Total 4 2 3 4 3" xfId="13586" xr:uid="{00000000-0005-0000-0000-00002B960000}"/>
    <cellStyle name="Total 4 2 3 4 4" xfId="20584" xr:uid="{00000000-0005-0000-0000-00002C960000}"/>
    <cellStyle name="Total 4 2 3 4 5" xfId="27616" xr:uid="{00000000-0005-0000-0000-00002D960000}"/>
    <cellStyle name="Total 4 2 3 4 6" xfId="18008" xr:uid="{00000000-0005-0000-0000-00002E960000}"/>
    <cellStyle name="Total 4 2 3 4 7" xfId="31893" xr:uid="{00000000-0005-0000-0000-00002F960000}"/>
    <cellStyle name="Total 4 2 3 4 8" xfId="21386" xr:uid="{00000000-0005-0000-0000-000030960000}"/>
    <cellStyle name="Total 4 2 3 4 9" xfId="30237" xr:uid="{00000000-0005-0000-0000-000031960000}"/>
    <cellStyle name="Total 4 2 3 5" xfId="4686" xr:uid="{00000000-0005-0000-0000-000032960000}"/>
    <cellStyle name="Total 4 2 3 5 2" xfId="8734" xr:uid="{00000000-0005-0000-0000-000033960000}"/>
    <cellStyle name="Total 4 2 3 5 3" xfId="13840" xr:uid="{00000000-0005-0000-0000-000034960000}"/>
    <cellStyle name="Total 4 2 3 5 4" xfId="20838" xr:uid="{00000000-0005-0000-0000-000035960000}"/>
    <cellStyle name="Total 4 2 3 5 5" xfId="24252" xr:uid="{00000000-0005-0000-0000-000036960000}"/>
    <cellStyle name="Total 4 2 3 5 6" xfId="17088" xr:uid="{00000000-0005-0000-0000-000037960000}"/>
    <cellStyle name="Total 4 2 3 5 7" xfId="24336" xr:uid="{00000000-0005-0000-0000-000038960000}"/>
    <cellStyle name="Total 4 2 3 5 8" xfId="32181" xr:uid="{00000000-0005-0000-0000-000039960000}"/>
    <cellStyle name="Total 4 2 3 5 9" xfId="35856" xr:uid="{00000000-0005-0000-0000-00003A960000}"/>
    <cellStyle name="Total 4 2 3 6" xfId="4932" xr:uid="{00000000-0005-0000-0000-00003B960000}"/>
    <cellStyle name="Total 4 2 3 6 2" xfId="8735" xr:uid="{00000000-0005-0000-0000-00003C960000}"/>
    <cellStyle name="Total 4 2 3 6 3" xfId="14086" xr:uid="{00000000-0005-0000-0000-00003D960000}"/>
    <cellStyle name="Total 4 2 3 6 4" xfId="21084" xr:uid="{00000000-0005-0000-0000-00003E960000}"/>
    <cellStyle name="Total 4 2 3 6 5" xfId="24268" xr:uid="{00000000-0005-0000-0000-00003F960000}"/>
    <cellStyle name="Total 4 2 3 6 6" xfId="28871" xr:uid="{00000000-0005-0000-0000-000040960000}"/>
    <cellStyle name="Total 4 2 3 6 7" xfId="31978" xr:uid="{00000000-0005-0000-0000-000041960000}"/>
    <cellStyle name="Total 4 2 3 6 8" xfId="35656" xr:uid="{00000000-0005-0000-0000-000042960000}"/>
    <cellStyle name="Total 4 2 3 6 9" xfId="38567" xr:uid="{00000000-0005-0000-0000-000043960000}"/>
    <cellStyle name="Total 4 2 3 7" xfId="8730" xr:uid="{00000000-0005-0000-0000-000044960000}"/>
    <cellStyle name="Total 4 2 3 8" xfId="11466" xr:uid="{00000000-0005-0000-0000-000045960000}"/>
    <cellStyle name="Total 4 2 3 9" xfId="18469" xr:uid="{00000000-0005-0000-0000-000046960000}"/>
    <cellStyle name="Total 4 2 4" xfId="2049" xr:uid="{00000000-0005-0000-0000-000047960000}"/>
    <cellStyle name="Total 4 2 4 10" xfId="28477" xr:uid="{00000000-0005-0000-0000-000048960000}"/>
    <cellStyle name="Total 4 2 4 11" xfId="29103" xr:uid="{00000000-0005-0000-0000-000049960000}"/>
    <cellStyle name="Total 4 2 4 12" xfId="29021" xr:uid="{00000000-0005-0000-0000-00004A960000}"/>
    <cellStyle name="Total 4 2 4 13" xfId="29609" xr:uid="{00000000-0005-0000-0000-00004B960000}"/>
    <cellStyle name="Total 4 2 4 14" xfId="28991" xr:uid="{00000000-0005-0000-0000-00004C960000}"/>
    <cellStyle name="Total 4 2 4 2" xfId="2582" xr:uid="{00000000-0005-0000-0000-00004D960000}"/>
    <cellStyle name="Total 4 2 4 2 2" xfId="8737" xr:uid="{00000000-0005-0000-0000-00004E960000}"/>
    <cellStyle name="Total 4 2 4 2 3" xfId="11736" xr:uid="{00000000-0005-0000-0000-00004F960000}"/>
    <cellStyle name="Total 4 2 4 2 4" xfId="18739" xr:uid="{00000000-0005-0000-0000-000050960000}"/>
    <cellStyle name="Total 4 2 4 2 5" xfId="19630" xr:uid="{00000000-0005-0000-0000-000051960000}"/>
    <cellStyle name="Total 4 2 4 2 6" xfId="21356" xr:uid="{00000000-0005-0000-0000-000052960000}"/>
    <cellStyle name="Total 4 2 4 2 7" xfId="17981" xr:uid="{00000000-0005-0000-0000-000053960000}"/>
    <cellStyle name="Total 4 2 4 2 8" xfId="34018" xr:uid="{00000000-0005-0000-0000-000054960000}"/>
    <cellStyle name="Total 4 2 4 2 9" xfId="37580" xr:uid="{00000000-0005-0000-0000-000055960000}"/>
    <cellStyle name="Total 4 2 4 3" xfId="3818" xr:uid="{00000000-0005-0000-0000-000056960000}"/>
    <cellStyle name="Total 4 2 4 3 2" xfId="8738" xr:uid="{00000000-0005-0000-0000-000057960000}"/>
    <cellStyle name="Total 4 2 4 3 3" xfId="12972" xr:uid="{00000000-0005-0000-0000-000058960000}"/>
    <cellStyle name="Total 4 2 4 3 4" xfId="19971" xr:uid="{00000000-0005-0000-0000-000059960000}"/>
    <cellStyle name="Total 4 2 4 3 5" xfId="27921" xr:uid="{00000000-0005-0000-0000-00005A960000}"/>
    <cellStyle name="Total 4 2 4 3 6" xfId="28817" xr:uid="{00000000-0005-0000-0000-00005B960000}"/>
    <cellStyle name="Total 4 2 4 3 7" xfId="26014" xr:uid="{00000000-0005-0000-0000-00005C960000}"/>
    <cellStyle name="Total 4 2 4 3 8" xfId="33504" xr:uid="{00000000-0005-0000-0000-00005D960000}"/>
    <cellStyle name="Total 4 2 4 3 9" xfId="37172" xr:uid="{00000000-0005-0000-0000-00005E960000}"/>
    <cellStyle name="Total 4 2 4 4" xfId="4291" xr:uid="{00000000-0005-0000-0000-00005F960000}"/>
    <cellStyle name="Total 4 2 4 4 2" xfId="8739" xr:uid="{00000000-0005-0000-0000-000060960000}"/>
    <cellStyle name="Total 4 2 4 4 3" xfId="13445" xr:uid="{00000000-0005-0000-0000-000061960000}"/>
    <cellStyle name="Total 4 2 4 4 4" xfId="20443" xr:uid="{00000000-0005-0000-0000-000062960000}"/>
    <cellStyle name="Total 4 2 4 4 5" xfId="25409" xr:uid="{00000000-0005-0000-0000-000063960000}"/>
    <cellStyle name="Total 4 2 4 4 6" xfId="19560" xr:uid="{00000000-0005-0000-0000-000064960000}"/>
    <cellStyle name="Total 4 2 4 4 7" xfId="24130" xr:uid="{00000000-0005-0000-0000-000065960000}"/>
    <cellStyle name="Total 4 2 4 4 8" xfId="31714" xr:uid="{00000000-0005-0000-0000-000066960000}"/>
    <cellStyle name="Total 4 2 4 4 9" xfId="35394" xr:uid="{00000000-0005-0000-0000-000067960000}"/>
    <cellStyle name="Total 4 2 4 5" xfId="4564" xr:uid="{00000000-0005-0000-0000-000068960000}"/>
    <cellStyle name="Total 4 2 4 5 2" xfId="8740" xr:uid="{00000000-0005-0000-0000-000069960000}"/>
    <cellStyle name="Total 4 2 4 5 3" xfId="13718" xr:uid="{00000000-0005-0000-0000-00006A960000}"/>
    <cellStyle name="Total 4 2 4 5 4" xfId="20716" xr:uid="{00000000-0005-0000-0000-00006B960000}"/>
    <cellStyle name="Total 4 2 4 5 5" xfId="24763" xr:uid="{00000000-0005-0000-0000-00006C960000}"/>
    <cellStyle name="Total 4 2 4 5 6" xfId="10079" xr:uid="{00000000-0005-0000-0000-00006D960000}"/>
    <cellStyle name="Total 4 2 4 5 7" xfId="15482" xr:uid="{00000000-0005-0000-0000-00006E960000}"/>
    <cellStyle name="Total 4 2 4 5 8" xfId="29719" xr:uid="{00000000-0005-0000-0000-00006F960000}"/>
    <cellStyle name="Total 4 2 4 5 9" xfId="33697" xr:uid="{00000000-0005-0000-0000-000070960000}"/>
    <cellStyle name="Total 4 2 4 6" xfId="4814" xr:uid="{00000000-0005-0000-0000-000071960000}"/>
    <cellStyle name="Total 4 2 4 6 2" xfId="8741" xr:uid="{00000000-0005-0000-0000-000072960000}"/>
    <cellStyle name="Total 4 2 4 6 3" xfId="13968" xr:uid="{00000000-0005-0000-0000-000073960000}"/>
    <cellStyle name="Total 4 2 4 6 4" xfId="20966" xr:uid="{00000000-0005-0000-0000-000074960000}"/>
    <cellStyle name="Total 4 2 4 6 5" xfId="27432" xr:uid="{00000000-0005-0000-0000-000075960000}"/>
    <cellStyle name="Total 4 2 4 6 6" xfId="24340" xr:uid="{00000000-0005-0000-0000-000076960000}"/>
    <cellStyle name="Total 4 2 4 6 7" xfId="25868" xr:uid="{00000000-0005-0000-0000-000077960000}"/>
    <cellStyle name="Total 4 2 4 6 8" xfId="32121" xr:uid="{00000000-0005-0000-0000-000078960000}"/>
    <cellStyle name="Total 4 2 4 6 9" xfId="35796" xr:uid="{00000000-0005-0000-0000-000079960000}"/>
    <cellStyle name="Total 4 2 4 7" xfId="8736" xr:uid="{00000000-0005-0000-0000-00007A960000}"/>
    <cellStyle name="Total 4 2 4 8" xfId="11203" xr:uid="{00000000-0005-0000-0000-00007B960000}"/>
    <cellStyle name="Total 4 2 4 9" xfId="9485" xr:uid="{00000000-0005-0000-0000-00007C960000}"/>
    <cellStyle name="Total 4 2 5" xfId="2301" xr:uid="{00000000-0005-0000-0000-00007D960000}"/>
    <cellStyle name="Total 4 2 5 10" xfId="24609" xr:uid="{00000000-0005-0000-0000-00007E960000}"/>
    <cellStyle name="Total 4 2 5 11" xfId="25327" xr:uid="{00000000-0005-0000-0000-00007F960000}"/>
    <cellStyle name="Total 4 2 5 12" xfId="30179" xr:uid="{00000000-0005-0000-0000-000080960000}"/>
    <cellStyle name="Total 4 2 5 13" xfId="31070" xr:uid="{00000000-0005-0000-0000-000081960000}"/>
    <cellStyle name="Total 4 2 5 14" xfId="31335" xr:uid="{00000000-0005-0000-0000-000082960000}"/>
    <cellStyle name="Total 4 2 5 2" xfId="2701" xr:uid="{00000000-0005-0000-0000-000083960000}"/>
    <cellStyle name="Total 4 2 5 2 2" xfId="8743" xr:uid="{00000000-0005-0000-0000-000084960000}"/>
    <cellStyle name="Total 4 2 5 2 3" xfId="11855" xr:uid="{00000000-0005-0000-0000-000085960000}"/>
    <cellStyle name="Total 4 2 5 2 4" xfId="18858" xr:uid="{00000000-0005-0000-0000-000086960000}"/>
    <cellStyle name="Total 4 2 5 2 5" xfId="24623" xr:uid="{00000000-0005-0000-0000-000087960000}"/>
    <cellStyle name="Total 4 2 5 2 6" xfId="26307" xr:uid="{00000000-0005-0000-0000-000088960000}"/>
    <cellStyle name="Total 4 2 5 2 7" xfId="29982" xr:uid="{00000000-0005-0000-0000-000089960000}"/>
    <cellStyle name="Total 4 2 5 2 8" xfId="33959" xr:uid="{00000000-0005-0000-0000-00008A960000}"/>
    <cellStyle name="Total 4 2 5 2 9" xfId="37521" xr:uid="{00000000-0005-0000-0000-00008B960000}"/>
    <cellStyle name="Total 4 2 5 3" xfId="3983" xr:uid="{00000000-0005-0000-0000-00008C960000}"/>
    <cellStyle name="Total 4 2 5 3 2" xfId="8744" xr:uid="{00000000-0005-0000-0000-00008D960000}"/>
    <cellStyle name="Total 4 2 5 3 3" xfId="13137" xr:uid="{00000000-0005-0000-0000-00008E960000}"/>
    <cellStyle name="Total 4 2 5 3 4" xfId="20135" xr:uid="{00000000-0005-0000-0000-00008F960000}"/>
    <cellStyle name="Total 4 2 5 3 5" xfId="23257" xr:uid="{00000000-0005-0000-0000-000090960000}"/>
    <cellStyle name="Total 4 2 5 3 6" xfId="17466" xr:uid="{00000000-0005-0000-0000-000091960000}"/>
    <cellStyle name="Total 4 2 5 3 7" xfId="22862" xr:uid="{00000000-0005-0000-0000-000092960000}"/>
    <cellStyle name="Total 4 2 5 3 8" xfId="19456" xr:uid="{00000000-0005-0000-0000-000093960000}"/>
    <cellStyle name="Total 4 2 5 3 9" xfId="31258" xr:uid="{00000000-0005-0000-0000-000094960000}"/>
    <cellStyle name="Total 4 2 5 4" xfId="4421" xr:uid="{00000000-0005-0000-0000-000095960000}"/>
    <cellStyle name="Total 4 2 5 4 2" xfId="8745" xr:uid="{00000000-0005-0000-0000-000096960000}"/>
    <cellStyle name="Total 4 2 5 4 3" xfId="13575" xr:uid="{00000000-0005-0000-0000-000097960000}"/>
    <cellStyle name="Total 4 2 5 4 4" xfId="20573" xr:uid="{00000000-0005-0000-0000-000098960000}"/>
    <cellStyle name="Total 4 2 5 4 5" xfId="17425" xr:uid="{00000000-0005-0000-0000-000099960000}"/>
    <cellStyle name="Total 4 2 5 4 6" xfId="25024" xr:uid="{00000000-0005-0000-0000-00009A960000}"/>
    <cellStyle name="Total 4 2 5 4 7" xfId="17037" xr:uid="{00000000-0005-0000-0000-00009B960000}"/>
    <cellStyle name="Total 4 2 5 4 8" xfId="28984" xr:uid="{00000000-0005-0000-0000-00009C960000}"/>
    <cellStyle name="Total 4 2 5 4 9" xfId="31197" xr:uid="{00000000-0005-0000-0000-00009D960000}"/>
    <cellStyle name="Total 4 2 5 5" xfId="4675" xr:uid="{00000000-0005-0000-0000-00009E960000}"/>
    <cellStyle name="Total 4 2 5 5 2" xfId="8746" xr:uid="{00000000-0005-0000-0000-00009F960000}"/>
    <cellStyle name="Total 4 2 5 5 3" xfId="13829" xr:uid="{00000000-0005-0000-0000-0000A0960000}"/>
    <cellStyle name="Total 4 2 5 5 4" xfId="20827" xr:uid="{00000000-0005-0000-0000-0000A1960000}"/>
    <cellStyle name="Total 4 2 5 5 5" xfId="24026" xr:uid="{00000000-0005-0000-0000-0000A2960000}"/>
    <cellStyle name="Total 4 2 5 5 6" xfId="28602" xr:uid="{00000000-0005-0000-0000-0000A3960000}"/>
    <cellStyle name="Total 4 2 5 5 7" xfId="25872" xr:uid="{00000000-0005-0000-0000-0000A4960000}"/>
    <cellStyle name="Total 4 2 5 5 8" xfId="32182" xr:uid="{00000000-0005-0000-0000-0000A5960000}"/>
    <cellStyle name="Total 4 2 5 5 9" xfId="35857" xr:uid="{00000000-0005-0000-0000-0000A6960000}"/>
    <cellStyle name="Total 4 2 5 6" xfId="4921" xr:uid="{00000000-0005-0000-0000-0000A7960000}"/>
    <cellStyle name="Total 4 2 5 6 2" xfId="8747" xr:uid="{00000000-0005-0000-0000-0000A8960000}"/>
    <cellStyle name="Total 4 2 5 6 3" xfId="14075" xr:uid="{00000000-0005-0000-0000-0000A9960000}"/>
    <cellStyle name="Total 4 2 5 6 4" xfId="21073" xr:uid="{00000000-0005-0000-0000-0000AA960000}"/>
    <cellStyle name="Total 4 2 5 6 5" xfId="24811" xr:uid="{00000000-0005-0000-0000-0000AB960000}"/>
    <cellStyle name="Total 4 2 5 6 6" xfId="17568" xr:uid="{00000000-0005-0000-0000-0000AC960000}"/>
    <cellStyle name="Total 4 2 5 6 7" xfId="31967" xr:uid="{00000000-0005-0000-0000-0000AD960000}"/>
    <cellStyle name="Total 4 2 5 6 8" xfId="35645" xr:uid="{00000000-0005-0000-0000-0000AE960000}"/>
    <cellStyle name="Total 4 2 5 6 9" xfId="38556" xr:uid="{00000000-0005-0000-0000-0000AF960000}"/>
    <cellStyle name="Total 4 2 5 7" xfId="8742" xr:uid="{00000000-0005-0000-0000-0000B0960000}"/>
    <cellStyle name="Total 4 2 5 8" xfId="11455" xr:uid="{00000000-0005-0000-0000-0000B1960000}"/>
    <cellStyle name="Total 4 2 5 9" xfId="18458" xr:uid="{00000000-0005-0000-0000-0000B2960000}"/>
    <cellStyle name="Total 4 2 6" xfId="1811" xr:uid="{00000000-0005-0000-0000-0000B3960000}"/>
    <cellStyle name="Total 4 2 6 10" xfId="22705" xr:uid="{00000000-0005-0000-0000-0000B4960000}"/>
    <cellStyle name="Total 4 2 6 11" xfId="18132" xr:uid="{00000000-0005-0000-0000-0000B5960000}"/>
    <cellStyle name="Total 4 2 6 12" xfId="9160" xr:uid="{00000000-0005-0000-0000-0000B6960000}"/>
    <cellStyle name="Total 4 2 6 13" xfId="31396" xr:uid="{00000000-0005-0000-0000-0000B7960000}"/>
    <cellStyle name="Total 4 2 6 14" xfId="35141" xr:uid="{00000000-0005-0000-0000-0000B8960000}"/>
    <cellStyle name="Total 4 2 6 2" xfId="2555" xr:uid="{00000000-0005-0000-0000-0000B9960000}"/>
    <cellStyle name="Total 4 2 6 2 2" xfId="8749" xr:uid="{00000000-0005-0000-0000-0000BA960000}"/>
    <cellStyle name="Total 4 2 6 2 3" xfId="11709" xr:uid="{00000000-0005-0000-0000-0000BB960000}"/>
    <cellStyle name="Total 4 2 6 2 4" xfId="18712" xr:uid="{00000000-0005-0000-0000-0000BC960000}"/>
    <cellStyle name="Total 4 2 6 2 5" xfId="25336" xr:uid="{00000000-0005-0000-0000-0000BD960000}"/>
    <cellStyle name="Total 4 2 6 2 6" xfId="26247" xr:uid="{00000000-0005-0000-0000-0000BE960000}"/>
    <cellStyle name="Total 4 2 6 2 7" xfId="30055" xr:uid="{00000000-0005-0000-0000-0000BF960000}"/>
    <cellStyle name="Total 4 2 6 2 8" xfId="23234" xr:uid="{00000000-0005-0000-0000-0000C0960000}"/>
    <cellStyle name="Total 4 2 6 2 9" xfId="30849" xr:uid="{00000000-0005-0000-0000-0000C1960000}"/>
    <cellStyle name="Total 4 2 6 3" xfId="3729" xr:uid="{00000000-0005-0000-0000-0000C2960000}"/>
    <cellStyle name="Total 4 2 6 3 2" xfId="8750" xr:uid="{00000000-0005-0000-0000-0000C3960000}"/>
    <cellStyle name="Total 4 2 6 3 3" xfId="12883" xr:uid="{00000000-0005-0000-0000-0000C4960000}"/>
    <cellStyle name="Total 4 2 6 3 4" xfId="19882" xr:uid="{00000000-0005-0000-0000-0000C5960000}"/>
    <cellStyle name="Total 4 2 6 3 5" xfId="27965" xr:uid="{00000000-0005-0000-0000-0000C6960000}"/>
    <cellStyle name="Total 4 2 6 3 6" xfId="29426" xr:uid="{00000000-0005-0000-0000-0000C7960000}"/>
    <cellStyle name="Total 4 2 6 3 7" xfId="29080" xr:uid="{00000000-0005-0000-0000-0000C8960000}"/>
    <cellStyle name="Total 4 2 6 3 8" xfId="28951" xr:uid="{00000000-0005-0000-0000-0000C9960000}"/>
    <cellStyle name="Total 4 2 6 3 9" xfId="34844" xr:uid="{00000000-0005-0000-0000-0000CA960000}"/>
    <cellStyle name="Total 4 2 6 4" xfId="4233" xr:uid="{00000000-0005-0000-0000-0000CB960000}"/>
    <cellStyle name="Total 4 2 6 4 2" xfId="8751" xr:uid="{00000000-0005-0000-0000-0000CC960000}"/>
    <cellStyle name="Total 4 2 6 4 3" xfId="13387" xr:uid="{00000000-0005-0000-0000-0000CD960000}"/>
    <cellStyle name="Total 4 2 6 4 4" xfId="20385" xr:uid="{00000000-0005-0000-0000-0000CE960000}"/>
    <cellStyle name="Total 4 2 6 4 5" xfId="17849" xr:uid="{00000000-0005-0000-0000-0000CF960000}"/>
    <cellStyle name="Total 4 2 6 4 6" xfId="17042" xr:uid="{00000000-0005-0000-0000-0000D0960000}"/>
    <cellStyle name="Total 4 2 6 4 7" xfId="24283" xr:uid="{00000000-0005-0000-0000-0000D1960000}"/>
    <cellStyle name="Total 4 2 6 4 8" xfId="31699" xr:uid="{00000000-0005-0000-0000-0000D2960000}"/>
    <cellStyle name="Total 4 2 6 4 9" xfId="35379" xr:uid="{00000000-0005-0000-0000-0000D3960000}"/>
    <cellStyle name="Total 4 2 6 5" xfId="3130" xr:uid="{00000000-0005-0000-0000-0000D4960000}"/>
    <cellStyle name="Total 4 2 6 5 2" xfId="8752" xr:uid="{00000000-0005-0000-0000-0000D5960000}"/>
    <cellStyle name="Total 4 2 6 5 3" xfId="12284" xr:uid="{00000000-0005-0000-0000-0000D6960000}"/>
    <cellStyle name="Total 4 2 6 5 4" xfId="19287" xr:uid="{00000000-0005-0000-0000-0000D7960000}"/>
    <cellStyle name="Total 4 2 6 5 5" xfId="28259" xr:uid="{00000000-0005-0000-0000-0000D8960000}"/>
    <cellStyle name="Total 4 2 6 5 6" xfId="25455" xr:uid="{00000000-0005-0000-0000-0000D9960000}"/>
    <cellStyle name="Total 4 2 6 5 7" xfId="17882" xr:uid="{00000000-0005-0000-0000-0000DA960000}"/>
    <cellStyle name="Total 4 2 6 5 8" xfId="31580" xr:uid="{00000000-0005-0000-0000-0000DB960000}"/>
    <cellStyle name="Total 4 2 6 5 9" xfId="35290" xr:uid="{00000000-0005-0000-0000-0000DC960000}"/>
    <cellStyle name="Total 4 2 6 6" xfId="2850" xr:uid="{00000000-0005-0000-0000-0000DD960000}"/>
    <cellStyle name="Total 4 2 6 6 2" xfId="8753" xr:uid="{00000000-0005-0000-0000-0000DE960000}"/>
    <cellStyle name="Total 4 2 6 6 3" xfId="12004" xr:uid="{00000000-0005-0000-0000-0000DF960000}"/>
    <cellStyle name="Total 4 2 6 6 4" xfId="19007" xr:uid="{00000000-0005-0000-0000-0000E0960000}"/>
    <cellStyle name="Total 4 2 6 6 5" xfId="28359" xr:uid="{00000000-0005-0000-0000-0000E1960000}"/>
    <cellStyle name="Total 4 2 6 6 6" xfId="28077" xr:uid="{00000000-0005-0000-0000-0000E2960000}"/>
    <cellStyle name="Total 4 2 6 6 7" xfId="28041" xr:uid="{00000000-0005-0000-0000-0000E3960000}"/>
    <cellStyle name="Total 4 2 6 6 8" xfId="33885" xr:uid="{00000000-0005-0000-0000-0000E4960000}"/>
    <cellStyle name="Total 4 2 6 6 9" xfId="37447" xr:uid="{00000000-0005-0000-0000-0000E5960000}"/>
    <cellStyle name="Total 4 2 6 7" xfId="8748" xr:uid="{00000000-0005-0000-0000-0000E6960000}"/>
    <cellStyle name="Total 4 2 6 8" xfId="10965" xr:uid="{00000000-0005-0000-0000-0000E7960000}"/>
    <cellStyle name="Total 4 2 6 9" xfId="15549" xr:uid="{00000000-0005-0000-0000-0000E8960000}"/>
    <cellStyle name="Total 4 2 7" xfId="1664" xr:uid="{00000000-0005-0000-0000-0000E9960000}"/>
    <cellStyle name="Total 4 2 7 10" xfId="15540" xr:uid="{00000000-0005-0000-0000-0000EA960000}"/>
    <cellStyle name="Total 4 2 7 11" xfId="22473" xr:uid="{00000000-0005-0000-0000-0000EB960000}"/>
    <cellStyle name="Total 4 2 7 12" xfId="31205" xr:uid="{00000000-0005-0000-0000-0000EC960000}"/>
    <cellStyle name="Total 4 2 7 13" xfId="31280" xr:uid="{00000000-0005-0000-0000-0000ED960000}"/>
    <cellStyle name="Total 4 2 7 2" xfId="3592" xr:uid="{00000000-0005-0000-0000-0000EE960000}"/>
    <cellStyle name="Total 4 2 7 2 2" xfId="8755" xr:uid="{00000000-0005-0000-0000-0000EF960000}"/>
    <cellStyle name="Total 4 2 7 2 3" xfId="12746" xr:uid="{00000000-0005-0000-0000-0000F0960000}"/>
    <cellStyle name="Total 4 2 7 2 4" xfId="19747" xr:uid="{00000000-0005-0000-0000-0000F1960000}"/>
    <cellStyle name="Total 4 2 7 2 5" xfId="28033" xr:uid="{00000000-0005-0000-0000-0000F2960000}"/>
    <cellStyle name="Total 4 2 7 2 6" xfId="22506" xr:uid="{00000000-0005-0000-0000-0000F3960000}"/>
    <cellStyle name="Total 4 2 7 2 7" xfId="29160" xr:uid="{00000000-0005-0000-0000-0000F4960000}"/>
    <cellStyle name="Total 4 2 7 2 8" xfId="29675" xr:uid="{00000000-0005-0000-0000-0000F5960000}"/>
    <cellStyle name="Total 4 2 7 2 9" xfId="24494" xr:uid="{00000000-0005-0000-0000-0000F6960000}"/>
    <cellStyle name="Total 4 2 7 3" xfId="4141" xr:uid="{00000000-0005-0000-0000-0000F7960000}"/>
    <cellStyle name="Total 4 2 7 3 2" xfId="8756" xr:uid="{00000000-0005-0000-0000-0000F8960000}"/>
    <cellStyle name="Total 4 2 7 3 3" xfId="13295" xr:uid="{00000000-0005-0000-0000-0000F9960000}"/>
    <cellStyle name="Total 4 2 7 3 4" xfId="20293" xr:uid="{00000000-0005-0000-0000-0000FA960000}"/>
    <cellStyle name="Total 4 2 7 3 5" xfId="27756" xr:uid="{00000000-0005-0000-0000-0000FB960000}"/>
    <cellStyle name="Total 4 2 7 3 6" xfId="10036" xr:uid="{00000000-0005-0000-0000-0000FC960000}"/>
    <cellStyle name="Total 4 2 7 3 7" xfId="24839" xr:uid="{00000000-0005-0000-0000-0000FD960000}"/>
    <cellStyle name="Total 4 2 7 3 8" xfId="21340" xr:uid="{00000000-0005-0000-0000-0000FE960000}"/>
    <cellStyle name="Total 4 2 7 3 9" xfId="34200" xr:uid="{00000000-0005-0000-0000-0000FF960000}"/>
    <cellStyle name="Total 4 2 7 4" xfId="3070" xr:uid="{00000000-0005-0000-0000-000000970000}"/>
    <cellStyle name="Total 4 2 7 4 2" xfId="8757" xr:uid="{00000000-0005-0000-0000-000001970000}"/>
    <cellStyle name="Total 4 2 7 4 3" xfId="12224" xr:uid="{00000000-0005-0000-0000-000002970000}"/>
    <cellStyle name="Total 4 2 7 4 4" xfId="19227" xr:uid="{00000000-0005-0000-0000-000003970000}"/>
    <cellStyle name="Total 4 2 7 4 5" xfId="18094" xr:uid="{00000000-0005-0000-0000-000004970000}"/>
    <cellStyle name="Total 4 2 7 4 6" xfId="23480" xr:uid="{00000000-0005-0000-0000-000005970000}"/>
    <cellStyle name="Total 4 2 7 4 7" xfId="28451" xr:uid="{00000000-0005-0000-0000-000006970000}"/>
    <cellStyle name="Total 4 2 7 4 8" xfId="31830" xr:uid="{00000000-0005-0000-0000-000007970000}"/>
    <cellStyle name="Total 4 2 7 4 9" xfId="35487" xr:uid="{00000000-0005-0000-0000-000008970000}"/>
    <cellStyle name="Total 4 2 7 5" xfId="2860" xr:uid="{00000000-0005-0000-0000-000009970000}"/>
    <cellStyle name="Total 4 2 7 5 2" xfId="8758" xr:uid="{00000000-0005-0000-0000-00000A970000}"/>
    <cellStyle name="Total 4 2 7 5 3" xfId="12014" xr:uid="{00000000-0005-0000-0000-00000B970000}"/>
    <cellStyle name="Total 4 2 7 5 4" xfId="19017" xr:uid="{00000000-0005-0000-0000-00000C970000}"/>
    <cellStyle name="Total 4 2 7 5 5" xfId="28351" xr:uid="{00000000-0005-0000-0000-00000D970000}"/>
    <cellStyle name="Total 4 2 7 5 6" xfId="28492" xr:uid="{00000000-0005-0000-0000-00000E970000}"/>
    <cellStyle name="Total 4 2 7 5 7" xfId="29904" xr:uid="{00000000-0005-0000-0000-00000F970000}"/>
    <cellStyle name="Total 4 2 7 5 8" xfId="24115" xr:uid="{00000000-0005-0000-0000-000010970000}"/>
    <cellStyle name="Total 4 2 7 5 9" xfId="33640" xr:uid="{00000000-0005-0000-0000-000011970000}"/>
    <cellStyle name="Total 4 2 7 6" xfId="8754" xr:uid="{00000000-0005-0000-0000-000012970000}"/>
    <cellStyle name="Total 4 2 7 7" xfId="10818" xr:uid="{00000000-0005-0000-0000-000013970000}"/>
    <cellStyle name="Total 4 2 7 8" xfId="9269" xr:uid="{00000000-0005-0000-0000-000014970000}"/>
    <cellStyle name="Total 4 2 7 9" xfId="24478" xr:uid="{00000000-0005-0000-0000-000015970000}"/>
    <cellStyle name="Total 4 2 8" xfId="2492" xr:uid="{00000000-0005-0000-0000-000016970000}"/>
    <cellStyle name="Total 4 2 8 2" xfId="8759" xr:uid="{00000000-0005-0000-0000-000017970000}"/>
    <cellStyle name="Total 4 2 8 3" xfId="11646" xr:uid="{00000000-0005-0000-0000-000018970000}"/>
    <cellStyle name="Total 4 2 8 4" xfId="18649" xr:uid="{00000000-0005-0000-0000-000019970000}"/>
    <cellStyle name="Total 4 2 8 5" xfId="18042" xr:uid="{00000000-0005-0000-0000-00001A970000}"/>
    <cellStyle name="Total 4 2 8 6" xfId="19580" xr:uid="{00000000-0005-0000-0000-00001B970000}"/>
    <cellStyle name="Total 4 2 8 7" xfId="30086" xr:uid="{00000000-0005-0000-0000-00001C970000}"/>
    <cellStyle name="Total 4 2 8 8" xfId="31497" xr:uid="{00000000-0005-0000-0000-00001D970000}"/>
    <cellStyle name="Total 4 2 8 9" xfId="35207" xr:uid="{00000000-0005-0000-0000-00001E970000}"/>
    <cellStyle name="Total 4 2 9" xfId="3156" xr:uid="{00000000-0005-0000-0000-00001F970000}"/>
    <cellStyle name="Total 4 2 9 2" xfId="8760" xr:uid="{00000000-0005-0000-0000-000020970000}"/>
    <cellStyle name="Total 4 2 9 3" xfId="12310" xr:uid="{00000000-0005-0000-0000-000021970000}"/>
    <cellStyle name="Total 4 2 9 4" xfId="19313" xr:uid="{00000000-0005-0000-0000-000022970000}"/>
    <cellStyle name="Total 4 2 9 5" xfId="10157" xr:uid="{00000000-0005-0000-0000-000023970000}"/>
    <cellStyle name="Total 4 2 9 6" xfId="26439" xr:uid="{00000000-0005-0000-0000-000024970000}"/>
    <cellStyle name="Total 4 2 9 7" xfId="28040" xr:uid="{00000000-0005-0000-0000-000025970000}"/>
    <cellStyle name="Total 4 2 9 8" xfId="31112" xr:uid="{00000000-0005-0000-0000-000026970000}"/>
    <cellStyle name="Total 4 2 9 9" xfId="35005" xr:uid="{00000000-0005-0000-0000-000027970000}"/>
    <cellStyle name="Total 4 20" xfId="29574" xr:uid="{00000000-0005-0000-0000-000028970000}"/>
    <cellStyle name="Total 4 3" xfId="2311" xr:uid="{00000000-0005-0000-0000-000029970000}"/>
    <cellStyle name="Total 4 3 10" xfId="21209" xr:uid="{00000000-0005-0000-0000-00002A970000}"/>
    <cellStyle name="Total 4 3 11" xfId="22920" xr:uid="{00000000-0005-0000-0000-00002B970000}"/>
    <cellStyle name="Total 4 3 12" xfId="30174" xr:uid="{00000000-0005-0000-0000-00002C970000}"/>
    <cellStyle name="Total 4 3 13" xfId="29624" xr:uid="{00000000-0005-0000-0000-00002D970000}"/>
    <cellStyle name="Total 4 3 14" xfId="33609" xr:uid="{00000000-0005-0000-0000-00002E970000}"/>
    <cellStyle name="Total 4 3 2" xfId="2711" xr:uid="{00000000-0005-0000-0000-00002F970000}"/>
    <cellStyle name="Total 4 3 2 2" xfId="8762" xr:uid="{00000000-0005-0000-0000-000030970000}"/>
    <cellStyle name="Total 4 3 2 3" xfId="11865" xr:uid="{00000000-0005-0000-0000-000031970000}"/>
    <cellStyle name="Total 4 3 2 4" xfId="18868" xr:uid="{00000000-0005-0000-0000-000032970000}"/>
    <cellStyle name="Total 4 3 2 5" xfId="24631" xr:uid="{00000000-0005-0000-0000-000033970000}"/>
    <cellStyle name="Total 4 3 2 6" xfId="17148" xr:uid="{00000000-0005-0000-0000-000034970000}"/>
    <cellStyle name="Total 4 3 2 7" xfId="29970" xr:uid="{00000000-0005-0000-0000-000035970000}"/>
    <cellStyle name="Total 4 3 2 8" xfId="31525" xr:uid="{00000000-0005-0000-0000-000036970000}"/>
    <cellStyle name="Total 4 3 2 9" xfId="35232" xr:uid="{00000000-0005-0000-0000-000037970000}"/>
    <cellStyle name="Total 4 3 3" xfId="3993" xr:uid="{00000000-0005-0000-0000-000038970000}"/>
    <cellStyle name="Total 4 3 3 2" xfId="8763" xr:uid="{00000000-0005-0000-0000-000039970000}"/>
    <cellStyle name="Total 4 3 3 3" xfId="13147" xr:uid="{00000000-0005-0000-0000-00003A970000}"/>
    <cellStyle name="Total 4 3 3 4" xfId="20145" xr:uid="{00000000-0005-0000-0000-00003B970000}"/>
    <cellStyle name="Total 4 3 3 5" xfId="27834" xr:uid="{00000000-0005-0000-0000-00003C970000}"/>
    <cellStyle name="Total 4 3 3 6" xfId="22722" xr:uid="{00000000-0005-0000-0000-00003D970000}"/>
    <cellStyle name="Total 4 3 3 7" xfId="28011" xr:uid="{00000000-0005-0000-0000-00003E970000}"/>
    <cellStyle name="Total 4 3 3 8" xfId="31675" xr:uid="{00000000-0005-0000-0000-00003F970000}"/>
    <cellStyle name="Total 4 3 3 9" xfId="35355" xr:uid="{00000000-0005-0000-0000-000040970000}"/>
    <cellStyle name="Total 4 3 4" xfId="4431" xr:uid="{00000000-0005-0000-0000-000041970000}"/>
    <cellStyle name="Total 4 3 4 2" xfId="8764" xr:uid="{00000000-0005-0000-0000-000042970000}"/>
    <cellStyle name="Total 4 3 4 3" xfId="13585" xr:uid="{00000000-0005-0000-0000-000043970000}"/>
    <cellStyle name="Total 4 3 4 4" xfId="20583" xr:uid="{00000000-0005-0000-0000-000044970000}"/>
    <cellStyle name="Total 4 3 4 5" xfId="17397" xr:uid="{00000000-0005-0000-0000-000045970000}"/>
    <cellStyle name="Total 4 3 4 6" xfId="29233" xr:uid="{00000000-0005-0000-0000-000046970000}"/>
    <cellStyle name="Total 4 3 4 7" xfId="31894" xr:uid="{00000000-0005-0000-0000-000047970000}"/>
    <cellStyle name="Total 4 3 4 8" xfId="25957" xr:uid="{00000000-0005-0000-0000-000048970000}"/>
    <cellStyle name="Total 4 3 4 9" xfId="31024" xr:uid="{00000000-0005-0000-0000-000049970000}"/>
    <cellStyle name="Total 4 3 5" xfId="4685" xr:uid="{00000000-0005-0000-0000-00004A970000}"/>
    <cellStyle name="Total 4 3 5 2" xfId="8765" xr:uid="{00000000-0005-0000-0000-00004B970000}"/>
    <cellStyle name="Total 4 3 5 3" xfId="13839" xr:uid="{00000000-0005-0000-0000-00004C970000}"/>
    <cellStyle name="Total 4 3 5 4" xfId="20837" xr:uid="{00000000-0005-0000-0000-00004D970000}"/>
    <cellStyle name="Total 4 3 5 5" xfId="27495" xr:uid="{00000000-0005-0000-0000-00004E970000}"/>
    <cellStyle name="Total 4 3 5 6" xfId="24342" xr:uid="{00000000-0005-0000-0000-00004F970000}"/>
    <cellStyle name="Total 4 3 5 7" xfId="25867" xr:uid="{00000000-0005-0000-0000-000050970000}"/>
    <cellStyle name="Total 4 3 5 8" xfId="32178" xr:uid="{00000000-0005-0000-0000-000051970000}"/>
    <cellStyle name="Total 4 3 5 9" xfId="35853" xr:uid="{00000000-0005-0000-0000-000052970000}"/>
    <cellStyle name="Total 4 3 6" xfId="4931" xr:uid="{00000000-0005-0000-0000-000053970000}"/>
    <cellStyle name="Total 4 3 6 2" xfId="8766" xr:uid="{00000000-0005-0000-0000-000054970000}"/>
    <cellStyle name="Total 4 3 6 3" xfId="14085" xr:uid="{00000000-0005-0000-0000-000055970000}"/>
    <cellStyle name="Total 4 3 6 4" xfId="21083" xr:uid="{00000000-0005-0000-0000-000056970000}"/>
    <cellStyle name="Total 4 3 6 5" xfId="27373" xr:uid="{00000000-0005-0000-0000-000057970000}"/>
    <cellStyle name="Total 4 3 6 6" xfId="26775" xr:uid="{00000000-0005-0000-0000-000058970000}"/>
    <cellStyle name="Total 4 3 6 7" xfId="31977" xr:uid="{00000000-0005-0000-0000-000059970000}"/>
    <cellStyle name="Total 4 3 6 8" xfId="35655" xr:uid="{00000000-0005-0000-0000-00005A970000}"/>
    <cellStyle name="Total 4 3 6 9" xfId="38566" xr:uid="{00000000-0005-0000-0000-00005B970000}"/>
    <cellStyle name="Total 4 3 7" xfId="8761" xr:uid="{00000000-0005-0000-0000-00005C970000}"/>
    <cellStyle name="Total 4 3 8" xfId="11465" xr:uid="{00000000-0005-0000-0000-00005D970000}"/>
    <cellStyle name="Total 4 3 9" xfId="18468" xr:uid="{00000000-0005-0000-0000-00005E970000}"/>
    <cellStyle name="Total 4 4" xfId="2124" xr:uid="{00000000-0005-0000-0000-00005F970000}"/>
    <cellStyle name="Total 4 4 10" xfId="24601" xr:uid="{00000000-0005-0000-0000-000060970000}"/>
    <cellStyle name="Total 4 4 11" xfId="24568" xr:uid="{00000000-0005-0000-0000-000061970000}"/>
    <cellStyle name="Total 4 4 12" xfId="30361" xr:uid="{00000000-0005-0000-0000-000062970000}"/>
    <cellStyle name="Total 4 4 13" xfId="17875" xr:uid="{00000000-0005-0000-0000-000063970000}"/>
    <cellStyle name="Total 4 4 14" xfId="17284" xr:uid="{00000000-0005-0000-0000-000064970000}"/>
    <cellStyle name="Total 4 4 2" xfId="2608" xr:uid="{00000000-0005-0000-0000-000065970000}"/>
    <cellStyle name="Total 4 4 2 2" xfId="8768" xr:uid="{00000000-0005-0000-0000-000066970000}"/>
    <cellStyle name="Total 4 4 2 3" xfId="11762" xr:uid="{00000000-0005-0000-0000-000067970000}"/>
    <cellStyle name="Total 4 4 2 4" xfId="18765" xr:uid="{00000000-0005-0000-0000-000068970000}"/>
    <cellStyle name="Total 4 4 2 5" xfId="9552" xr:uid="{00000000-0005-0000-0000-000069970000}"/>
    <cellStyle name="Total 4 4 2 6" xfId="26272" xr:uid="{00000000-0005-0000-0000-00006A970000}"/>
    <cellStyle name="Total 4 4 2 7" xfId="30029" xr:uid="{00000000-0005-0000-0000-00006B970000}"/>
    <cellStyle name="Total 4 4 2 8" xfId="34006" xr:uid="{00000000-0005-0000-0000-00006C970000}"/>
    <cellStyle name="Total 4 4 2 9" xfId="37568" xr:uid="{00000000-0005-0000-0000-00006D970000}"/>
    <cellStyle name="Total 4 4 3" xfId="3855" xr:uid="{00000000-0005-0000-0000-00006E970000}"/>
    <cellStyle name="Total 4 4 3 2" xfId="8769" xr:uid="{00000000-0005-0000-0000-00006F970000}"/>
    <cellStyle name="Total 4 4 3 3" xfId="13009" xr:uid="{00000000-0005-0000-0000-000070970000}"/>
    <cellStyle name="Total 4 4 3 4" xfId="20008" xr:uid="{00000000-0005-0000-0000-000071970000}"/>
    <cellStyle name="Total 4 4 3 5" xfId="19463" xr:uid="{00000000-0005-0000-0000-000072970000}"/>
    <cellStyle name="Total 4 4 3 6" xfId="28129" xr:uid="{00000000-0005-0000-0000-000073970000}"/>
    <cellStyle name="Total 4 4 3 7" xfId="29158" xr:uid="{00000000-0005-0000-0000-000074970000}"/>
    <cellStyle name="Total 4 4 3 8" xfId="29683" xr:uid="{00000000-0005-0000-0000-000075970000}"/>
    <cellStyle name="Total 4 4 3 9" xfId="33665" xr:uid="{00000000-0005-0000-0000-000076970000}"/>
    <cellStyle name="Total 4 4 4" xfId="4323" xr:uid="{00000000-0005-0000-0000-000077970000}"/>
    <cellStyle name="Total 4 4 4 2" xfId="8770" xr:uid="{00000000-0005-0000-0000-000078970000}"/>
    <cellStyle name="Total 4 4 4 3" xfId="13477" xr:uid="{00000000-0005-0000-0000-000079970000}"/>
    <cellStyle name="Total 4 4 4 4" xfId="20475" xr:uid="{00000000-0005-0000-0000-00007A970000}"/>
    <cellStyle name="Total 4 4 4 5" xfId="23149" xr:uid="{00000000-0005-0000-0000-00007B970000}"/>
    <cellStyle name="Total 4 4 4 6" xfId="17338" xr:uid="{00000000-0005-0000-0000-00007C970000}"/>
    <cellStyle name="Total 4 4 4 7" xfId="17212" xr:uid="{00000000-0005-0000-0000-00007D970000}"/>
    <cellStyle name="Total 4 4 4 8" xfId="31710" xr:uid="{00000000-0005-0000-0000-00007E970000}"/>
    <cellStyle name="Total 4 4 4 9" xfId="35390" xr:uid="{00000000-0005-0000-0000-00007F970000}"/>
    <cellStyle name="Total 4 4 5" xfId="4590" xr:uid="{00000000-0005-0000-0000-000080970000}"/>
    <cellStyle name="Total 4 4 5 2" xfId="8771" xr:uid="{00000000-0005-0000-0000-000081970000}"/>
    <cellStyle name="Total 4 4 5 3" xfId="13744" xr:uid="{00000000-0005-0000-0000-000082970000}"/>
    <cellStyle name="Total 4 4 5 4" xfId="20742" xr:uid="{00000000-0005-0000-0000-000083970000}"/>
    <cellStyle name="Total 4 4 5 5" xfId="18106" xr:uid="{00000000-0005-0000-0000-000084970000}"/>
    <cellStyle name="Total 4 4 5 6" xfId="28920" xr:uid="{00000000-0005-0000-0000-000085970000}"/>
    <cellStyle name="Total 4 4 5 7" xfId="9426" xr:uid="{00000000-0005-0000-0000-000086970000}"/>
    <cellStyle name="Total 4 4 5 8" xfId="32224" xr:uid="{00000000-0005-0000-0000-000087970000}"/>
    <cellStyle name="Total 4 4 5 9" xfId="35899" xr:uid="{00000000-0005-0000-0000-000088970000}"/>
    <cellStyle name="Total 4 4 6" xfId="4840" xr:uid="{00000000-0005-0000-0000-000089970000}"/>
    <cellStyle name="Total 4 4 6 2" xfId="8772" xr:uid="{00000000-0005-0000-0000-00008A970000}"/>
    <cellStyle name="Total 4 4 6 3" xfId="13994" xr:uid="{00000000-0005-0000-0000-00008B970000}"/>
    <cellStyle name="Total 4 4 6 4" xfId="20992" xr:uid="{00000000-0005-0000-0000-00008C970000}"/>
    <cellStyle name="Total 4 4 6 5" xfId="27418" xr:uid="{00000000-0005-0000-0000-00008D970000}"/>
    <cellStyle name="Total 4 4 6 6" xfId="28612" xr:uid="{00000000-0005-0000-0000-00008E970000}"/>
    <cellStyle name="Total 4 4 6 7" xfId="25445" xr:uid="{00000000-0005-0000-0000-00008F970000}"/>
    <cellStyle name="Total 4 4 6 8" xfId="32108" xr:uid="{00000000-0005-0000-0000-000090970000}"/>
    <cellStyle name="Total 4 4 6 9" xfId="35783" xr:uid="{00000000-0005-0000-0000-000091970000}"/>
    <cellStyle name="Total 4 4 7" xfId="8767" xr:uid="{00000000-0005-0000-0000-000092970000}"/>
    <cellStyle name="Total 4 4 8" xfId="11278" xr:uid="{00000000-0005-0000-0000-000093970000}"/>
    <cellStyle name="Total 4 4 9" xfId="9174" xr:uid="{00000000-0005-0000-0000-000094970000}"/>
    <cellStyle name="Total 4 5" xfId="2299" xr:uid="{00000000-0005-0000-0000-000095970000}"/>
    <cellStyle name="Total 4 5 10" xfId="19556" xr:uid="{00000000-0005-0000-0000-000096970000}"/>
    <cellStyle name="Total 4 5 11" xfId="19406" xr:uid="{00000000-0005-0000-0000-000097970000}"/>
    <cellStyle name="Total 4 5 12" xfId="21294" xr:uid="{00000000-0005-0000-0000-000098970000}"/>
    <cellStyle name="Total 4 5 13" xfId="34153" xr:uid="{00000000-0005-0000-0000-000099970000}"/>
    <cellStyle name="Total 4 5 14" xfId="37715" xr:uid="{00000000-0005-0000-0000-00009A970000}"/>
    <cellStyle name="Total 4 5 2" xfId="2699" xr:uid="{00000000-0005-0000-0000-00009B970000}"/>
    <cellStyle name="Total 4 5 2 2" xfId="8774" xr:uid="{00000000-0005-0000-0000-00009C970000}"/>
    <cellStyle name="Total 4 5 2 3" xfId="11853" xr:uid="{00000000-0005-0000-0000-00009D970000}"/>
    <cellStyle name="Total 4 5 2 4" xfId="18856" xr:uid="{00000000-0005-0000-0000-00009E970000}"/>
    <cellStyle name="Total 4 5 2 5" xfId="24621" xr:uid="{00000000-0005-0000-0000-00009F970000}"/>
    <cellStyle name="Total 4 5 2 6" xfId="17848" xr:uid="{00000000-0005-0000-0000-0000A0970000}"/>
    <cellStyle name="Total 4 5 2 7" xfId="29983" xr:uid="{00000000-0005-0000-0000-0000A1970000}"/>
    <cellStyle name="Total 4 5 2 8" xfId="33960" xr:uid="{00000000-0005-0000-0000-0000A2970000}"/>
    <cellStyle name="Total 4 5 2 9" xfId="37522" xr:uid="{00000000-0005-0000-0000-0000A3970000}"/>
    <cellStyle name="Total 4 5 3" xfId="3981" xr:uid="{00000000-0005-0000-0000-0000A4970000}"/>
    <cellStyle name="Total 4 5 3 2" xfId="8775" xr:uid="{00000000-0005-0000-0000-0000A5970000}"/>
    <cellStyle name="Total 4 5 3 3" xfId="13135" xr:uid="{00000000-0005-0000-0000-0000A6970000}"/>
    <cellStyle name="Total 4 5 3 4" xfId="20133" xr:uid="{00000000-0005-0000-0000-0000A7970000}"/>
    <cellStyle name="Total 4 5 3 5" xfId="27840" xr:uid="{00000000-0005-0000-0000-0000A8970000}"/>
    <cellStyle name="Total 4 5 3 6" xfId="26623" xr:uid="{00000000-0005-0000-0000-0000A9970000}"/>
    <cellStyle name="Total 4 5 3 7" xfId="28990" xr:uid="{00000000-0005-0000-0000-0000AA970000}"/>
    <cellStyle name="Total 4 5 3 8" xfId="9938" xr:uid="{00000000-0005-0000-0000-0000AB970000}"/>
    <cellStyle name="Total 4 5 3 9" xfId="25552" xr:uid="{00000000-0005-0000-0000-0000AC970000}"/>
    <cellStyle name="Total 4 5 4" xfId="4419" xr:uid="{00000000-0005-0000-0000-0000AD970000}"/>
    <cellStyle name="Total 4 5 4 2" xfId="8776" xr:uid="{00000000-0005-0000-0000-0000AE970000}"/>
    <cellStyle name="Total 4 5 4 3" xfId="13573" xr:uid="{00000000-0005-0000-0000-0000AF970000}"/>
    <cellStyle name="Total 4 5 4 4" xfId="20571" xr:uid="{00000000-0005-0000-0000-0000B0970000}"/>
    <cellStyle name="Total 4 5 4 5" xfId="27607" xr:uid="{00000000-0005-0000-0000-0000B1970000}"/>
    <cellStyle name="Total 4 5 4 6" xfId="19754" xr:uid="{00000000-0005-0000-0000-0000B2970000}"/>
    <cellStyle name="Total 4 5 4 7" xfId="25577" xr:uid="{00000000-0005-0000-0000-0000B3970000}"/>
    <cellStyle name="Total 4 5 4 8" xfId="31754" xr:uid="{00000000-0005-0000-0000-0000B4970000}"/>
    <cellStyle name="Total 4 5 4 9" xfId="35434" xr:uid="{00000000-0005-0000-0000-0000B5970000}"/>
    <cellStyle name="Total 4 5 5" xfId="4673" xr:uid="{00000000-0005-0000-0000-0000B6970000}"/>
    <cellStyle name="Total 4 5 5 2" xfId="8777" xr:uid="{00000000-0005-0000-0000-0000B7970000}"/>
    <cellStyle name="Total 4 5 5 3" xfId="13827" xr:uid="{00000000-0005-0000-0000-0000B8970000}"/>
    <cellStyle name="Total 4 5 5 4" xfId="20825" xr:uid="{00000000-0005-0000-0000-0000B9970000}"/>
    <cellStyle name="Total 4 5 5 5" xfId="17728" xr:uid="{00000000-0005-0000-0000-0000BA970000}"/>
    <cellStyle name="Total 4 5 5 6" xfId="28168" xr:uid="{00000000-0005-0000-0000-0000BB970000}"/>
    <cellStyle name="Total 4 5 5 7" xfId="26817" xr:uid="{00000000-0005-0000-0000-0000BC970000}"/>
    <cellStyle name="Total 4 5 5 8" xfId="25308" xr:uid="{00000000-0005-0000-0000-0000BD970000}"/>
    <cellStyle name="Total 4 5 5 9" xfId="23997" xr:uid="{00000000-0005-0000-0000-0000BE970000}"/>
    <cellStyle name="Total 4 5 6" xfId="4919" xr:uid="{00000000-0005-0000-0000-0000BF970000}"/>
    <cellStyle name="Total 4 5 6 2" xfId="8778" xr:uid="{00000000-0005-0000-0000-0000C0970000}"/>
    <cellStyle name="Total 4 5 6 3" xfId="14073" xr:uid="{00000000-0005-0000-0000-0000C1970000}"/>
    <cellStyle name="Total 4 5 6 4" xfId="21071" xr:uid="{00000000-0005-0000-0000-0000C2970000}"/>
    <cellStyle name="Total 4 5 6 5" xfId="9293" xr:uid="{00000000-0005-0000-0000-0000C3970000}"/>
    <cellStyle name="Total 4 5 6 6" xfId="29294" xr:uid="{00000000-0005-0000-0000-0000C4970000}"/>
    <cellStyle name="Total 4 5 6 7" xfId="31965" xr:uid="{00000000-0005-0000-0000-0000C5970000}"/>
    <cellStyle name="Total 4 5 6 8" xfId="35643" xr:uid="{00000000-0005-0000-0000-0000C6970000}"/>
    <cellStyle name="Total 4 5 6 9" xfId="38554" xr:uid="{00000000-0005-0000-0000-0000C7970000}"/>
    <cellStyle name="Total 4 5 7" xfId="8773" xr:uid="{00000000-0005-0000-0000-0000C8970000}"/>
    <cellStyle name="Total 4 5 8" xfId="11453" xr:uid="{00000000-0005-0000-0000-0000C9970000}"/>
    <cellStyle name="Total 4 5 9" xfId="18456" xr:uid="{00000000-0005-0000-0000-0000CA970000}"/>
    <cellStyle name="Total 4 6" xfId="2356" xr:uid="{00000000-0005-0000-0000-0000CB970000}"/>
    <cellStyle name="Total 4 6 10" xfId="23276" xr:uid="{00000000-0005-0000-0000-0000CC970000}"/>
    <cellStyle name="Total 4 6 11" xfId="19368" xr:uid="{00000000-0005-0000-0000-0000CD970000}"/>
    <cellStyle name="Total 4 6 12" xfId="30153" xr:uid="{00000000-0005-0000-0000-0000CE970000}"/>
    <cellStyle name="Total 4 6 13" xfId="34113" xr:uid="{00000000-0005-0000-0000-0000CF970000}"/>
    <cellStyle name="Total 4 6 14" xfId="37675" xr:uid="{00000000-0005-0000-0000-0000D0970000}"/>
    <cellStyle name="Total 4 6 2" xfId="2756" xr:uid="{00000000-0005-0000-0000-0000D1970000}"/>
    <cellStyle name="Total 4 6 2 2" xfId="8780" xr:uid="{00000000-0005-0000-0000-0000D2970000}"/>
    <cellStyle name="Total 4 6 2 3" xfId="11910" xr:uid="{00000000-0005-0000-0000-0000D3970000}"/>
    <cellStyle name="Total 4 6 2 4" xfId="18913" xr:uid="{00000000-0005-0000-0000-0000D4970000}"/>
    <cellStyle name="Total 4 6 2 5" xfId="24213" xr:uid="{00000000-0005-0000-0000-0000D5970000}"/>
    <cellStyle name="Total 4 6 2 6" xfId="26337" xr:uid="{00000000-0005-0000-0000-0000D6970000}"/>
    <cellStyle name="Total 4 6 2 7" xfId="10172" xr:uid="{00000000-0005-0000-0000-0000D7970000}"/>
    <cellStyle name="Total 4 6 2 8" xfId="33932" xr:uid="{00000000-0005-0000-0000-0000D8970000}"/>
    <cellStyle name="Total 4 6 2 9" xfId="37494" xr:uid="{00000000-0005-0000-0000-0000D9970000}"/>
    <cellStyle name="Total 4 6 3" xfId="4038" xr:uid="{00000000-0005-0000-0000-0000DA970000}"/>
    <cellStyle name="Total 4 6 3 2" xfId="8781" xr:uid="{00000000-0005-0000-0000-0000DB970000}"/>
    <cellStyle name="Total 4 6 3 3" xfId="13192" xr:uid="{00000000-0005-0000-0000-0000DC970000}"/>
    <cellStyle name="Total 4 6 3 4" xfId="20190" xr:uid="{00000000-0005-0000-0000-0000DD970000}"/>
    <cellStyle name="Total 4 6 3 5" xfId="27812" xr:uid="{00000000-0005-0000-0000-0000DE970000}"/>
    <cellStyle name="Total 4 6 3 6" xfId="26637" xr:uid="{00000000-0005-0000-0000-0000DF970000}"/>
    <cellStyle name="Total 4 6 3 7" xfId="28206" xr:uid="{00000000-0005-0000-0000-0000E0970000}"/>
    <cellStyle name="Total 4 6 3 8" xfId="33445" xr:uid="{00000000-0005-0000-0000-0000E1970000}"/>
    <cellStyle name="Total 4 6 3 9" xfId="37120" xr:uid="{00000000-0005-0000-0000-0000E2970000}"/>
    <cellStyle name="Total 4 6 4" xfId="4476" xr:uid="{00000000-0005-0000-0000-0000E3970000}"/>
    <cellStyle name="Total 4 6 4 2" xfId="8782" xr:uid="{00000000-0005-0000-0000-0000E4970000}"/>
    <cellStyle name="Total 4 6 4 3" xfId="13630" xr:uid="{00000000-0005-0000-0000-0000E5970000}"/>
    <cellStyle name="Total 4 6 4 4" xfId="20628" xr:uid="{00000000-0005-0000-0000-0000E6970000}"/>
    <cellStyle name="Total 4 6 4 5" xfId="9299" xr:uid="{00000000-0005-0000-0000-0000E7970000}"/>
    <cellStyle name="Total 4 6 4 6" xfId="29486" xr:uid="{00000000-0005-0000-0000-0000E8970000}"/>
    <cellStyle name="Total 4 6 4 7" xfId="25515" xr:uid="{00000000-0005-0000-0000-0000E9970000}"/>
    <cellStyle name="Total 4 6 4 8" xfId="29714" xr:uid="{00000000-0005-0000-0000-0000EA970000}"/>
    <cellStyle name="Total 4 6 4 9" xfId="9966" xr:uid="{00000000-0005-0000-0000-0000EB970000}"/>
    <cellStyle name="Total 4 6 5" xfId="4730" xr:uid="{00000000-0005-0000-0000-0000EC970000}"/>
    <cellStyle name="Total 4 6 5 2" xfId="8783" xr:uid="{00000000-0005-0000-0000-0000ED970000}"/>
    <cellStyle name="Total 4 6 5 3" xfId="13884" xr:uid="{00000000-0005-0000-0000-0000EE970000}"/>
    <cellStyle name="Total 4 6 5 4" xfId="20882" xr:uid="{00000000-0005-0000-0000-0000EF970000}"/>
    <cellStyle name="Total 4 6 5 5" xfId="27472" xr:uid="{00000000-0005-0000-0000-0000F0970000}"/>
    <cellStyle name="Total 4 6 5 6" xfId="20028" xr:uid="{00000000-0005-0000-0000-0000F1970000}"/>
    <cellStyle name="Total 4 6 5 7" xfId="26458" xr:uid="{00000000-0005-0000-0000-0000F2970000}"/>
    <cellStyle name="Total 4 6 5 8" xfId="21368" xr:uid="{00000000-0005-0000-0000-0000F3970000}"/>
    <cellStyle name="Total 4 6 5 9" xfId="22542" xr:uid="{00000000-0005-0000-0000-0000F4970000}"/>
    <cellStyle name="Total 4 6 6" xfId="4976" xr:uid="{00000000-0005-0000-0000-0000F5970000}"/>
    <cellStyle name="Total 4 6 6 2" xfId="8784" xr:uid="{00000000-0005-0000-0000-0000F6970000}"/>
    <cellStyle name="Total 4 6 6 3" xfId="14130" xr:uid="{00000000-0005-0000-0000-0000F7970000}"/>
    <cellStyle name="Total 4 6 6 4" xfId="21128" xr:uid="{00000000-0005-0000-0000-0000F8970000}"/>
    <cellStyle name="Total 4 6 6 5" xfId="27348" xr:uid="{00000000-0005-0000-0000-0000F9970000}"/>
    <cellStyle name="Total 4 6 6 6" xfId="29297" xr:uid="{00000000-0005-0000-0000-0000FA970000}"/>
    <cellStyle name="Total 4 6 6 7" xfId="32022" xr:uid="{00000000-0005-0000-0000-0000FB970000}"/>
    <cellStyle name="Total 4 6 6 8" xfId="35700" xr:uid="{00000000-0005-0000-0000-0000FC970000}"/>
    <cellStyle name="Total 4 6 6 9" xfId="38611" xr:uid="{00000000-0005-0000-0000-0000FD970000}"/>
    <cellStyle name="Total 4 6 7" xfId="8779" xr:uid="{00000000-0005-0000-0000-0000FE970000}"/>
    <cellStyle name="Total 4 6 8" xfId="11510" xr:uid="{00000000-0005-0000-0000-0000FF970000}"/>
    <cellStyle name="Total 4 6 9" xfId="18513" xr:uid="{00000000-0005-0000-0000-000000980000}"/>
    <cellStyle name="Total 4 7" xfId="1663" xr:uid="{00000000-0005-0000-0000-000001980000}"/>
    <cellStyle name="Total 4 7 10" xfId="28043" xr:uid="{00000000-0005-0000-0000-000002980000}"/>
    <cellStyle name="Total 4 7 11" xfId="25738" xr:uid="{00000000-0005-0000-0000-000003980000}"/>
    <cellStyle name="Total 4 7 12" xfId="24356" xr:uid="{00000000-0005-0000-0000-000004980000}"/>
    <cellStyle name="Total 4 7 13" xfId="31659" xr:uid="{00000000-0005-0000-0000-000005980000}"/>
    <cellStyle name="Total 4 7 2" xfId="3591" xr:uid="{00000000-0005-0000-0000-000006980000}"/>
    <cellStyle name="Total 4 7 2 2" xfId="8786" xr:uid="{00000000-0005-0000-0000-000007980000}"/>
    <cellStyle name="Total 4 7 2 3" xfId="12745" xr:uid="{00000000-0005-0000-0000-000008980000}"/>
    <cellStyle name="Total 4 7 2 4" xfId="19746" xr:uid="{00000000-0005-0000-0000-000009980000}"/>
    <cellStyle name="Total 4 7 2 5" xfId="22607" xr:uid="{00000000-0005-0000-0000-00000A980000}"/>
    <cellStyle name="Total 4 7 2 6" xfId="18358" xr:uid="{00000000-0005-0000-0000-00000B980000}"/>
    <cellStyle name="Total 4 7 2 7" xfId="29588" xr:uid="{00000000-0005-0000-0000-00000C980000}"/>
    <cellStyle name="Total 4 7 2 8" xfId="33588" xr:uid="{00000000-0005-0000-0000-00000D980000}"/>
    <cellStyle name="Total 4 7 2 9" xfId="37256" xr:uid="{00000000-0005-0000-0000-00000E980000}"/>
    <cellStyle name="Total 4 7 3" xfId="4140" xr:uid="{00000000-0005-0000-0000-00000F980000}"/>
    <cellStyle name="Total 4 7 3 2" xfId="8787" xr:uid="{00000000-0005-0000-0000-000010980000}"/>
    <cellStyle name="Total 4 7 3 3" xfId="13294" xr:uid="{00000000-0005-0000-0000-000011980000}"/>
    <cellStyle name="Total 4 7 3 4" xfId="20292" xr:uid="{00000000-0005-0000-0000-000012980000}"/>
    <cellStyle name="Total 4 7 3 5" xfId="24112" xr:uid="{00000000-0005-0000-0000-000013980000}"/>
    <cellStyle name="Total 4 7 3 6" xfId="24511" xr:uid="{00000000-0005-0000-0000-000014980000}"/>
    <cellStyle name="Total 4 7 3 7" xfId="17722" xr:uid="{00000000-0005-0000-0000-000015980000}"/>
    <cellStyle name="Total 4 7 3 8" xfId="33399" xr:uid="{00000000-0005-0000-0000-000016980000}"/>
    <cellStyle name="Total 4 7 3 9" xfId="37074" xr:uid="{00000000-0005-0000-0000-000017980000}"/>
    <cellStyle name="Total 4 7 4" xfId="3069" xr:uid="{00000000-0005-0000-0000-000018980000}"/>
    <cellStyle name="Total 4 7 4 2" xfId="8788" xr:uid="{00000000-0005-0000-0000-000019980000}"/>
    <cellStyle name="Total 4 7 4 3" xfId="12223" xr:uid="{00000000-0005-0000-0000-00001A980000}"/>
    <cellStyle name="Total 4 7 4 4" xfId="19226" xr:uid="{00000000-0005-0000-0000-00001B980000}"/>
    <cellStyle name="Total 4 7 4 5" xfId="22568" xr:uid="{00000000-0005-0000-0000-00001C980000}"/>
    <cellStyle name="Total 4 7 4 6" xfId="26414" xr:uid="{00000000-0005-0000-0000-00001D980000}"/>
    <cellStyle name="Total 4 7 4 7" xfId="29801" xr:uid="{00000000-0005-0000-0000-00001E980000}"/>
    <cellStyle name="Total 4 7 4 8" xfId="25366" xr:uid="{00000000-0005-0000-0000-00001F980000}"/>
    <cellStyle name="Total 4 7 4 9" xfId="25895" xr:uid="{00000000-0005-0000-0000-000020980000}"/>
    <cellStyle name="Total 4 7 5" xfId="3015" xr:uid="{00000000-0005-0000-0000-000021980000}"/>
    <cellStyle name="Total 4 7 5 2" xfId="8789" xr:uid="{00000000-0005-0000-0000-000022980000}"/>
    <cellStyle name="Total 4 7 5 3" xfId="12169" xr:uid="{00000000-0005-0000-0000-000023980000}"/>
    <cellStyle name="Total 4 7 5 4" xfId="19172" xr:uid="{00000000-0005-0000-0000-000024980000}"/>
    <cellStyle name="Total 4 7 5 5" xfId="28307" xr:uid="{00000000-0005-0000-0000-000025980000}"/>
    <cellStyle name="Total 4 7 5 6" xfId="26402" xr:uid="{00000000-0005-0000-0000-000026980000}"/>
    <cellStyle name="Total 4 7 5 7" xfId="28732" xr:uid="{00000000-0005-0000-0000-000027980000}"/>
    <cellStyle name="Total 4 7 5 8" xfId="31560" xr:uid="{00000000-0005-0000-0000-000028980000}"/>
    <cellStyle name="Total 4 7 5 9" xfId="35276" xr:uid="{00000000-0005-0000-0000-000029980000}"/>
    <cellStyle name="Total 4 7 6" xfId="8785" xr:uid="{00000000-0005-0000-0000-00002A980000}"/>
    <cellStyle name="Total 4 7 7" xfId="10817" xr:uid="{00000000-0005-0000-0000-00002B980000}"/>
    <cellStyle name="Total 4 7 8" xfId="9751" xr:uid="{00000000-0005-0000-0000-00002C980000}"/>
    <cellStyle name="Total 4 7 9" xfId="28671" xr:uid="{00000000-0005-0000-0000-00002D980000}"/>
    <cellStyle name="Total 4 8" xfId="2491" xr:uid="{00000000-0005-0000-0000-00002E980000}"/>
    <cellStyle name="Total 4 8 2" xfId="8790" xr:uid="{00000000-0005-0000-0000-00002F980000}"/>
    <cellStyle name="Total 4 8 3" xfId="11645" xr:uid="{00000000-0005-0000-0000-000030980000}"/>
    <cellStyle name="Total 4 8 4" xfId="18648" xr:uid="{00000000-0005-0000-0000-000031980000}"/>
    <cellStyle name="Total 4 8 5" xfId="25397" xr:uid="{00000000-0005-0000-0000-000032980000}"/>
    <cellStyle name="Total 4 8 6" xfId="26215" xr:uid="{00000000-0005-0000-0000-000033980000}"/>
    <cellStyle name="Total 4 8 7" xfId="25921" xr:uid="{00000000-0005-0000-0000-000034980000}"/>
    <cellStyle name="Total 4 8 8" xfId="30885" xr:uid="{00000000-0005-0000-0000-000035980000}"/>
    <cellStyle name="Total 4 8 9" xfId="34821" xr:uid="{00000000-0005-0000-0000-000036980000}"/>
    <cellStyle name="Total 4 9" xfId="3155" xr:uid="{00000000-0005-0000-0000-000037980000}"/>
    <cellStyle name="Total 4 9 2" xfId="8791" xr:uid="{00000000-0005-0000-0000-000038980000}"/>
    <cellStyle name="Total 4 9 3" xfId="12309" xr:uid="{00000000-0005-0000-0000-000039980000}"/>
    <cellStyle name="Total 4 9 4" xfId="19312" xr:uid="{00000000-0005-0000-0000-00003A980000}"/>
    <cellStyle name="Total 4 9 5" xfId="25482" xr:uid="{00000000-0005-0000-0000-00003B980000}"/>
    <cellStyle name="Total 4 9 6" xfId="29146" xr:uid="{00000000-0005-0000-0000-00003C980000}"/>
    <cellStyle name="Total 4 9 7" xfId="29763" xr:uid="{00000000-0005-0000-0000-00003D980000}"/>
    <cellStyle name="Total 4 9 8" xfId="33740" xr:uid="{00000000-0005-0000-0000-00003E980000}"/>
    <cellStyle name="Total 4 9 9" xfId="37302" xr:uid="{00000000-0005-0000-0000-00003F980000}"/>
    <cellStyle name="Total 5" xfId="1036" xr:uid="{00000000-0005-0000-0000-000040980000}"/>
    <cellStyle name="Total 5 10" xfId="3799" xr:uid="{00000000-0005-0000-0000-000041980000}"/>
    <cellStyle name="Total 5 10 2" xfId="8793" xr:uid="{00000000-0005-0000-0000-000042980000}"/>
    <cellStyle name="Total 5 10 3" xfId="12953" xr:uid="{00000000-0005-0000-0000-000043980000}"/>
    <cellStyle name="Total 5 10 4" xfId="19952" xr:uid="{00000000-0005-0000-0000-000044980000}"/>
    <cellStyle name="Total 5 10 5" xfId="27874" xr:uid="{00000000-0005-0000-0000-000045980000}"/>
    <cellStyle name="Total 5 10 6" xfId="28037" xr:uid="{00000000-0005-0000-0000-000046980000}"/>
    <cellStyle name="Total 5 10 7" xfId="31147" xr:uid="{00000000-0005-0000-0000-000047980000}"/>
    <cellStyle name="Total 5 10 8" xfId="35020" xr:uid="{00000000-0005-0000-0000-000048980000}"/>
    <cellStyle name="Total 5 11" xfId="2852" xr:uid="{00000000-0005-0000-0000-000049980000}"/>
    <cellStyle name="Total 5 11 2" xfId="8794" xr:uid="{00000000-0005-0000-0000-00004A980000}"/>
    <cellStyle name="Total 5 11 3" xfId="12006" xr:uid="{00000000-0005-0000-0000-00004B980000}"/>
    <cellStyle name="Total 5 11 4" xfId="19009" xr:uid="{00000000-0005-0000-0000-00004C980000}"/>
    <cellStyle name="Total 5 11 5" xfId="19774" xr:uid="{00000000-0005-0000-0000-00004D980000}"/>
    <cellStyle name="Total 5 11 6" xfId="29165" xr:uid="{00000000-0005-0000-0000-00004E980000}"/>
    <cellStyle name="Total 5 11 7" xfId="33884" xr:uid="{00000000-0005-0000-0000-00004F980000}"/>
    <cellStyle name="Total 5 11 8" xfId="37446" xr:uid="{00000000-0005-0000-0000-000050980000}"/>
    <cellStyle name="Total 5 12" xfId="8792" xr:uid="{00000000-0005-0000-0000-000051980000}"/>
    <cellStyle name="Total 5 13" xfId="10190" xr:uid="{00000000-0005-0000-0000-000052980000}"/>
    <cellStyle name="Total 5 14" xfId="17354" xr:uid="{00000000-0005-0000-0000-000053980000}"/>
    <cellStyle name="Total 5 15" xfId="25820" xr:uid="{00000000-0005-0000-0000-000054980000}"/>
    <cellStyle name="Total 5 16" xfId="25815" xr:uid="{00000000-0005-0000-0000-000055980000}"/>
    <cellStyle name="Total 5 17" xfId="35092" xr:uid="{00000000-0005-0000-0000-000056980000}"/>
    <cellStyle name="Total 5 18" xfId="38419" xr:uid="{00000000-0005-0000-0000-000057980000}"/>
    <cellStyle name="Total 5 2" xfId="2314" xr:uid="{00000000-0005-0000-0000-000058980000}"/>
    <cellStyle name="Total 5 2 10" xfId="26128" xr:uid="{00000000-0005-0000-0000-000059980000}"/>
    <cellStyle name="Total 5 2 11" xfId="30170" xr:uid="{00000000-0005-0000-0000-00005A980000}"/>
    <cellStyle name="Total 5 2 12" xfId="34146" xr:uid="{00000000-0005-0000-0000-00005B980000}"/>
    <cellStyle name="Total 5 2 13" xfId="37708" xr:uid="{00000000-0005-0000-0000-00005C980000}"/>
    <cellStyle name="Total 5 2 2" xfId="2714" xr:uid="{00000000-0005-0000-0000-00005D980000}"/>
    <cellStyle name="Total 5 2 2 2" xfId="8796" xr:uid="{00000000-0005-0000-0000-00005E980000}"/>
    <cellStyle name="Total 5 2 2 3" xfId="11868" xr:uid="{00000000-0005-0000-0000-00005F980000}"/>
    <cellStyle name="Total 5 2 2 4" xfId="18871" xr:uid="{00000000-0005-0000-0000-000060980000}"/>
    <cellStyle name="Total 5 2 2 5" xfId="26316" xr:uid="{00000000-0005-0000-0000-000061980000}"/>
    <cellStyle name="Total 5 2 2 6" xfId="29976" xr:uid="{00000000-0005-0000-0000-000062980000}"/>
    <cellStyle name="Total 5 2 2 7" xfId="31100" xr:uid="{00000000-0005-0000-0000-000063980000}"/>
    <cellStyle name="Total 5 2 2 8" xfId="34988" xr:uid="{00000000-0005-0000-0000-000064980000}"/>
    <cellStyle name="Total 5 2 3" xfId="3996" xr:uid="{00000000-0005-0000-0000-000065980000}"/>
    <cellStyle name="Total 5 2 3 2" xfId="8797" xr:uid="{00000000-0005-0000-0000-000066980000}"/>
    <cellStyle name="Total 5 2 3 3" xfId="13150" xr:uid="{00000000-0005-0000-0000-000067980000}"/>
    <cellStyle name="Total 5 2 3 4" xfId="20148" xr:uid="{00000000-0005-0000-0000-000068980000}"/>
    <cellStyle name="Total 5 2 3 5" xfId="17686" xr:uid="{00000000-0005-0000-0000-000069980000}"/>
    <cellStyle name="Total 5 2 3 6" xfId="28973" xr:uid="{00000000-0005-0000-0000-00006A980000}"/>
    <cellStyle name="Total 5 2 3 7" xfId="22995" xr:uid="{00000000-0005-0000-0000-00006B980000}"/>
    <cellStyle name="Total 5 2 3 8" xfId="30244" xr:uid="{00000000-0005-0000-0000-00006C980000}"/>
    <cellStyle name="Total 5 2 4" xfId="4434" xr:uid="{00000000-0005-0000-0000-00006D980000}"/>
    <cellStyle name="Total 5 2 4 2" xfId="8798" xr:uid="{00000000-0005-0000-0000-00006E980000}"/>
    <cellStyle name="Total 5 2 4 3" xfId="13588" xr:uid="{00000000-0005-0000-0000-00006F980000}"/>
    <cellStyle name="Total 5 2 4 4" xfId="20586" xr:uid="{00000000-0005-0000-0000-000070980000}"/>
    <cellStyle name="Total 5 2 4 5" xfId="29234" xr:uid="{00000000-0005-0000-0000-000071980000}"/>
    <cellStyle name="Total 5 2 4 6" xfId="31891" xr:uid="{00000000-0005-0000-0000-000072980000}"/>
    <cellStyle name="Total 5 2 4 7" xfId="31870" xr:uid="{00000000-0005-0000-0000-000073980000}"/>
    <cellStyle name="Total 5 2 4 8" xfId="35524" xr:uid="{00000000-0005-0000-0000-000074980000}"/>
    <cellStyle name="Total 5 2 5" xfId="4688" xr:uid="{00000000-0005-0000-0000-000075980000}"/>
    <cellStyle name="Total 5 2 5 2" xfId="8799" xr:uid="{00000000-0005-0000-0000-000076980000}"/>
    <cellStyle name="Total 5 2 5 3" xfId="13842" xr:uid="{00000000-0005-0000-0000-000077980000}"/>
    <cellStyle name="Total 5 2 5 4" xfId="20840" xr:uid="{00000000-0005-0000-0000-000078980000}"/>
    <cellStyle name="Total 5 2 5 5" xfId="25416" xr:uid="{00000000-0005-0000-0000-000079980000}"/>
    <cellStyle name="Total 5 2 5 6" xfId="26812" xr:uid="{00000000-0005-0000-0000-00007A980000}"/>
    <cellStyle name="Total 5 2 5 7" xfId="32180" xr:uid="{00000000-0005-0000-0000-00007B980000}"/>
    <cellStyle name="Total 5 2 5 8" xfId="35855" xr:uid="{00000000-0005-0000-0000-00007C980000}"/>
    <cellStyle name="Total 5 2 6" xfId="4934" xr:uid="{00000000-0005-0000-0000-00007D980000}"/>
    <cellStyle name="Total 5 2 6 2" xfId="8800" xr:uid="{00000000-0005-0000-0000-00007E980000}"/>
    <cellStyle name="Total 5 2 6 3" xfId="14088" xr:uid="{00000000-0005-0000-0000-00007F980000}"/>
    <cellStyle name="Total 5 2 6 4" xfId="21086" xr:uid="{00000000-0005-0000-0000-000080980000}"/>
    <cellStyle name="Total 5 2 6 5" xfId="28177" xr:uid="{00000000-0005-0000-0000-000081980000}"/>
    <cellStyle name="Total 5 2 6 6" xfId="31980" xr:uid="{00000000-0005-0000-0000-000082980000}"/>
    <cellStyle name="Total 5 2 6 7" xfId="35658" xr:uid="{00000000-0005-0000-0000-000083980000}"/>
    <cellStyle name="Total 5 2 6 8" xfId="38569" xr:uid="{00000000-0005-0000-0000-000084980000}"/>
    <cellStyle name="Total 5 2 7" xfId="8795" xr:uid="{00000000-0005-0000-0000-000085980000}"/>
    <cellStyle name="Total 5 2 8" xfId="11468" xr:uid="{00000000-0005-0000-0000-000086980000}"/>
    <cellStyle name="Total 5 2 9" xfId="18471" xr:uid="{00000000-0005-0000-0000-000087980000}"/>
    <cellStyle name="Total 5 3" xfId="2050" xr:uid="{00000000-0005-0000-0000-000088980000}"/>
    <cellStyle name="Total 5 3 10" xfId="29099" xr:uid="{00000000-0005-0000-0000-000089980000}"/>
    <cellStyle name="Total 5 3 11" xfId="30857" xr:uid="{00000000-0005-0000-0000-00008A980000}"/>
    <cellStyle name="Total 5 3 12" xfId="34796" xr:uid="{00000000-0005-0000-0000-00008B980000}"/>
    <cellStyle name="Total 5 3 13" xfId="38342" xr:uid="{00000000-0005-0000-0000-00008C980000}"/>
    <cellStyle name="Total 5 3 2" xfId="2583" xr:uid="{00000000-0005-0000-0000-00008D980000}"/>
    <cellStyle name="Total 5 3 2 2" xfId="8802" xr:uid="{00000000-0005-0000-0000-00008E980000}"/>
    <cellStyle name="Total 5 3 2 3" xfId="11737" xr:uid="{00000000-0005-0000-0000-00008F980000}"/>
    <cellStyle name="Total 5 3 2 4" xfId="18740" xr:uid="{00000000-0005-0000-0000-000090980000}"/>
    <cellStyle name="Total 5 3 2 5" xfId="24455" xr:uid="{00000000-0005-0000-0000-000091980000}"/>
    <cellStyle name="Total 5 3 2 6" xfId="30041" xr:uid="{00000000-0005-0000-0000-000092980000}"/>
    <cellStyle name="Total 5 3 2 7" xfId="10058" xr:uid="{00000000-0005-0000-0000-000093980000}"/>
    <cellStyle name="Total 5 3 2 8" xfId="34975" xr:uid="{00000000-0005-0000-0000-000094980000}"/>
    <cellStyle name="Total 5 3 3" xfId="3819" xr:uid="{00000000-0005-0000-0000-000095980000}"/>
    <cellStyle name="Total 5 3 3 2" xfId="8803" xr:uid="{00000000-0005-0000-0000-000096980000}"/>
    <cellStyle name="Total 5 3 3 3" xfId="12973" xr:uid="{00000000-0005-0000-0000-000097980000}"/>
    <cellStyle name="Total 5 3 3 4" xfId="19972" xr:uid="{00000000-0005-0000-0000-000098980000}"/>
    <cellStyle name="Total 5 3 3 5" xfId="26594" xr:uid="{00000000-0005-0000-0000-000099980000}"/>
    <cellStyle name="Total 5 3 3 6" xfId="25626" xr:uid="{00000000-0005-0000-0000-00009A980000}"/>
    <cellStyle name="Total 5 3 3 7" xfId="33507" xr:uid="{00000000-0005-0000-0000-00009B980000}"/>
    <cellStyle name="Total 5 3 3 8" xfId="37175" xr:uid="{00000000-0005-0000-0000-00009C980000}"/>
    <cellStyle name="Total 5 3 4" xfId="4292" xr:uid="{00000000-0005-0000-0000-00009D980000}"/>
    <cellStyle name="Total 5 3 4 2" xfId="8804" xr:uid="{00000000-0005-0000-0000-00009E980000}"/>
    <cellStyle name="Total 5 3 4 3" xfId="13446" xr:uid="{00000000-0005-0000-0000-00009F980000}"/>
    <cellStyle name="Total 5 3 4 4" xfId="20444" xr:uid="{00000000-0005-0000-0000-0000A0980000}"/>
    <cellStyle name="Total 5 3 4 5" xfId="26672" xr:uid="{00000000-0005-0000-0000-0000A1980000}"/>
    <cellStyle name="Total 5 3 4 6" xfId="25596" xr:uid="{00000000-0005-0000-0000-0000A2980000}"/>
    <cellStyle name="Total 5 3 4 7" xfId="15523" xr:uid="{00000000-0005-0000-0000-0000A3980000}"/>
    <cellStyle name="Total 5 3 4 8" xfId="31236" xr:uid="{00000000-0005-0000-0000-0000A4980000}"/>
    <cellStyle name="Total 5 3 5" xfId="4565" xr:uid="{00000000-0005-0000-0000-0000A5980000}"/>
    <cellStyle name="Total 5 3 5 2" xfId="8805" xr:uid="{00000000-0005-0000-0000-0000A6980000}"/>
    <cellStyle name="Total 5 3 5 3" xfId="13719" xr:uid="{00000000-0005-0000-0000-0000A7980000}"/>
    <cellStyle name="Total 5 3 5 4" xfId="20717" xr:uid="{00000000-0005-0000-0000-0000A8980000}"/>
    <cellStyle name="Total 5 3 5 5" xfId="25020" xr:uid="{00000000-0005-0000-0000-0000A9980000}"/>
    <cellStyle name="Total 5 3 5 6" xfId="26464" xr:uid="{00000000-0005-0000-0000-0000AA980000}"/>
    <cellStyle name="Total 5 3 5 7" xfId="32235" xr:uid="{00000000-0005-0000-0000-0000AB980000}"/>
    <cellStyle name="Total 5 3 5 8" xfId="35910" xr:uid="{00000000-0005-0000-0000-0000AC980000}"/>
    <cellStyle name="Total 5 3 6" xfId="4815" xr:uid="{00000000-0005-0000-0000-0000AD980000}"/>
    <cellStyle name="Total 5 3 6 2" xfId="8806" xr:uid="{00000000-0005-0000-0000-0000AE980000}"/>
    <cellStyle name="Total 5 3 6 3" xfId="13969" xr:uid="{00000000-0005-0000-0000-0000AF980000}"/>
    <cellStyle name="Total 5 3 6 4" xfId="20967" xr:uid="{00000000-0005-0000-0000-0000B0980000}"/>
    <cellStyle name="Total 5 3 6 5" xfId="23479" xr:uid="{00000000-0005-0000-0000-0000B1980000}"/>
    <cellStyle name="Total 5 3 6 6" xfId="24993" xr:uid="{00000000-0005-0000-0000-0000B2980000}"/>
    <cellStyle name="Total 5 3 6 7" xfId="26448" xr:uid="{00000000-0005-0000-0000-0000B3980000}"/>
    <cellStyle name="Total 5 3 6 8" xfId="35061" xr:uid="{00000000-0005-0000-0000-0000B4980000}"/>
    <cellStyle name="Total 5 3 7" xfId="8801" xr:uid="{00000000-0005-0000-0000-0000B5980000}"/>
    <cellStyle name="Total 5 3 8" xfId="11204" xr:uid="{00000000-0005-0000-0000-0000B6980000}"/>
    <cellStyle name="Total 5 3 9" xfId="9484" xr:uid="{00000000-0005-0000-0000-0000B7980000}"/>
    <cellStyle name="Total 5 4" xfId="2300" xr:uid="{00000000-0005-0000-0000-0000B8980000}"/>
    <cellStyle name="Total 5 4 10" xfId="26124" xr:uid="{00000000-0005-0000-0000-0000B9980000}"/>
    <cellStyle name="Total 5 4 11" xfId="30177" xr:uid="{00000000-0005-0000-0000-0000BA980000}"/>
    <cellStyle name="Total 5 4 12" xfId="34156" xr:uid="{00000000-0005-0000-0000-0000BB980000}"/>
    <cellStyle name="Total 5 4 13" xfId="37718" xr:uid="{00000000-0005-0000-0000-0000BC980000}"/>
    <cellStyle name="Total 5 4 2" xfId="2700" xr:uid="{00000000-0005-0000-0000-0000BD980000}"/>
    <cellStyle name="Total 5 4 2 2" xfId="8808" xr:uid="{00000000-0005-0000-0000-0000BE980000}"/>
    <cellStyle name="Total 5 4 2 3" xfId="11854" xr:uid="{00000000-0005-0000-0000-0000BF980000}"/>
    <cellStyle name="Total 5 4 2 4" xfId="18857" xr:uid="{00000000-0005-0000-0000-0000C0980000}"/>
    <cellStyle name="Total 5 4 2 5" xfId="26309" xr:uid="{00000000-0005-0000-0000-0000C1980000}"/>
    <cellStyle name="Total 5 4 2 6" xfId="29166" xr:uid="{00000000-0005-0000-0000-0000C2980000}"/>
    <cellStyle name="Total 5 4 2 7" xfId="29646" xr:uid="{00000000-0005-0000-0000-0000C3980000}"/>
    <cellStyle name="Total 5 4 2 8" xfId="31132" xr:uid="{00000000-0005-0000-0000-0000C4980000}"/>
    <cellStyle name="Total 5 4 3" xfId="3982" xr:uid="{00000000-0005-0000-0000-0000C5980000}"/>
    <cellStyle name="Total 5 4 3 2" xfId="8809" xr:uid="{00000000-0005-0000-0000-0000C6980000}"/>
    <cellStyle name="Total 5 4 3 3" xfId="13136" xr:uid="{00000000-0005-0000-0000-0000C7980000}"/>
    <cellStyle name="Total 5 4 3 4" xfId="20134" xr:uid="{00000000-0005-0000-0000-0000C8980000}"/>
    <cellStyle name="Total 5 4 3 5" xfId="19397" xr:uid="{00000000-0005-0000-0000-0000C9980000}"/>
    <cellStyle name="Total 5 4 3 6" xfId="10033" xr:uid="{00000000-0005-0000-0000-0000CA980000}"/>
    <cellStyle name="Total 5 4 3 7" xfId="19505" xr:uid="{00000000-0005-0000-0000-0000CB980000}"/>
    <cellStyle name="Total 5 4 3 8" xfId="21385" xr:uid="{00000000-0005-0000-0000-0000CC980000}"/>
    <cellStyle name="Total 5 4 4" xfId="4420" xr:uid="{00000000-0005-0000-0000-0000CD980000}"/>
    <cellStyle name="Total 5 4 4 2" xfId="8810" xr:uid="{00000000-0005-0000-0000-0000CE980000}"/>
    <cellStyle name="Total 5 4 4 3" xfId="13574" xr:uid="{00000000-0005-0000-0000-0000CF980000}"/>
    <cellStyle name="Total 5 4 4 4" xfId="20572" xr:uid="{00000000-0005-0000-0000-0000D0980000}"/>
    <cellStyle name="Total 5 4 4 5" xfId="22724" xr:uid="{00000000-0005-0000-0000-0000D1980000}"/>
    <cellStyle name="Total 5 4 4 6" xfId="28936" xr:uid="{00000000-0005-0000-0000-0000D2980000}"/>
    <cellStyle name="Total 5 4 4 7" xfId="31752" xr:uid="{00000000-0005-0000-0000-0000D3980000}"/>
    <cellStyle name="Total 5 4 4 8" xfId="35432" xr:uid="{00000000-0005-0000-0000-0000D4980000}"/>
    <cellStyle name="Total 5 4 5" xfId="4674" xr:uid="{00000000-0005-0000-0000-0000D5980000}"/>
    <cellStyle name="Total 5 4 5 2" xfId="8811" xr:uid="{00000000-0005-0000-0000-0000D6980000}"/>
    <cellStyle name="Total 5 4 5 3" xfId="13828" xr:uid="{00000000-0005-0000-0000-0000D7980000}"/>
    <cellStyle name="Total 5 4 5 4" xfId="20826" xr:uid="{00000000-0005-0000-0000-0000D8980000}"/>
    <cellStyle name="Total 5 4 5 5" xfId="19756" xr:uid="{00000000-0005-0000-0000-0000D9980000}"/>
    <cellStyle name="Total 5 4 5 6" xfId="17487" xr:uid="{00000000-0005-0000-0000-0000DA980000}"/>
    <cellStyle name="Total 5 4 5 7" xfId="31785" xr:uid="{00000000-0005-0000-0000-0000DB980000}"/>
    <cellStyle name="Total 5 4 5 8" xfId="35465" xr:uid="{00000000-0005-0000-0000-0000DC980000}"/>
    <cellStyle name="Total 5 4 6" xfId="4920" xr:uid="{00000000-0005-0000-0000-0000DD980000}"/>
    <cellStyle name="Total 5 4 6 2" xfId="8812" xr:uid="{00000000-0005-0000-0000-0000DE980000}"/>
    <cellStyle name="Total 5 4 6 3" xfId="14074" xr:uid="{00000000-0005-0000-0000-0000DF980000}"/>
    <cellStyle name="Total 5 4 6 4" xfId="21072" xr:uid="{00000000-0005-0000-0000-0000E0980000}"/>
    <cellStyle name="Total 5 4 6 5" xfId="22707" xr:uid="{00000000-0005-0000-0000-0000E1980000}"/>
    <cellStyle name="Total 5 4 6 6" xfId="31966" xr:uid="{00000000-0005-0000-0000-0000E2980000}"/>
    <cellStyle name="Total 5 4 6 7" xfId="35644" xr:uid="{00000000-0005-0000-0000-0000E3980000}"/>
    <cellStyle name="Total 5 4 6 8" xfId="38555" xr:uid="{00000000-0005-0000-0000-0000E4980000}"/>
    <cellStyle name="Total 5 4 7" xfId="8807" xr:uid="{00000000-0005-0000-0000-0000E5980000}"/>
    <cellStyle name="Total 5 4 8" xfId="11454" xr:uid="{00000000-0005-0000-0000-0000E6980000}"/>
    <cellStyle name="Total 5 4 9" xfId="18457" xr:uid="{00000000-0005-0000-0000-0000E7980000}"/>
    <cellStyle name="Total 5 5" xfId="2123" xr:uid="{00000000-0005-0000-0000-0000E8980000}"/>
    <cellStyle name="Total 5 5 10" xfId="26061" xr:uid="{00000000-0005-0000-0000-0000E9980000}"/>
    <cellStyle name="Total 5 5 11" xfId="25689" xr:uid="{00000000-0005-0000-0000-0000EA980000}"/>
    <cellStyle name="Total 5 5 12" xfId="34281" xr:uid="{00000000-0005-0000-0000-0000EB980000}"/>
    <cellStyle name="Total 5 5 13" xfId="37833" xr:uid="{00000000-0005-0000-0000-0000EC980000}"/>
    <cellStyle name="Total 5 5 2" xfId="2607" xr:uid="{00000000-0005-0000-0000-0000ED980000}"/>
    <cellStyle name="Total 5 5 2 2" xfId="8814" xr:uid="{00000000-0005-0000-0000-0000EE980000}"/>
    <cellStyle name="Total 5 5 2 3" xfId="11761" xr:uid="{00000000-0005-0000-0000-0000EF980000}"/>
    <cellStyle name="Total 5 5 2 4" xfId="18764" xr:uid="{00000000-0005-0000-0000-0000F0980000}"/>
    <cellStyle name="Total 5 5 2 5" xfId="22662" xr:uid="{00000000-0005-0000-0000-0000F1980000}"/>
    <cellStyle name="Total 5 5 2 6" xfId="18189" xr:uid="{00000000-0005-0000-0000-0000F2980000}"/>
    <cellStyle name="Total 5 5 2 7" xfId="29640" xr:uid="{00000000-0005-0000-0000-0000F3980000}"/>
    <cellStyle name="Total 5 5 2 8" xfId="33610" xr:uid="{00000000-0005-0000-0000-0000F4980000}"/>
    <cellStyle name="Total 5 5 3" xfId="3854" xr:uid="{00000000-0005-0000-0000-0000F5980000}"/>
    <cellStyle name="Total 5 5 3 2" xfId="8815" xr:uid="{00000000-0005-0000-0000-0000F6980000}"/>
    <cellStyle name="Total 5 5 3 3" xfId="13008" xr:uid="{00000000-0005-0000-0000-0000F7980000}"/>
    <cellStyle name="Total 5 5 3 4" xfId="20007" xr:uid="{00000000-0005-0000-0000-0000F8980000}"/>
    <cellStyle name="Total 5 5 3 5" xfId="17789" xr:uid="{00000000-0005-0000-0000-0000F9980000}"/>
    <cellStyle name="Total 5 5 3 6" xfId="27297" xr:uid="{00000000-0005-0000-0000-0000FA980000}"/>
    <cellStyle name="Total 5 5 3 7" xfId="33491" xr:uid="{00000000-0005-0000-0000-0000FB980000}"/>
    <cellStyle name="Total 5 5 3 8" xfId="37159" xr:uid="{00000000-0005-0000-0000-0000FC980000}"/>
    <cellStyle name="Total 5 5 4" xfId="4322" xr:uid="{00000000-0005-0000-0000-0000FD980000}"/>
    <cellStyle name="Total 5 5 4 2" xfId="8816" xr:uid="{00000000-0005-0000-0000-0000FE980000}"/>
    <cellStyle name="Total 5 5 4 3" xfId="13476" xr:uid="{00000000-0005-0000-0000-0000FF980000}"/>
    <cellStyle name="Total 5 5 4 4" xfId="20474" xr:uid="{00000000-0005-0000-0000-000000990000}"/>
    <cellStyle name="Total 5 5 4 5" xfId="28579" xr:uid="{00000000-0005-0000-0000-000001990000}"/>
    <cellStyle name="Total 5 5 4 6" xfId="22580" xr:uid="{00000000-0005-0000-0000-000002990000}"/>
    <cellStyle name="Total 5 5 4 7" xfId="26531" xr:uid="{00000000-0005-0000-0000-000003990000}"/>
    <cellStyle name="Total 5 5 4 8" xfId="31388" xr:uid="{00000000-0005-0000-0000-000004990000}"/>
    <cellStyle name="Total 5 5 5" xfId="4589" xr:uid="{00000000-0005-0000-0000-000005990000}"/>
    <cellStyle name="Total 5 5 5 2" xfId="8817" xr:uid="{00000000-0005-0000-0000-000006990000}"/>
    <cellStyle name="Total 5 5 5 3" xfId="13743" xr:uid="{00000000-0005-0000-0000-000007990000}"/>
    <cellStyle name="Total 5 5 5 4" xfId="20741" xr:uid="{00000000-0005-0000-0000-000008990000}"/>
    <cellStyle name="Total 5 5 5 5" xfId="29435" xr:uid="{00000000-0005-0000-0000-000009990000}"/>
    <cellStyle name="Total 5 5 5 6" xfId="28101" xr:uid="{00000000-0005-0000-0000-00000A990000}"/>
    <cellStyle name="Total 5 5 5 7" xfId="17619" xr:uid="{00000000-0005-0000-0000-00000B990000}"/>
    <cellStyle name="Total 5 5 5 8" xfId="35032" xr:uid="{00000000-0005-0000-0000-00000C990000}"/>
    <cellStyle name="Total 5 5 6" xfId="4839" xr:uid="{00000000-0005-0000-0000-00000D990000}"/>
    <cellStyle name="Total 5 5 6 2" xfId="8818" xr:uid="{00000000-0005-0000-0000-00000E990000}"/>
    <cellStyle name="Total 5 5 6 3" xfId="13993" xr:uid="{00000000-0005-0000-0000-00000F990000}"/>
    <cellStyle name="Total 5 5 6 4" xfId="20991" xr:uid="{00000000-0005-0000-0000-000010990000}"/>
    <cellStyle name="Total 5 5 6 5" xfId="22570" xr:uid="{00000000-0005-0000-0000-000011990000}"/>
    <cellStyle name="Total 5 5 6 6" xfId="18232" xr:uid="{00000000-0005-0000-0000-000012990000}"/>
    <cellStyle name="Total 5 5 6 7" xfId="31192" xr:uid="{00000000-0005-0000-0000-000013990000}"/>
    <cellStyle name="Total 5 5 6 8" xfId="35065" xr:uid="{00000000-0005-0000-0000-000014990000}"/>
    <cellStyle name="Total 5 5 7" xfId="8813" xr:uid="{00000000-0005-0000-0000-000015990000}"/>
    <cellStyle name="Total 5 5 8" xfId="11277" xr:uid="{00000000-0005-0000-0000-000016990000}"/>
    <cellStyle name="Total 5 5 9" xfId="9394" xr:uid="{00000000-0005-0000-0000-000017990000}"/>
    <cellStyle name="Total 5 6" xfId="1666" xr:uid="{00000000-0005-0000-0000-000018990000}"/>
    <cellStyle name="Total 5 6 10" xfId="17896" xr:uid="{00000000-0005-0000-0000-000019990000}"/>
    <cellStyle name="Total 5 6 11" xfId="34917" xr:uid="{00000000-0005-0000-0000-00001A990000}"/>
    <cellStyle name="Total 5 6 12" xfId="38380" xr:uid="{00000000-0005-0000-0000-00001B990000}"/>
    <cellStyle name="Total 5 6 2" xfId="3594" xr:uid="{00000000-0005-0000-0000-00001C990000}"/>
    <cellStyle name="Total 5 6 2 2" xfId="8820" xr:uid="{00000000-0005-0000-0000-00001D990000}"/>
    <cellStyle name="Total 5 6 2 3" xfId="12748" xr:uid="{00000000-0005-0000-0000-00001E990000}"/>
    <cellStyle name="Total 5 6 2 4" xfId="19749" xr:uid="{00000000-0005-0000-0000-00001F990000}"/>
    <cellStyle name="Total 5 6 2 5" xfId="28118" xr:uid="{00000000-0005-0000-0000-000020990000}"/>
    <cellStyle name="Total 5 6 2 6" xfId="28218" xr:uid="{00000000-0005-0000-0000-000021990000}"/>
    <cellStyle name="Total 5 6 2 7" xfId="30909" xr:uid="{00000000-0005-0000-0000-000022990000}"/>
    <cellStyle name="Total 5 6 2 8" xfId="29026" xr:uid="{00000000-0005-0000-0000-000023990000}"/>
    <cellStyle name="Total 5 6 3" xfId="4143" xr:uid="{00000000-0005-0000-0000-000024990000}"/>
    <cellStyle name="Total 5 6 3 2" xfId="8821" xr:uid="{00000000-0005-0000-0000-000025990000}"/>
    <cellStyle name="Total 5 6 3 3" xfId="13297" xr:uid="{00000000-0005-0000-0000-000026990000}"/>
    <cellStyle name="Total 5 6 3 4" xfId="20295" xr:uid="{00000000-0005-0000-0000-000027990000}"/>
    <cellStyle name="Total 5 6 3 5" xfId="23125" xr:uid="{00000000-0005-0000-0000-000028990000}"/>
    <cellStyle name="Total 5 6 3 6" xfId="29334" xr:uid="{00000000-0005-0000-0000-000029990000}"/>
    <cellStyle name="Total 5 6 3 7" xfId="23290" xr:uid="{00000000-0005-0000-0000-00002A990000}"/>
    <cellStyle name="Total 5 6 3 8" xfId="31924" xr:uid="{00000000-0005-0000-0000-00002B990000}"/>
    <cellStyle name="Total 5 6 4" xfId="3827" xr:uid="{00000000-0005-0000-0000-00002C990000}"/>
    <cellStyle name="Total 5 6 4 2" xfId="8822" xr:uid="{00000000-0005-0000-0000-00002D990000}"/>
    <cellStyle name="Total 5 6 4 3" xfId="12981" xr:uid="{00000000-0005-0000-0000-00002E990000}"/>
    <cellStyle name="Total 5 6 4 4" xfId="19980" xr:uid="{00000000-0005-0000-0000-00002F990000}"/>
    <cellStyle name="Total 5 6 4 5" xfId="29410" xr:uid="{00000000-0005-0000-0000-000030990000}"/>
    <cellStyle name="Total 5 6 4 6" xfId="27301" xr:uid="{00000000-0005-0000-0000-000031990000}"/>
    <cellStyle name="Total 5 6 4 7" xfId="31654" xr:uid="{00000000-0005-0000-0000-000032990000}"/>
    <cellStyle name="Total 5 6 4 8" xfId="35334" xr:uid="{00000000-0005-0000-0000-000033990000}"/>
    <cellStyle name="Total 5 6 5" xfId="2859" xr:uid="{00000000-0005-0000-0000-000034990000}"/>
    <cellStyle name="Total 5 6 5 2" xfId="8823" xr:uid="{00000000-0005-0000-0000-000035990000}"/>
    <cellStyle name="Total 5 6 5 3" xfId="12013" xr:uid="{00000000-0005-0000-0000-000036990000}"/>
    <cellStyle name="Total 5 6 5 4" xfId="19016" xr:uid="{00000000-0005-0000-0000-000037990000}"/>
    <cellStyle name="Total 5 6 5 5" xfId="18209" xr:uid="{00000000-0005-0000-0000-000038990000}"/>
    <cellStyle name="Total 5 6 5 6" xfId="19633" xr:uid="{00000000-0005-0000-0000-000039990000}"/>
    <cellStyle name="Total 5 6 5 7" xfId="33881" xr:uid="{00000000-0005-0000-0000-00003A990000}"/>
    <cellStyle name="Total 5 6 5 8" xfId="37443" xr:uid="{00000000-0005-0000-0000-00003B990000}"/>
    <cellStyle name="Total 5 6 6" xfId="8819" xr:uid="{00000000-0005-0000-0000-00003C990000}"/>
    <cellStyle name="Total 5 6 7" xfId="10820" xr:uid="{00000000-0005-0000-0000-00003D990000}"/>
    <cellStyle name="Total 5 6 8" xfId="9268" xr:uid="{00000000-0005-0000-0000-00003E990000}"/>
    <cellStyle name="Total 5 6 9" xfId="28930" xr:uid="{00000000-0005-0000-0000-00003F990000}"/>
    <cellStyle name="Total 5 7" xfId="2494" xr:uid="{00000000-0005-0000-0000-000040990000}"/>
    <cellStyle name="Total 5 7 2" xfId="8824" xr:uid="{00000000-0005-0000-0000-000041990000}"/>
    <cellStyle name="Total 5 7 3" xfId="11648" xr:uid="{00000000-0005-0000-0000-000042990000}"/>
    <cellStyle name="Total 5 7 4" xfId="18651" xr:uid="{00000000-0005-0000-0000-000043990000}"/>
    <cellStyle name="Total 5 7 5" xfId="9220" xr:uid="{00000000-0005-0000-0000-000044990000}"/>
    <cellStyle name="Total 5 7 6" xfId="30085" xr:uid="{00000000-0005-0000-0000-000045990000}"/>
    <cellStyle name="Total 5 7 7" xfId="34061" xr:uid="{00000000-0005-0000-0000-000046990000}"/>
    <cellStyle name="Total 5 7 8" xfId="37623" xr:uid="{00000000-0005-0000-0000-000047990000}"/>
    <cellStyle name="Total 5 8" xfId="3158" xr:uid="{00000000-0005-0000-0000-000048990000}"/>
    <cellStyle name="Total 5 8 2" xfId="8825" xr:uid="{00000000-0005-0000-0000-000049990000}"/>
    <cellStyle name="Total 5 8 3" xfId="12312" xr:uid="{00000000-0005-0000-0000-00004A990000}"/>
    <cellStyle name="Total 5 8 4" xfId="19315" xr:uid="{00000000-0005-0000-0000-00004B990000}"/>
    <cellStyle name="Total 5 8 5" xfId="28782" xr:uid="{00000000-0005-0000-0000-00004C990000}"/>
    <cellStyle name="Total 5 8 6" xfId="26497" xr:uid="{00000000-0005-0000-0000-00004D990000}"/>
    <cellStyle name="Total 5 8 7" xfId="18183" xr:uid="{00000000-0005-0000-0000-00004E990000}"/>
    <cellStyle name="Total 5 8 8" xfId="28791" xr:uid="{00000000-0005-0000-0000-00004F990000}"/>
    <cellStyle name="Total 5 9" xfId="2983" xr:uid="{00000000-0005-0000-0000-000050990000}"/>
    <cellStyle name="Total 5 9 2" xfId="8826" xr:uid="{00000000-0005-0000-0000-000051990000}"/>
    <cellStyle name="Total 5 9 3" xfId="12137" xr:uid="{00000000-0005-0000-0000-000052990000}"/>
    <cellStyle name="Total 5 9 4" xfId="19140" xr:uid="{00000000-0005-0000-0000-000053990000}"/>
    <cellStyle name="Total 5 9 5" xfId="17642" xr:uid="{00000000-0005-0000-0000-000054990000}"/>
    <cellStyle name="Total 5 9 6" xfId="28454" xr:uid="{00000000-0005-0000-0000-000055990000}"/>
    <cellStyle name="Total 5 9 7" xfId="33816" xr:uid="{00000000-0005-0000-0000-000056990000}"/>
    <cellStyle name="Total 5 9 8" xfId="37378" xr:uid="{00000000-0005-0000-0000-000057990000}"/>
    <cellStyle name="Total 6" xfId="1190" xr:uid="{00000000-0005-0000-0000-000058990000}"/>
    <cellStyle name="Total 6 10" xfId="2877" xr:uid="{00000000-0005-0000-0000-000059990000}"/>
    <cellStyle name="Total 6 10 2" xfId="8828" xr:uid="{00000000-0005-0000-0000-00005A990000}"/>
    <cellStyle name="Total 6 10 3" xfId="12031" xr:uid="{00000000-0005-0000-0000-00005B990000}"/>
    <cellStyle name="Total 6 10 4" xfId="19034" xr:uid="{00000000-0005-0000-0000-00005C990000}"/>
    <cellStyle name="Total 6 10 5" xfId="24220" xr:uid="{00000000-0005-0000-0000-00005D990000}"/>
    <cellStyle name="Total 6 10 6" xfId="28491" xr:uid="{00000000-0005-0000-0000-00005E990000}"/>
    <cellStyle name="Total 6 10 7" xfId="29082" xr:uid="{00000000-0005-0000-0000-00005F990000}"/>
    <cellStyle name="Total 6 10 8" xfId="23061" xr:uid="{00000000-0005-0000-0000-000060990000}"/>
    <cellStyle name="Total 6 10 9" xfId="31421" xr:uid="{00000000-0005-0000-0000-000061990000}"/>
    <cellStyle name="Total 6 11" xfId="2184" xr:uid="{00000000-0005-0000-0000-000062990000}"/>
    <cellStyle name="Total 6 11 2" xfId="8829" xr:uid="{00000000-0005-0000-0000-000063990000}"/>
    <cellStyle name="Total 6 11 3" xfId="11338" xr:uid="{00000000-0005-0000-0000-000064990000}"/>
    <cellStyle name="Total 6 11 4" xfId="18341" xr:uid="{00000000-0005-0000-0000-000065990000}"/>
    <cellStyle name="Total 6 11 5" xfId="25380" xr:uid="{00000000-0005-0000-0000-000066990000}"/>
    <cellStyle name="Total 6 11 6" xfId="21374" xr:uid="{00000000-0005-0000-0000-000067990000}"/>
    <cellStyle name="Total 6 11 7" xfId="30234" xr:uid="{00000000-0005-0000-0000-000068990000}"/>
    <cellStyle name="Total 6 11 8" xfId="31458" xr:uid="{00000000-0005-0000-0000-000069990000}"/>
    <cellStyle name="Total 6 11 9" xfId="35169" xr:uid="{00000000-0005-0000-0000-00006A990000}"/>
    <cellStyle name="Total 6 12" xfId="8827" xr:uid="{00000000-0005-0000-0000-00006B990000}"/>
    <cellStyle name="Total 6 13" xfId="10344" xr:uid="{00000000-0005-0000-0000-00006C990000}"/>
    <cellStyle name="Total 6 14" xfId="10074" xr:uid="{00000000-0005-0000-0000-00006D990000}"/>
    <cellStyle name="Total 6 15" xfId="21357" xr:uid="{00000000-0005-0000-0000-00006E990000}"/>
    <cellStyle name="Total 6 16" xfId="25799" xr:uid="{00000000-0005-0000-0000-00006F990000}"/>
    <cellStyle name="Total 6 17" xfId="17584" xr:uid="{00000000-0005-0000-0000-000070990000}"/>
    <cellStyle name="Total 6 18" xfId="25542" xr:uid="{00000000-0005-0000-0000-000071990000}"/>
    <cellStyle name="Total 6 2" xfId="2335" xr:uid="{00000000-0005-0000-0000-000072990000}"/>
    <cellStyle name="Total 6 2 10" xfId="17158" xr:uid="{00000000-0005-0000-0000-000073990000}"/>
    <cellStyle name="Total 6 2 11" xfId="22629" xr:uid="{00000000-0005-0000-0000-000074990000}"/>
    <cellStyle name="Total 6 2 12" xfId="26040" xr:uid="{00000000-0005-0000-0000-000075990000}"/>
    <cellStyle name="Total 6 2 13" xfId="34139" xr:uid="{00000000-0005-0000-0000-000076990000}"/>
    <cellStyle name="Total 6 2 14" xfId="37701" xr:uid="{00000000-0005-0000-0000-000077990000}"/>
    <cellStyle name="Total 6 2 2" xfId="2735" xr:uid="{00000000-0005-0000-0000-000078990000}"/>
    <cellStyle name="Total 6 2 2 2" xfId="8831" xr:uid="{00000000-0005-0000-0000-000079990000}"/>
    <cellStyle name="Total 6 2 2 3" xfId="11889" xr:uid="{00000000-0005-0000-0000-00007A990000}"/>
    <cellStyle name="Total 6 2 2 4" xfId="18892" xr:uid="{00000000-0005-0000-0000-00007B990000}"/>
    <cellStyle name="Total 6 2 2 5" xfId="24210" xr:uid="{00000000-0005-0000-0000-00007C990000}"/>
    <cellStyle name="Total 6 2 2 6" xfId="26321" xr:uid="{00000000-0005-0000-0000-00007D990000}"/>
    <cellStyle name="Total 6 2 2 7" xfId="29962" xr:uid="{00000000-0005-0000-0000-00007E990000}"/>
    <cellStyle name="Total 6 2 2 8" xfId="33939" xr:uid="{00000000-0005-0000-0000-00007F990000}"/>
    <cellStyle name="Total 6 2 2 9" xfId="37501" xr:uid="{00000000-0005-0000-0000-000080990000}"/>
    <cellStyle name="Total 6 2 3" xfId="4017" xr:uid="{00000000-0005-0000-0000-000081990000}"/>
    <cellStyle name="Total 6 2 3 2" xfId="8832" xr:uid="{00000000-0005-0000-0000-000082990000}"/>
    <cellStyle name="Total 6 2 3 3" xfId="13171" xr:uid="{00000000-0005-0000-0000-000083990000}"/>
    <cellStyle name="Total 6 2 3 4" xfId="20169" xr:uid="{00000000-0005-0000-0000-000084990000}"/>
    <cellStyle name="Total 6 2 3 5" xfId="27822" xr:uid="{00000000-0005-0000-0000-000085990000}"/>
    <cellStyle name="Total 6 2 3 6" xfId="22682" xr:uid="{00000000-0005-0000-0000-000086990000}"/>
    <cellStyle name="Total 6 2 3 7" xfId="24119" xr:uid="{00000000-0005-0000-0000-000087990000}"/>
    <cellStyle name="Total 6 2 3 8" xfId="31845" xr:uid="{00000000-0005-0000-0000-000088990000}"/>
    <cellStyle name="Total 6 2 3 9" xfId="35499" xr:uid="{00000000-0005-0000-0000-000089990000}"/>
    <cellStyle name="Total 6 2 4" xfId="4455" xr:uid="{00000000-0005-0000-0000-00008A990000}"/>
    <cellStyle name="Total 6 2 4 2" xfId="8833" xr:uid="{00000000-0005-0000-0000-00008B990000}"/>
    <cellStyle name="Total 6 2 4 3" xfId="13609" xr:uid="{00000000-0005-0000-0000-00008C990000}"/>
    <cellStyle name="Total 6 2 4 4" xfId="20607" xr:uid="{00000000-0005-0000-0000-00008D990000}"/>
    <cellStyle name="Total 6 2 4 5" xfId="24750" xr:uid="{00000000-0005-0000-0000-00008E990000}"/>
    <cellStyle name="Total 6 2 4 6" xfId="23182" xr:uid="{00000000-0005-0000-0000-00008F990000}"/>
    <cellStyle name="Total 6 2 4 7" xfId="25569" xr:uid="{00000000-0005-0000-0000-000090990000}"/>
    <cellStyle name="Total 6 2 4 8" xfId="32282" xr:uid="{00000000-0005-0000-0000-000091990000}"/>
    <cellStyle name="Total 6 2 4 9" xfId="35957" xr:uid="{00000000-0005-0000-0000-000092990000}"/>
    <cellStyle name="Total 6 2 5" xfId="4709" xr:uid="{00000000-0005-0000-0000-000093990000}"/>
    <cellStyle name="Total 6 2 5 2" xfId="8834" xr:uid="{00000000-0005-0000-0000-000094990000}"/>
    <cellStyle name="Total 6 2 5 3" xfId="13863" xr:uid="{00000000-0005-0000-0000-000095990000}"/>
    <cellStyle name="Total 6 2 5 4" xfId="20861" xr:uid="{00000000-0005-0000-0000-000096990000}"/>
    <cellStyle name="Total 6 2 5 5" xfId="17525" xr:uid="{00000000-0005-0000-0000-000097990000}"/>
    <cellStyle name="Total 6 2 5 6" xfId="22635" xr:uid="{00000000-0005-0000-0000-000098990000}"/>
    <cellStyle name="Total 6 2 5 7" xfId="17206" xr:uid="{00000000-0005-0000-0000-000099990000}"/>
    <cellStyle name="Total 6 2 5 8" xfId="32166" xr:uid="{00000000-0005-0000-0000-00009A990000}"/>
    <cellStyle name="Total 6 2 5 9" xfId="35841" xr:uid="{00000000-0005-0000-0000-00009B990000}"/>
    <cellStyle name="Total 6 2 6" xfId="4955" xr:uid="{00000000-0005-0000-0000-00009C990000}"/>
    <cellStyle name="Total 6 2 6 2" xfId="8835" xr:uid="{00000000-0005-0000-0000-00009D990000}"/>
    <cellStyle name="Total 6 2 6 3" xfId="14109" xr:uid="{00000000-0005-0000-0000-00009E990000}"/>
    <cellStyle name="Total 6 2 6 4" xfId="21107" xr:uid="{00000000-0005-0000-0000-00009F990000}"/>
    <cellStyle name="Total 6 2 6 5" xfId="27361" xr:uid="{00000000-0005-0000-0000-0000A0990000}"/>
    <cellStyle name="Total 6 2 6 6" xfId="17371" xr:uid="{00000000-0005-0000-0000-0000A1990000}"/>
    <cellStyle name="Total 6 2 6 7" xfId="32001" xr:uid="{00000000-0005-0000-0000-0000A2990000}"/>
    <cellStyle name="Total 6 2 6 8" xfId="35679" xr:uid="{00000000-0005-0000-0000-0000A3990000}"/>
    <cellStyle name="Total 6 2 6 9" xfId="38590" xr:uid="{00000000-0005-0000-0000-0000A4990000}"/>
    <cellStyle name="Total 6 2 7" xfId="8830" xr:uid="{00000000-0005-0000-0000-0000A5990000}"/>
    <cellStyle name="Total 6 2 8" xfId="11489" xr:uid="{00000000-0005-0000-0000-0000A6990000}"/>
    <cellStyle name="Total 6 2 9" xfId="18492" xr:uid="{00000000-0005-0000-0000-0000A7990000}"/>
    <cellStyle name="Total 6 3" xfId="2362" xr:uid="{00000000-0005-0000-0000-0000A8990000}"/>
    <cellStyle name="Total 6 3 10" xfId="17092" xr:uid="{00000000-0005-0000-0000-0000A9990000}"/>
    <cellStyle name="Total 6 3 11" xfId="20062" xr:uid="{00000000-0005-0000-0000-0000AA990000}"/>
    <cellStyle name="Total 6 3 12" xfId="30147" xr:uid="{00000000-0005-0000-0000-0000AB990000}"/>
    <cellStyle name="Total 6 3 13" xfId="30868" xr:uid="{00000000-0005-0000-0000-0000AC990000}"/>
    <cellStyle name="Total 6 3 14" xfId="31436" xr:uid="{00000000-0005-0000-0000-0000AD990000}"/>
    <cellStyle name="Total 6 3 2" xfId="2762" xr:uid="{00000000-0005-0000-0000-0000AE990000}"/>
    <cellStyle name="Total 6 3 2 2" xfId="8837" xr:uid="{00000000-0005-0000-0000-0000AF990000}"/>
    <cellStyle name="Total 6 3 2 3" xfId="11916" xr:uid="{00000000-0005-0000-0000-0000B0990000}"/>
    <cellStyle name="Total 6 3 2 4" xfId="18919" xr:uid="{00000000-0005-0000-0000-0000B1990000}"/>
    <cellStyle name="Total 6 3 2 5" xfId="28402" xr:uid="{00000000-0005-0000-0000-0000B2990000}"/>
    <cellStyle name="Total 6 3 2 6" xfId="19453" xr:uid="{00000000-0005-0000-0000-0000B3990000}"/>
    <cellStyle name="Total 6 3 2 7" xfId="29952" xr:uid="{00000000-0005-0000-0000-0000B4990000}"/>
    <cellStyle name="Total 6 3 2 8" xfId="33929" xr:uid="{00000000-0005-0000-0000-0000B5990000}"/>
    <cellStyle name="Total 6 3 2 9" xfId="37491" xr:uid="{00000000-0005-0000-0000-0000B6990000}"/>
    <cellStyle name="Total 6 3 3" xfId="4044" xr:uid="{00000000-0005-0000-0000-0000B7990000}"/>
    <cellStyle name="Total 6 3 3 2" xfId="8838" xr:uid="{00000000-0005-0000-0000-0000B8990000}"/>
    <cellStyle name="Total 6 3 3 3" xfId="13198" xr:uid="{00000000-0005-0000-0000-0000B9990000}"/>
    <cellStyle name="Total 6 3 3 4" xfId="20196" xr:uid="{00000000-0005-0000-0000-0000BA990000}"/>
    <cellStyle name="Total 6 3 3 5" xfId="27809" xr:uid="{00000000-0005-0000-0000-0000BB990000}"/>
    <cellStyle name="Total 6 3 3 6" xfId="17631" xr:uid="{00000000-0005-0000-0000-0000BC990000}"/>
    <cellStyle name="Total 6 3 3 7" xfId="25607" xr:uid="{00000000-0005-0000-0000-0000BD990000}"/>
    <cellStyle name="Total 6 3 3 8" xfId="25825" xr:uid="{00000000-0005-0000-0000-0000BE990000}"/>
    <cellStyle name="Total 6 3 3 9" xfId="25130" xr:uid="{00000000-0005-0000-0000-0000BF990000}"/>
    <cellStyle name="Total 6 3 4" xfId="4482" xr:uid="{00000000-0005-0000-0000-0000C0990000}"/>
    <cellStyle name="Total 6 3 4 2" xfId="8839" xr:uid="{00000000-0005-0000-0000-0000C1990000}"/>
    <cellStyle name="Total 6 3 4 3" xfId="13636" xr:uid="{00000000-0005-0000-0000-0000C2990000}"/>
    <cellStyle name="Total 6 3 4 4" xfId="20634" xr:uid="{00000000-0005-0000-0000-0000C3990000}"/>
    <cellStyle name="Total 6 3 4 5" xfId="22760" xr:uid="{00000000-0005-0000-0000-0000C4990000}"/>
    <cellStyle name="Total 6 3 4 6" xfId="10027" xr:uid="{00000000-0005-0000-0000-0000C5990000}"/>
    <cellStyle name="Total 6 3 4 7" xfId="24487" xr:uid="{00000000-0005-0000-0000-0000C6990000}"/>
    <cellStyle name="Total 6 3 4 8" xfId="32270" xr:uid="{00000000-0005-0000-0000-0000C7990000}"/>
    <cellStyle name="Total 6 3 4 9" xfId="35945" xr:uid="{00000000-0005-0000-0000-0000C8990000}"/>
    <cellStyle name="Total 6 3 5" xfId="4736" xr:uid="{00000000-0005-0000-0000-0000C9990000}"/>
    <cellStyle name="Total 6 3 5 2" xfId="8840" xr:uid="{00000000-0005-0000-0000-0000CA990000}"/>
    <cellStyle name="Total 6 3 5 3" xfId="13890" xr:uid="{00000000-0005-0000-0000-0000CB990000}"/>
    <cellStyle name="Total 6 3 5 4" xfId="20888" xr:uid="{00000000-0005-0000-0000-0000CC990000}"/>
    <cellStyle name="Total 6 3 5 5" xfId="10150" xr:uid="{00000000-0005-0000-0000-0000CD990000}"/>
    <cellStyle name="Total 6 3 5 6" xfId="28862" xr:uid="{00000000-0005-0000-0000-0000CE990000}"/>
    <cellStyle name="Total 6 3 5 7" xfId="9530" xr:uid="{00000000-0005-0000-0000-0000CF990000}"/>
    <cellStyle name="Total 6 3 5 8" xfId="32154" xr:uid="{00000000-0005-0000-0000-0000D0990000}"/>
    <cellStyle name="Total 6 3 5 9" xfId="35829" xr:uid="{00000000-0005-0000-0000-0000D1990000}"/>
    <cellStyle name="Total 6 3 6" xfId="4982" xr:uid="{00000000-0005-0000-0000-0000D2990000}"/>
    <cellStyle name="Total 6 3 6 2" xfId="8841" xr:uid="{00000000-0005-0000-0000-0000D3990000}"/>
    <cellStyle name="Total 6 3 6 3" xfId="14136" xr:uid="{00000000-0005-0000-0000-0000D4990000}"/>
    <cellStyle name="Total 6 3 6 4" xfId="21134" xr:uid="{00000000-0005-0000-0000-0000D5990000}"/>
    <cellStyle name="Total 6 3 6 5" xfId="24042" xr:uid="{00000000-0005-0000-0000-0000D6990000}"/>
    <cellStyle name="Total 6 3 6 6" xfId="25498" xr:uid="{00000000-0005-0000-0000-0000D7990000}"/>
    <cellStyle name="Total 6 3 6 7" xfId="32028" xr:uid="{00000000-0005-0000-0000-0000D8990000}"/>
    <cellStyle name="Total 6 3 6 8" xfId="35706" xr:uid="{00000000-0005-0000-0000-0000D9990000}"/>
    <cellStyle name="Total 6 3 6 9" xfId="38617" xr:uid="{00000000-0005-0000-0000-0000DA990000}"/>
    <cellStyle name="Total 6 3 7" xfId="8836" xr:uid="{00000000-0005-0000-0000-0000DB990000}"/>
    <cellStyle name="Total 6 3 8" xfId="11516" xr:uid="{00000000-0005-0000-0000-0000DC990000}"/>
    <cellStyle name="Total 6 3 9" xfId="18519" xr:uid="{00000000-0005-0000-0000-0000DD990000}"/>
    <cellStyle name="Total 6 4" xfId="2388" xr:uid="{00000000-0005-0000-0000-0000DE990000}"/>
    <cellStyle name="Total 6 4 10" xfId="23088" xr:uid="{00000000-0005-0000-0000-0000DF990000}"/>
    <cellStyle name="Total 6 4 11" xfId="25375" xr:uid="{00000000-0005-0000-0000-0000E0990000}"/>
    <cellStyle name="Total 6 4 12" xfId="29017" xr:uid="{00000000-0005-0000-0000-0000E1990000}"/>
    <cellStyle name="Total 6 4 13" xfId="31482" xr:uid="{00000000-0005-0000-0000-0000E2990000}"/>
    <cellStyle name="Total 6 4 14" xfId="35193" xr:uid="{00000000-0005-0000-0000-0000E3990000}"/>
    <cellStyle name="Total 6 4 2" xfId="2788" xr:uid="{00000000-0005-0000-0000-0000E4990000}"/>
    <cellStyle name="Total 6 4 2 2" xfId="8843" xr:uid="{00000000-0005-0000-0000-0000E5990000}"/>
    <cellStyle name="Total 6 4 2 3" xfId="11942" xr:uid="{00000000-0005-0000-0000-0000E6990000}"/>
    <cellStyle name="Total 6 4 2 4" xfId="18945" xr:uid="{00000000-0005-0000-0000-0000E7990000}"/>
    <cellStyle name="Total 6 4 2 5" xfId="24646" xr:uid="{00000000-0005-0000-0000-0000E8990000}"/>
    <cellStyle name="Total 6 4 2 6" xfId="28488" xr:uid="{00000000-0005-0000-0000-0000E9990000}"/>
    <cellStyle name="Total 6 4 2 7" xfId="18325" xr:uid="{00000000-0005-0000-0000-0000EA990000}"/>
    <cellStyle name="Total 6 4 2 8" xfId="33916" xr:uid="{00000000-0005-0000-0000-0000EB990000}"/>
    <cellStyle name="Total 6 4 2 9" xfId="37478" xr:uid="{00000000-0005-0000-0000-0000EC990000}"/>
    <cellStyle name="Total 6 4 3" xfId="4070" xr:uid="{00000000-0005-0000-0000-0000ED990000}"/>
    <cellStyle name="Total 6 4 3 2" xfId="8844" xr:uid="{00000000-0005-0000-0000-0000EE990000}"/>
    <cellStyle name="Total 6 4 3 3" xfId="13224" xr:uid="{00000000-0005-0000-0000-0000EF990000}"/>
    <cellStyle name="Total 6 4 3 4" xfId="20222" xr:uid="{00000000-0005-0000-0000-0000F0990000}"/>
    <cellStyle name="Total 6 4 3 5" xfId="27796" xr:uid="{00000000-0005-0000-0000-0000F1990000}"/>
    <cellStyle name="Total 6 4 3 6" xfId="29206" xr:uid="{00000000-0005-0000-0000-0000F2990000}"/>
    <cellStyle name="Total 6 4 3 7" xfId="23272" xr:uid="{00000000-0005-0000-0000-0000F3990000}"/>
    <cellStyle name="Total 6 4 3 8" xfId="26544" xr:uid="{00000000-0005-0000-0000-0000F4990000}"/>
    <cellStyle name="Total 6 4 3 9" xfId="29583" xr:uid="{00000000-0005-0000-0000-0000F5990000}"/>
    <cellStyle name="Total 6 4 4" xfId="4508" xr:uid="{00000000-0005-0000-0000-0000F6990000}"/>
    <cellStyle name="Total 6 4 4 2" xfId="8845" xr:uid="{00000000-0005-0000-0000-0000F7990000}"/>
    <cellStyle name="Total 6 4 4 3" xfId="13662" xr:uid="{00000000-0005-0000-0000-0000F8990000}"/>
    <cellStyle name="Total 6 4 4 4" xfId="20660" xr:uid="{00000000-0005-0000-0000-0000F9990000}"/>
    <cellStyle name="Total 6 4 4 5" xfId="24752" xr:uid="{00000000-0005-0000-0000-0000FA990000}"/>
    <cellStyle name="Total 6 4 4 6" xfId="28854" xr:uid="{00000000-0005-0000-0000-0000FB990000}"/>
    <cellStyle name="Total 6 4 4 7" xfId="9333" xr:uid="{00000000-0005-0000-0000-0000FC990000}"/>
    <cellStyle name="Total 6 4 4 8" xfId="26553" xr:uid="{00000000-0005-0000-0000-0000FD990000}"/>
    <cellStyle name="Total 6 4 4 9" xfId="24108" xr:uid="{00000000-0005-0000-0000-0000FE990000}"/>
    <cellStyle name="Total 6 4 5" xfId="4762" xr:uid="{00000000-0005-0000-0000-0000FF990000}"/>
    <cellStyle name="Total 6 4 5 2" xfId="8846" xr:uid="{00000000-0005-0000-0000-0000009A0000}"/>
    <cellStyle name="Total 6 4 5 3" xfId="13916" xr:uid="{00000000-0005-0000-0000-0000019A0000}"/>
    <cellStyle name="Total 6 4 5 4" xfId="20914" xr:uid="{00000000-0005-0000-0000-0000029A0000}"/>
    <cellStyle name="Total 6 4 5 5" xfId="27456" xr:uid="{00000000-0005-0000-0000-0000039A0000}"/>
    <cellStyle name="Total 6 4 5 6" xfId="24498" xr:uid="{00000000-0005-0000-0000-0000049A0000}"/>
    <cellStyle name="Total 6 4 5 7" xfId="25225" xr:uid="{00000000-0005-0000-0000-0000059A0000}"/>
    <cellStyle name="Total 6 4 5 8" xfId="32145" xr:uid="{00000000-0005-0000-0000-0000069A0000}"/>
    <cellStyle name="Total 6 4 5 9" xfId="35820" xr:uid="{00000000-0005-0000-0000-0000079A0000}"/>
    <cellStyle name="Total 6 4 6" xfId="5008" xr:uid="{00000000-0005-0000-0000-0000089A0000}"/>
    <cellStyle name="Total 6 4 6 2" xfId="8847" xr:uid="{00000000-0005-0000-0000-0000099A0000}"/>
    <cellStyle name="Total 6 4 6 3" xfId="14162" xr:uid="{00000000-0005-0000-0000-00000A9A0000}"/>
    <cellStyle name="Total 6 4 6 4" xfId="21160" xr:uid="{00000000-0005-0000-0000-00000B9A0000}"/>
    <cellStyle name="Total 6 4 6 5" xfId="27332" xr:uid="{00000000-0005-0000-0000-00000C9A0000}"/>
    <cellStyle name="Total 6 4 6 6" xfId="17248" xr:uid="{00000000-0005-0000-0000-00000D9A0000}"/>
    <cellStyle name="Total 6 4 6 7" xfId="32054" xr:uid="{00000000-0005-0000-0000-00000E9A0000}"/>
    <cellStyle name="Total 6 4 6 8" xfId="35732" xr:uid="{00000000-0005-0000-0000-00000F9A0000}"/>
    <cellStyle name="Total 6 4 6 9" xfId="38643" xr:uid="{00000000-0005-0000-0000-0000109A0000}"/>
    <cellStyle name="Total 6 4 7" xfId="8842" xr:uid="{00000000-0005-0000-0000-0000119A0000}"/>
    <cellStyle name="Total 6 4 8" xfId="11542" xr:uid="{00000000-0005-0000-0000-0000129A0000}"/>
    <cellStyle name="Total 6 4 9" xfId="18545" xr:uid="{00000000-0005-0000-0000-0000139A0000}"/>
    <cellStyle name="Total 6 5" xfId="2412" xr:uid="{00000000-0005-0000-0000-0000149A0000}"/>
    <cellStyle name="Total 6 5 10" xfId="9312" xr:uid="{00000000-0005-0000-0000-0000159A0000}"/>
    <cellStyle name="Total 6 5 11" xfId="17493" xr:uid="{00000000-0005-0000-0000-0000169A0000}"/>
    <cellStyle name="Total 6 5 12" xfId="30125" xr:uid="{00000000-0005-0000-0000-0000179A0000}"/>
    <cellStyle name="Total 6 5 13" xfId="34101" xr:uid="{00000000-0005-0000-0000-0000189A0000}"/>
    <cellStyle name="Total 6 5 14" xfId="37663" xr:uid="{00000000-0005-0000-0000-0000199A0000}"/>
    <cellStyle name="Total 6 5 2" xfId="2812" xr:uid="{00000000-0005-0000-0000-00001A9A0000}"/>
    <cellStyle name="Total 6 5 2 2" xfId="8849" xr:uid="{00000000-0005-0000-0000-00001B9A0000}"/>
    <cellStyle name="Total 6 5 2 3" xfId="11966" xr:uid="{00000000-0005-0000-0000-00001C9A0000}"/>
    <cellStyle name="Total 6 5 2 4" xfId="18969" xr:uid="{00000000-0005-0000-0000-00001D9A0000}"/>
    <cellStyle name="Total 6 5 2 5" xfId="28374" xr:uid="{00000000-0005-0000-0000-00001E9A0000}"/>
    <cellStyle name="Total 6 5 2 6" xfId="25056" xr:uid="{00000000-0005-0000-0000-00001F9A0000}"/>
    <cellStyle name="Total 6 5 2 7" xfId="21383" xr:uid="{00000000-0005-0000-0000-0000209A0000}"/>
    <cellStyle name="Total 6 5 2 8" xfId="31093" xr:uid="{00000000-0005-0000-0000-0000219A0000}"/>
    <cellStyle name="Total 6 5 2 9" xfId="34987" xr:uid="{00000000-0005-0000-0000-0000229A0000}"/>
    <cellStyle name="Total 6 5 3" xfId="4094" xr:uid="{00000000-0005-0000-0000-0000239A0000}"/>
    <cellStyle name="Total 6 5 3 2" xfId="8850" xr:uid="{00000000-0005-0000-0000-0000249A0000}"/>
    <cellStyle name="Total 6 5 3 3" xfId="13248" xr:uid="{00000000-0005-0000-0000-0000259A0000}"/>
    <cellStyle name="Total 6 5 3 4" xfId="20246" xr:uid="{00000000-0005-0000-0000-0000269A0000}"/>
    <cellStyle name="Total 6 5 3 5" xfId="17901" xr:uid="{00000000-0005-0000-0000-0000279A0000}"/>
    <cellStyle name="Total 6 5 3 6" xfId="26652" xr:uid="{00000000-0005-0000-0000-0000289A0000}"/>
    <cellStyle name="Total 6 5 3 7" xfId="28205" xr:uid="{00000000-0005-0000-0000-0000299A0000}"/>
    <cellStyle name="Total 6 5 3 8" xfId="31216" xr:uid="{00000000-0005-0000-0000-00002A9A0000}"/>
    <cellStyle name="Total 6 5 3 9" xfId="31279" xr:uid="{00000000-0005-0000-0000-00002B9A0000}"/>
    <cellStyle name="Total 6 5 4" xfId="4532" xr:uid="{00000000-0005-0000-0000-00002C9A0000}"/>
    <cellStyle name="Total 6 5 4 2" xfId="8851" xr:uid="{00000000-0005-0000-0000-00002D9A0000}"/>
    <cellStyle name="Total 6 5 4 3" xfId="13686" xr:uid="{00000000-0005-0000-0000-00002E9A0000}"/>
    <cellStyle name="Total 6 5 4 4" xfId="20684" xr:uid="{00000000-0005-0000-0000-00002F9A0000}"/>
    <cellStyle name="Total 6 5 4 5" xfId="24759" xr:uid="{00000000-0005-0000-0000-0000309A0000}"/>
    <cellStyle name="Total 6 5 4 6" xfId="25123" xr:uid="{00000000-0005-0000-0000-0000319A0000}"/>
    <cellStyle name="Total 6 5 4 7" xfId="17476" xr:uid="{00000000-0005-0000-0000-0000329A0000}"/>
    <cellStyle name="Total 6 5 4 8" xfId="30960" xr:uid="{00000000-0005-0000-0000-0000339A0000}"/>
    <cellStyle name="Total 6 5 4 9" xfId="31387" xr:uid="{00000000-0005-0000-0000-0000349A0000}"/>
    <cellStyle name="Total 6 5 5" xfId="4786" xr:uid="{00000000-0005-0000-0000-0000359A0000}"/>
    <cellStyle name="Total 6 5 5 2" xfId="8852" xr:uid="{00000000-0005-0000-0000-0000369A0000}"/>
    <cellStyle name="Total 6 5 5 3" xfId="13940" xr:uid="{00000000-0005-0000-0000-0000379A0000}"/>
    <cellStyle name="Total 6 5 5 4" xfId="20938" xr:uid="{00000000-0005-0000-0000-0000389A0000}"/>
    <cellStyle name="Total 6 5 5 5" xfId="17183" xr:uid="{00000000-0005-0000-0000-0000399A0000}"/>
    <cellStyle name="Total 6 5 5 6" xfId="17345" xr:uid="{00000000-0005-0000-0000-00003A9A0000}"/>
    <cellStyle name="Total 6 5 5 7" xfId="24990" xr:uid="{00000000-0005-0000-0000-00003B9A0000}"/>
    <cellStyle name="Total 6 5 5 8" xfId="19407" xr:uid="{00000000-0005-0000-0000-00003C9A0000}"/>
    <cellStyle name="Total 6 5 5 9" xfId="29573" xr:uid="{00000000-0005-0000-0000-00003D9A0000}"/>
    <cellStyle name="Total 6 5 6" xfId="5032" xr:uid="{00000000-0005-0000-0000-00003E9A0000}"/>
    <cellStyle name="Total 6 5 6 2" xfId="8853" xr:uid="{00000000-0005-0000-0000-00003F9A0000}"/>
    <cellStyle name="Total 6 5 6 3" xfId="14186" xr:uid="{00000000-0005-0000-0000-0000409A0000}"/>
    <cellStyle name="Total 6 5 6 4" xfId="21184" xr:uid="{00000000-0005-0000-0000-0000419A0000}"/>
    <cellStyle name="Total 6 5 6 5" xfId="15541" xr:uid="{00000000-0005-0000-0000-0000429A0000}"/>
    <cellStyle name="Total 6 5 6 6" xfId="9998" xr:uid="{00000000-0005-0000-0000-0000439A0000}"/>
    <cellStyle name="Total 6 5 6 7" xfId="32078" xr:uid="{00000000-0005-0000-0000-0000449A0000}"/>
    <cellStyle name="Total 6 5 6 8" xfId="35756" xr:uid="{00000000-0005-0000-0000-0000459A0000}"/>
    <cellStyle name="Total 6 5 6 9" xfId="38667" xr:uid="{00000000-0005-0000-0000-0000469A0000}"/>
    <cellStyle name="Total 6 5 7" xfId="8848" xr:uid="{00000000-0005-0000-0000-0000479A0000}"/>
    <cellStyle name="Total 6 5 8" xfId="11566" xr:uid="{00000000-0005-0000-0000-0000489A0000}"/>
    <cellStyle name="Total 6 5 9" xfId="18569" xr:uid="{00000000-0005-0000-0000-0000499A0000}"/>
    <cellStyle name="Total 6 6" xfId="2614" xr:uid="{00000000-0005-0000-0000-00004A9A0000}"/>
    <cellStyle name="Total 6 6 10" xfId="26275" xr:uid="{00000000-0005-0000-0000-00004B9A0000}"/>
    <cellStyle name="Total 6 6 11" xfId="30026" xr:uid="{00000000-0005-0000-0000-00004C9A0000}"/>
    <cellStyle name="Total 6 6 12" xfId="34001" xr:uid="{00000000-0005-0000-0000-00004D9A0000}"/>
    <cellStyle name="Total 6 6 13" xfId="37563" xr:uid="{00000000-0005-0000-0000-00004E9A0000}"/>
    <cellStyle name="Total 6 6 2" xfId="3878" xr:uid="{00000000-0005-0000-0000-00004F9A0000}"/>
    <cellStyle name="Total 6 6 2 2" xfId="8855" xr:uid="{00000000-0005-0000-0000-0000509A0000}"/>
    <cellStyle name="Total 6 6 2 3" xfId="13032" xr:uid="{00000000-0005-0000-0000-0000519A0000}"/>
    <cellStyle name="Total 6 6 2 4" xfId="20031" xr:uid="{00000000-0005-0000-0000-0000529A0000}"/>
    <cellStyle name="Total 6 6 2 5" xfId="23232" xr:uid="{00000000-0005-0000-0000-0000539A0000}"/>
    <cellStyle name="Total 6 6 2 6" xfId="26602" xr:uid="{00000000-0005-0000-0000-0000549A0000}"/>
    <cellStyle name="Total 6 6 2 7" xfId="27293" xr:uid="{00000000-0005-0000-0000-0000559A0000}"/>
    <cellStyle name="Total 6 6 2 8" xfId="33479" xr:uid="{00000000-0005-0000-0000-0000569A0000}"/>
    <cellStyle name="Total 6 6 2 9" xfId="37148" xr:uid="{00000000-0005-0000-0000-0000579A0000}"/>
    <cellStyle name="Total 6 6 3" xfId="4339" xr:uid="{00000000-0005-0000-0000-0000589A0000}"/>
    <cellStyle name="Total 6 6 3 2" xfId="8856" xr:uid="{00000000-0005-0000-0000-0000599A0000}"/>
    <cellStyle name="Total 6 6 3 3" xfId="13493" xr:uid="{00000000-0005-0000-0000-00005A9A0000}"/>
    <cellStyle name="Total 6 6 3 4" xfId="20491" xr:uid="{00000000-0005-0000-0000-00005B9A0000}"/>
    <cellStyle name="Total 6 6 3 5" xfId="27663" xr:uid="{00000000-0005-0000-0000-00005C9A0000}"/>
    <cellStyle name="Total 6 6 3 6" xfId="26691" xr:uid="{00000000-0005-0000-0000-00005D9A0000}"/>
    <cellStyle name="Total 6 6 3 7" xfId="10047" xr:uid="{00000000-0005-0000-0000-00005E9A0000}"/>
    <cellStyle name="Total 6 6 3 8" xfId="33323" xr:uid="{00000000-0005-0000-0000-00005F9A0000}"/>
    <cellStyle name="Total 6 6 3 9" xfId="36998" xr:uid="{00000000-0005-0000-0000-0000609A0000}"/>
    <cellStyle name="Total 6 6 4" xfId="4597" xr:uid="{00000000-0005-0000-0000-0000619A0000}"/>
    <cellStyle name="Total 6 6 4 2" xfId="8857" xr:uid="{00000000-0005-0000-0000-0000629A0000}"/>
    <cellStyle name="Total 6 6 4 3" xfId="13751" xr:uid="{00000000-0005-0000-0000-0000639A0000}"/>
    <cellStyle name="Total 6 6 4 4" xfId="20749" xr:uid="{00000000-0005-0000-0000-0000649A0000}"/>
    <cellStyle name="Total 6 6 4 5" xfId="24768" xr:uid="{00000000-0005-0000-0000-0000659A0000}"/>
    <cellStyle name="Total 6 6 4 6" xfId="29246" xr:uid="{00000000-0005-0000-0000-0000669A0000}"/>
    <cellStyle name="Total 6 6 4 7" xfId="24083" xr:uid="{00000000-0005-0000-0000-0000679A0000}"/>
    <cellStyle name="Total 6 6 4 8" xfId="31179" xr:uid="{00000000-0005-0000-0000-0000689A0000}"/>
    <cellStyle name="Total 6 6 4 9" xfId="31291" xr:uid="{00000000-0005-0000-0000-0000699A0000}"/>
    <cellStyle name="Total 6 6 5" xfId="4846" xr:uid="{00000000-0005-0000-0000-00006A9A0000}"/>
    <cellStyle name="Total 6 6 5 2" xfId="8858" xr:uid="{00000000-0005-0000-0000-00006B9A0000}"/>
    <cellStyle name="Total 6 6 5 3" xfId="14000" xr:uid="{00000000-0005-0000-0000-00006C9A0000}"/>
    <cellStyle name="Total 6 6 5 4" xfId="20998" xr:uid="{00000000-0005-0000-0000-00006D9A0000}"/>
    <cellStyle name="Total 6 6 5 5" xfId="27415" xr:uid="{00000000-0005-0000-0000-00006E9A0000}"/>
    <cellStyle name="Total 6 6 5 6" xfId="28175" xr:uid="{00000000-0005-0000-0000-00006F9A0000}"/>
    <cellStyle name="Total 6 6 5 7" xfId="17344" xr:uid="{00000000-0005-0000-0000-0000709A0000}"/>
    <cellStyle name="Total 6 6 5 8" xfId="32102" xr:uid="{00000000-0005-0000-0000-0000719A0000}"/>
    <cellStyle name="Total 6 6 5 9" xfId="35777" xr:uid="{00000000-0005-0000-0000-0000729A0000}"/>
    <cellStyle name="Total 6 6 6" xfId="8854" xr:uid="{00000000-0005-0000-0000-0000739A0000}"/>
    <cellStyle name="Total 6 6 7" xfId="11768" xr:uid="{00000000-0005-0000-0000-0000749A0000}"/>
    <cellStyle name="Total 6 6 8" xfId="18771" xr:uid="{00000000-0005-0000-0000-0000759A0000}"/>
    <cellStyle name="Total 6 6 9" xfId="23089" xr:uid="{00000000-0005-0000-0000-0000769A0000}"/>
    <cellStyle name="Total 6 7" xfId="3179" xr:uid="{00000000-0005-0000-0000-0000779A0000}"/>
    <cellStyle name="Total 6 7 2" xfId="8859" xr:uid="{00000000-0005-0000-0000-0000789A0000}"/>
    <cellStyle name="Total 6 7 3" xfId="12333" xr:uid="{00000000-0005-0000-0000-0000799A0000}"/>
    <cellStyle name="Total 6 7 4" xfId="19336" xr:uid="{00000000-0005-0000-0000-00007A9A0000}"/>
    <cellStyle name="Total 6 7 5" xfId="23165" xr:uid="{00000000-0005-0000-0000-00007B9A0000}"/>
    <cellStyle name="Total 6 7 6" xfId="28513" xr:uid="{00000000-0005-0000-0000-00007C9A0000}"/>
    <cellStyle name="Total 6 7 7" xfId="29732" xr:uid="{00000000-0005-0000-0000-00007D9A0000}"/>
    <cellStyle name="Total 6 7 8" xfId="31121" xr:uid="{00000000-0005-0000-0000-00007E9A0000}"/>
    <cellStyle name="Total 6 7 9" xfId="31041" xr:uid="{00000000-0005-0000-0000-00007F9A0000}"/>
    <cellStyle name="Total 6 8" xfId="3718" xr:uid="{00000000-0005-0000-0000-0000809A0000}"/>
    <cellStyle name="Total 6 8 2" xfId="8860" xr:uid="{00000000-0005-0000-0000-0000819A0000}"/>
    <cellStyle name="Total 6 8 3" xfId="12872" xr:uid="{00000000-0005-0000-0000-0000829A0000}"/>
    <cellStyle name="Total 6 8 4" xfId="19871" xr:uid="{00000000-0005-0000-0000-0000839A0000}"/>
    <cellStyle name="Total 6 8 5" xfId="25442" xr:uid="{00000000-0005-0000-0000-0000849A0000}"/>
    <cellStyle name="Total 6 8 6" xfId="18151" xr:uid="{00000000-0005-0000-0000-0000859A0000}"/>
    <cellStyle name="Total 6 8 7" xfId="26488" xr:uid="{00000000-0005-0000-0000-0000869A0000}"/>
    <cellStyle name="Total 6 8 8" xfId="33555" xr:uid="{00000000-0005-0000-0000-0000879A0000}"/>
    <cellStyle name="Total 6 8 9" xfId="37223" xr:uid="{00000000-0005-0000-0000-0000889A0000}"/>
    <cellStyle name="Total 6 9" xfId="4263" xr:uid="{00000000-0005-0000-0000-0000899A0000}"/>
    <cellStyle name="Total 6 9 2" xfId="8861" xr:uid="{00000000-0005-0000-0000-00008A9A0000}"/>
    <cellStyle name="Total 6 9 3" xfId="13417" xr:uid="{00000000-0005-0000-0000-00008B9A0000}"/>
    <cellStyle name="Total 6 9 4" xfId="20415" xr:uid="{00000000-0005-0000-0000-00008C9A0000}"/>
    <cellStyle name="Total 6 9 5" xfId="27700" xr:uid="{00000000-0005-0000-0000-00008D9A0000}"/>
    <cellStyle name="Total 6 9 6" xfId="9364" xr:uid="{00000000-0005-0000-0000-00008E9A0000}"/>
    <cellStyle name="Total 6 9 7" xfId="25126" xr:uid="{00000000-0005-0000-0000-00008F9A0000}"/>
    <cellStyle name="Total 6 9 8" xfId="31851" xr:uid="{00000000-0005-0000-0000-0000909A0000}"/>
    <cellStyle name="Total 6 9 9" xfId="35505" xr:uid="{00000000-0005-0000-0000-0000919A0000}"/>
    <cellStyle name="Total 7" xfId="9154" xr:uid="{00000000-0005-0000-0000-0000929A0000}"/>
    <cellStyle name="Total 7 2" xfId="18285" xr:uid="{00000000-0005-0000-0000-0000939A0000}"/>
    <cellStyle name="Total 7 3" xfId="25271" xr:uid="{00000000-0005-0000-0000-0000949A0000}"/>
    <cellStyle name="Total 7 4" xfId="15470" xr:uid="{00000000-0005-0000-0000-0000959A0000}"/>
    <cellStyle name="Total 7 5" xfId="35575" xr:uid="{00000000-0005-0000-0000-0000969A0000}"/>
    <cellStyle name="Total 7 6" xfId="38488" xr:uid="{00000000-0005-0000-0000-0000979A0000}"/>
    <cellStyle name="Total 8" xfId="9155" xr:uid="{00000000-0005-0000-0000-0000989A0000}"/>
    <cellStyle name="Total 8 2" xfId="18286" xr:uid="{00000000-0005-0000-0000-0000999A0000}"/>
    <cellStyle name="Total 8 3" xfId="25272" xr:uid="{00000000-0005-0000-0000-00009A9A0000}"/>
    <cellStyle name="Total 8 4" xfId="25487" xr:uid="{00000000-0005-0000-0000-00009B9A0000}"/>
    <cellStyle name="Total 8 5" xfId="35576" xr:uid="{00000000-0005-0000-0000-00009C9A0000}"/>
    <cellStyle name="Total 8 6" xfId="38489" xr:uid="{00000000-0005-0000-0000-00009D9A0000}"/>
    <cellStyle name="Total 9" xfId="9156" xr:uid="{00000000-0005-0000-0000-00009E9A0000}"/>
    <cellStyle name="Total 9 2" xfId="18287" xr:uid="{00000000-0005-0000-0000-00009F9A0000}"/>
    <cellStyle name="Total 9 3" xfId="25273" xr:uid="{00000000-0005-0000-0000-0000A09A0000}"/>
    <cellStyle name="Total 9 4" xfId="24134" xr:uid="{00000000-0005-0000-0000-0000A19A0000}"/>
    <cellStyle name="Total 9 5" xfId="35577" xr:uid="{00000000-0005-0000-0000-0000A29A0000}"/>
    <cellStyle name="Total 9 6" xfId="38490" xr:uid="{00000000-0005-0000-0000-0000A39A0000}"/>
    <cellStyle name="Vírgula" xfId="214" builtinId="3"/>
    <cellStyle name="Vírgula 10" xfId="1037" xr:uid="{00000000-0005-0000-0000-0000A59A0000}"/>
    <cellStyle name="Vírgula 10 2" xfId="8862" xr:uid="{00000000-0005-0000-0000-0000A69A0000}"/>
    <cellStyle name="Vírgula 11" xfId="1038" xr:uid="{00000000-0005-0000-0000-0000A79A0000}"/>
    <cellStyle name="Vírgula 11 2" xfId="8863" xr:uid="{00000000-0005-0000-0000-0000A89A0000}"/>
    <cellStyle name="Vírgula 12" xfId="1039" xr:uid="{00000000-0005-0000-0000-0000A99A0000}"/>
    <cellStyle name="Vírgula 12 2" xfId="8864" xr:uid="{00000000-0005-0000-0000-0000AA9A0000}"/>
    <cellStyle name="Vírgula 13" xfId="1040" xr:uid="{00000000-0005-0000-0000-0000AB9A0000}"/>
    <cellStyle name="Vírgula 13 2" xfId="8865" xr:uid="{00000000-0005-0000-0000-0000AC9A0000}"/>
    <cellStyle name="Vírgula 14" xfId="1041" xr:uid="{00000000-0005-0000-0000-0000AD9A0000}"/>
    <cellStyle name="Vírgula 14 2" xfId="8866" xr:uid="{00000000-0005-0000-0000-0000AE9A0000}"/>
    <cellStyle name="Vírgula 15" xfId="1115" xr:uid="{00000000-0005-0000-0000-0000AF9A0000}"/>
    <cellStyle name="Vírgula 15 2" xfId="1548" xr:uid="{00000000-0005-0000-0000-0000B09A0000}"/>
    <cellStyle name="Vírgula 15 2 2" xfId="8868" xr:uid="{00000000-0005-0000-0000-0000B19A0000}"/>
    <cellStyle name="Vírgula 15 3" xfId="8867" xr:uid="{00000000-0005-0000-0000-0000B29A0000}"/>
    <cellStyle name="Vírgula 16" xfId="2433" xr:uid="{00000000-0005-0000-0000-0000B39A0000}"/>
    <cellStyle name="Vírgula 16 2" xfId="8869" xr:uid="{00000000-0005-0000-0000-0000B49A0000}"/>
    <cellStyle name="Vírgula 16 3" xfId="11587" xr:uid="{00000000-0005-0000-0000-0000B59A0000}"/>
    <cellStyle name="Vírgula 2" xfId="6" xr:uid="{00000000-0005-0000-0000-0000B69A0000}"/>
    <cellStyle name="Vírgula 2 10" xfId="8870" xr:uid="{00000000-0005-0000-0000-0000B79A0000}"/>
    <cellStyle name="Vírgula 2 2" xfId="209" xr:uid="{00000000-0005-0000-0000-0000B89A0000}"/>
    <cellStyle name="Vírgula 2 2 2" xfId="1042" xr:uid="{00000000-0005-0000-0000-0000B99A0000}"/>
    <cellStyle name="Vírgula 2 2 2 2" xfId="1043" xr:uid="{00000000-0005-0000-0000-0000BA9A0000}"/>
    <cellStyle name="Vírgula 2 2 2 2 2" xfId="1044" xr:uid="{00000000-0005-0000-0000-0000BB9A0000}"/>
    <cellStyle name="Vírgula 2 2 2 2 2 2" xfId="2129" xr:uid="{00000000-0005-0000-0000-0000BC9A0000}"/>
    <cellStyle name="Vírgula 2 2 2 2 2 2 2" xfId="8875" xr:uid="{00000000-0005-0000-0000-0000BD9A0000}"/>
    <cellStyle name="Vírgula 2 2 2 2 2 2 3" xfId="11283" xr:uid="{00000000-0005-0000-0000-0000BE9A0000}"/>
    <cellStyle name="Vírgula 2 2 2 2 2 3" xfId="3597" xr:uid="{00000000-0005-0000-0000-0000BF9A0000}"/>
    <cellStyle name="Vírgula 2 2 2 2 2 3 2" xfId="8876" xr:uid="{00000000-0005-0000-0000-0000C09A0000}"/>
    <cellStyle name="Vírgula 2 2 2 2 2 3 3" xfId="12751" xr:uid="{00000000-0005-0000-0000-0000C19A0000}"/>
    <cellStyle name="Vírgula 2 2 2 2 2 4" xfId="1552" xr:uid="{00000000-0005-0000-0000-0000C29A0000}"/>
    <cellStyle name="Vírgula 2 2 2 2 2 4 2" xfId="8877" xr:uid="{00000000-0005-0000-0000-0000C39A0000}"/>
    <cellStyle name="Vírgula 2 2 2 2 2 4 3" xfId="10706" xr:uid="{00000000-0005-0000-0000-0000C49A0000}"/>
    <cellStyle name="Vírgula 2 2 2 2 2 5" xfId="8874" xr:uid="{00000000-0005-0000-0000-0000C59A0000}"/>
    <cellStyle name="Vírgula 2 2 2 2 2 6" xfId="10198" xr:uid="{00000000-0005-0000-0000-0000C69A0000}"/>
    <cellStyle name="Vírgula 2 2 2 2 3" xfId="2128" xr:uid="{00000000-0005-0000-0000-0000C79A0000}"/>
    <cellStyle name="Vírgula 2 2 2 2 3 2" xfId="8878" xr:uid="{00000000-0005-0000-0000-0000C89A0000}"/>
    <cellStyle name="Vírgula 2 2 2 2 3 3" xfId="11282" xr:uid="{00000000-0005-0000-0000-0000C99A0000}"/>
    <cellStyle name="Vírgula 2 2 2 2 4" xfId="3596" xr:uid="{00000000-0005-0000-0000-0000CA9A0000}"/>
    <cellStyle name="Vírgula 2 2 2 2 4 2" xfId="8879" xr:uid="{00000000-0005-0000-0000-0000CB9A0000}"/>
    <cellStyle name="Vírgula 2 2 2 2 4 3" xfId="12750" xr:uid="{00000000-0005-0000-0000-0000CC9A0000}"/>
    <cellStyle name="Vírgula 2 2 2 2 5" xfId="1551" xr:uid="{00000000-0005-0000-0000-0000CD9A0000}"/>
    <cellStyle name="Vírgula 2 2 2 2 5 2" xfId="8880" xr:uid="{00000000-0005-0000-0000-0000CE9A0000}"/>
    <cellStyle name="Vírgula 2 2 2 2 5 3" xfId="10705" xr:uid="{00000000-0005-0000-0000-0000CF9A0000}"/>
    <cellStyle name="Vírgula 2 2 2 2 6" xfId="8873" xr:uid="{00000000-0005-0000-0000-0000D09A0000}"/>
    <cellStyle name="Vírgula 2 2 2 2 7" xfId="10197" xr:uid="{00000000-0005-0000-0000-0000D19A0000}"/>
    <cellStyle name="Vírgula 2 2 2 3" xfId="1045" xr:uid="{00000000-0005-0000-0000-0000D29A0000}"/>
    <cellStyle name="Vírgula 2 2 2 3 2" xfId="2130" xr:uid="{00000000-0005-0000-0000-0000D39A0000}"/>
    <cellStyle name="Vírgula 2 2 2 3 2 2" xfId="8882" xr:uid="{00000000-0005-0000-0000-0000D49A0000}"/>
    <cellStyle name="Vírgula 2 2 2 3 2 3" xfId="11284" xr:uid="{00000000-0005-0000-0000-0000D59A0000}"/>
    <cellStyle name="Vírgula 2 2 2 3 3" xfId="3598" xr:uid="{00000000-0005-0000-0000-0000D69A0000}"/>
    <cellStyle name="Vírgula 2 2 2 3 3 2" xfId="8883" xr:uid="{00000000-0005-0000-0000-0000D79A0000}"/>
    <cellStyle name="Vírgula 2 2 2 3 3 3" xfId="12752" xr:uid="{00000000-0005-0000-0000-0000D89A0000}"/>
    <cellStyle name="Vírgula 2 2 2 3 4" xfId="1553" xr:uid="{00000000-0005-0000-0000-0000D99A0000}"/>
    <cellStyle name="Vírgula 2 2 2 3 4 2" xfId="8884" xr:uid="{00000000-0005-0000-0000-0000DA9A0000}"/>
    <cellStyle name="Vírgula 2 2 2 3 4 3" xfId="10707" xr:uid="{00000000-0005-0000-0000-0000DB9A0000}"/>
    <cellStyle name="Vírgula 2 2 2 3 5" xfId="8881" xr:uid="{00000000-0005-0000-0000-0000DC9A0000}"/>
    <cellStyle name="Vírgula 2 2 2 3 6" xfId="10199" xr:uid="{00000000-0005-0000-0000-0000DD9A0000}"/>
    <cellStyle name="Vírgula 2 2 2 4" xfId="2127" xr:uid="{00000000-0005-0000-0000-0000DE9A0000}"/>
    <cellStyle name="Vírgula 2 2 2 4 2" xfId="8885" xr:uid="{00000000-0005-0000-0000-0000DF9A0000}"/>
    <cellStyle name="Vírgula 2 2 2 4 3" xfId="11281" xr:uid="{00000000-0005-0000-0000-0000E09A0000}"/>
    <cellStyle name="Vírgula 2 2 2 5" xfId="3595" xr:uid="{00000000-0005-0000-0000-0000E19A0000}"/>
    <cellStyle name="Vírgula 2 2 2 5 2" xfId="8886" xr:uid="{00000000-0005-0000-0000-0000E29A0000}"/>
    <cellStyle name="Vírgula 2 2 2 5 3" xfId="12749" xr:uid="{00000000-0005-0000-0000-0000E39A0000}"/>
    <cellStyle name="Vírgula 2 2 2 6" xfId="1550" xr:uid="{00000000-0005-0000-0000-0000E49A0000}"/>
    <cellStyle name="Vírgula 2 2 2 6 2" xfId="8887" xr:uid="{00000000-0005-0000-0000-0000E59A0000}"/>
    <cellStyle name="Vírgula 2 2 2 6 3" xfId="10704" xr:uid="{00000000-0005-0000-0000-0000E69A0000}"/>
    <cellStyle name="Vírgula 2 2 2 7" xfId="8872" xr:uid="{00000000-0005-0000-0000-0000E79A0000}"/>
    <cellStyle name="Vírgula 2 2 2 8" xfId="9159" xr:uid="{00000000-0005-0000-0000-0000E89A0000}"/>
    <cellStyle name="Vírgula 2 2 2 9" xfId="10196" xr:uid="{00000000-0005-0000-0000-0000E99A0000}"/>
    <cellStyle name="Vírgula 2 2 3" xfId="1046" xr:uid="{00000000-0005-0000-0000-0000EA9A0000}"/>
    <cellStyle name="Vírgula 2 2 3 2" xfId="1047" xr:uid="{00000000-0005-0000-0000-0000EB9A0000}"/>
    <cellStyle name="Vírgula 2 2 3 2 2" xfId="1048" xr:uid="{00000000-0005-0000-0000-0000EC9A0000}"/>
    <cellStyle name="Vírgula 2 2 3 2 2 2" xfId="2133" xr:uid="{00000000-0005-0000-0000-0000ED9A0000}"/>
    <cellStyle name="Vírgula 2 2 3 2 2 2 2" xfId="8891" xr:uid="{00000000-0005-0000-0000-0000EE9A0000}"/>
    <cellStyle name="Vírgula 2 2 3 2 2 2 3" xfId="11287" xr:uid="{00000000-0005-0000-0000-0000EF9A0000}"/>
    <cellStyle name="Vírgula 2 2 3 2 2 3" xfId="3601" xr:uid="{00000000-0005-0000-0000-0000F09A0000}"/>
    <cellStyle name="Vírgula 2 2 3 2 2 3 2" xfId="8892" xr:uid="{00000000-0005-0000-0000-0000F19A0000}"/>
    <cellStyle name="Vírgula 2 2 3 2 2 3 3" xfId="12755" xr:uid="{00000000-0005-0000-0000-0000F29A0000}"/>
    <cellStyle name="Vírgula 2 2 3 2 2 4" xfId="1556" xr:uid="{00000000-0005-0000-0000-0000F39A0000}"/>
    <cellStyle name="Vírgula 2 2 3 2 2 4 2" xfId="8893" xr:uid="{00000000-0005-0000-0000-0000F49A0000}"/>
    <cellStyle name="Vírgula 2 2 3 2 2 4 3" xfId="10710" xr:uid="{00000000-0005-0000-0000-0000F59A0000}"/>
    <cellStyle name="Vírgula 2 2 3 2 2 5" xfId="8890" xr:uid="{00000000-0005-0000-0000-0000F69A0000}"/>
    <cellStyle name="Vírgula 2 2 3 2 2 6" xfId="10202" xr:uid="{00000000-0005-0000-0000-0000F79A0000}"/>
    <cellStyle name="Vírgula 2 2 3 2 3" xfId="2132" xr:uid="{00000000-0005-0000-0000-0000F89A0000}"/>
    <cellStyle name="Vírgula 2 2 3 2 3 2" xfId="8894" xr:uid="{00000000-0005-0000-0000-0000F99A0000}"/>
    <cellStyle name="Vírgula 2 2 3 2 3 3" xfId="11286" xr:uid="{00000000-0005-0000-0000-0000FA9A0000}"/>
    <cellStyle name="Vírgula 2 2 3 2 4" xfId="3600" xr:uid="{00000000-0005-0000-0000-0000FB9A0000}"/>
    <cellStyle name="Vírgula 2 2 3 2 4 2" xfId="8895" xr:uid="{00000000-0005-0000-0000-0000FC9A0000}"/>
    <cellStyle name="Vírgula 2 2 3 2 4 3" xfId="12754" xr:uid="{00000000-0005-0000-0000-0000FD9A0000}"/>
    <cellStyle name="Vírgula 2 2 3 2 5" xfId="1555" xr:uid="{00000000-0005-0000-0000-0000FE9A0000}"/>
    <cellStyle name="Vírgula 2 2 3 2 5 2" xfId="8896" xr:uid="{00000000-0005-0000-0000-0000FF9A0000}"/>
    <cellStyle name="Vírgula 2 2 3 2 5 3" xfId="10709" xr:uid="{00000000-0005-0000-0000-0000009B0000}"/>
    <cellStyle name="Vírgula 2 2 3 2 6" xfId="8889" xr:uid="{00000000-0005-0000-0000-0000019B0000}"/>
    <cellStyle name="Vírgula 2 2 3 2 7" xfId="10201" xr:uid="{00000000-0005-0000-0000-0000029B0000}"/>
    <cellStyle name="Vírgula 2 2 3 3" xfId="1049" xr:uid="{00000000-0005-0000-0000-0000039B0000}"/>
    <cellStyle name="Vírgula 2 2 3 3 2" xfId="2134" xr:uid="{00000000-0005-0000-0000-0000049B0000}"/>
    <cellStyle name="Vírgula 2 2 3 3 2 2" xfId="8898" xr:uid="{00000000-0005-0000-0000-0000059B0000}"/>
    <cellStyle name="Vírgula 2 2 3 3 2 3" xfId="11288" xr:uid="{00000000-0005-0000-0000-0000069B0000}"/>
    <cellStyle name="Vírgula 2 2 3 3 3" xfId="3602" xr:uid="{00000000-0005-0000-0000-0000079B0000}"/>
    <cellStyle name="Vírgula 2 2 3 3 3 2" xfId="8899" xr:uid="{00000000-0005-0000-0000-0000089B0000}"/>
    <cellStyle name="Vírgula 2 2 3 3 3 3" xfId="12756" xr:uid="{00000000-0005-0000-0000-0000099B0000}"/>
    <cellStyle name="Vírgula 2 2 3 3 4" xfId="1557" xr:uid="{00000000-0005-0000-0000-00000A9B0000}"/>
    <cellStyle name="Vírgula 2 2 3 3 4 2" xfId="8900" xr:uid="{00000000-0005-0000-0000-00000B9B0000}"/>
    <cellStyle name="Vírgula 2 2 3 3 4 3" xfId="10711" xr:uid="{00000000-0005-0000-0000-00000C9B0000}"/>
    <cellStyle name="Vírgula 2 2 3 3 5" xfId="8897" xr:uid="{00000000-0005-0000-0000-00000D9B0000}"/>
    <cellStyle name="Vírgula 2 2 3 3 6" xfId="10203" xr:uid="{00000000-0005-0000-0000-00000E9B0000}"/>
    <cellStyle name="Vírgula 2 2 3 4" xfId="2131" xr:uid="{00000000-0005-0000-0000-00000F9B0000}"/>
    <cellStyle name="Vírgula 2 2 3 4 2" xfId="8901" xr:uid="{00000000-0005-0000-0000-0000109B0000}"/>
    <cellStyle name="Vírgula 2 2 3 4 3" xfId="11285" xr:uid="{00000000-0005-0000-0000-0000119B0000}"/>
    <cellStyle name="Vírgula 2 2 3 5" xfId="3599" xr:uid="{00000000-0005-0000-0000-0000129B0000}"/>
    <cellStyle name="Vírgula 2 2 3 5 2" xfId="8902" xr:uid="{00000000-0005-0000-0000-0000139B0000}"/>
    <cellStyle name="Vírgula 2 2 3 5 3" xfId="12753" xr:uid="{00000000-0005-0000-0000-0000149B0000}"/>
    <cellStyle name="Vírgula 2 2 3 6" xfId="1554" xr:uid="{00000000-0005-0000-0000-0000159B0000}"/>
    <cellStyle name="Vírgula 2 2 3 6 2" xfId="8903" xr:uid="{00000000-0005-0000-0000-0000169B0000}"/>
    <cellStyle name="Vírgula 2 2 3 6 3" xfId="10708" xr:uid="{00000000-0005-0000-0000-0000179B0000}"/>
    <cellStyle name="Vírgula 2 2 3 7" xfId="8888" xr:uid="{00000000-0005-0000-0000-0000189B0000}"/>
    <cellStyle name="Vírgula 2 2 3 8" xfId="9117" xr:uid="{00000000-0005-0000-0000-0000199B0000}"/>
    <cellStyle name="Vírgula 2 2 3 9" xfId="10200" xr:uid="{00000000-0005-0000-0000-00001A9B0000}"/>
    <cellStyle name="Vírgula 2 2 4" xfId="1050" xr:uid="{00000000-0005-0000-0000-00001B9B0000}"/>
    <cellStyle name="Vírgula 2 2 4 2" xfId="8904" xr:uid="{00000000-0005-0000-0000-00001C9B0000}"/>
    <cellStyle name="Vírgula 2 2 5" xfId="1191" xr:uid="{00000000-0005-0000-0000-00001D9B0000}"/>
    <cellStyle name="Vírgula 2 2 5 2" xfId="3904" xr:uid="{00000000-0005-0000-0000-00001E9B0000}"/>
    <cellStyle name="Vírgula 2 2 5 2 2" xfId="8906" xr:uid="{00000000-0005-0000-0000-00001F9B0000}"/>
    <cellStyle name="Vírgula 2 2 5 2 3" xfId="13058" xr:uid="{00000000-0005-0000-0000-0000209B0000}"/>
    <cellStyle name="Vírgula 2 2 5 3" xfId="2210" xr:uid="{00000000-0005-0000-0000-0000219B0000}"/>
    <cellStyle name="Vírgula 2 2 5 3 2" xfId="8907" xr:uid="{00000000-0005-0000-0000-0000229B0000}"/>
    <cellStyle name="Vírgula 2 2 5 3 3" xfId="11364" xr:uid="{00000000-0005-0000-0000-0000239B0000}"/>
    <cellStyle name="Vírgula 2 2 5 4" xfId="8905" xr:uid="{00000000-0005-0000-0000-0000249B0000}"/>
    <cellStyle name="Vírgula 2 2 5 5" xfId="10345" xr:uid="{00000000-0005-0000-0000-0000259B0000}"/>
    <cellStyle name="Vírgula 2 2 6" xfId="2126" xr:uid="{00000000-0005-0000-0000-0000269B0000}"/>
    <cellStyle name="Vírgula 2 2 6 2" xfId="8908" xr:uid="{00000000-0005-0000-0000-0000279B0000}"/>
    <cellStyle name="Vírgula 2 2 7" xfId="1611" xr:uid="{00000000-0005-0000-0000-0000289B0000}"/>
    <cellStyle name="Vírgula 2 2 7 2" xfId="8909" xr:uid="{00000000-0005-0000-0000-0000299B0000}"/>
    <cellStyle name="Vírgula 2 2 7 3" xfId="10765" xr:uid="{00000000-0005-0000-0000-00002A9B0000}"/>
    <cellStyle name="Vírgula 2 2 8" xfId="8871" xr:uid="{00000000-0005-0000-0000-00002B9B0000}"/>
    <cellStyle name="Vírgula 2 3" xfId="1051" xr:uid="{00000000-0005-0000-0000-00002C9B0000}"/>
    <cellStyle name="Vírgula 2 3 2" xfId="1052" xr:uid="{00000000-0005-0000-0000-00002D9B0000}"/>
    <cellStyle name="Vírgula 2 3 2 2" xfId="1053" xr:uid="{00000000-0005-0000-0000-00002E9B0000}"/>
    <cellStyle name="Vírgula 2 3 2 2 2" xfId="1054" xr:uid="{00000000-0005-0000-0000-00002F9B0000}"/>
    <cellStyle name="Vírgula 2 3 2 2 2 2" xfId="2138" xr:uid="{00000000-0005-0000-0000-0000309B0000}"/>
    <cellStyle name="Vírgula 2 3 2 2 2 2 2" xfId="8914" xr:uid="{00000000-0005-0000-0000-0000319B0000}"/>
    <cellStyle name="Vírgula 2 3 2 2 2 2 3" xfId="11292" xr:uid="{00000000-0005-0000-0000-0000329B0000}"/>
    <cellStyle name="Vírgula 2 3 2 2 2 3" xfId="3606" xr:uid="{00000000-0005-0000-0000-0000339B0000}"/>
    <cellStyle name="Vírgula 2 3 2 2 2 3 2" xfId="8915" xr:uid="{00000000-0005-0000-0000-0000349B0000}"/>
    <cellStyle name="Vírgula 2 3 2 2 2 3 3" xfId="12760" xr:uid="{00000000-0005-0000-0000-0000359B0000}"/>
    <cellStyle name="Vírgula 2 3 2 2 2 4" xfId="1561" xr:uid="{00000000-0005-0000-0000-0000369B0000}"/>
    <cellStyle name="Vírgula 2 3 2 2 2 4 2" xfId="8916" xr:uid="{00000000-0005-0000-0000-0000379B0000}"/>
    <cellStyle name="Vírgula 2 3 2 2 2 4 3" xfId="10715" xr:uid="{00000000-0005-0000-0000-0000389B0000}"/>
    <cellStyle name="Vírgula 2 3 2 2 2 5" xfId="8913" xr:uid="{00000000-0005-0000-0000-0000399B0000}"/>
    <cellStyle name="Vírgula 2 3 2 2 2 6" xfId="10208" xr:uid="{00000000-0005-0000-0000-00003A9B0000}"/>
    <cellStyle name="Vírgula 2 3 2 2 3" xfId="2137" xr:uid="{00000000-0005-0000-0000-00003B9B0000}"/>
    <cellStyle name="Vírgula 2 3 2 2 3 2" xfId="8917" xr:uid="{00000000-0005-0000-0000-00003C9B0000}"/>
    <cellStyle name="Vírgula 2 3 2 2 3 3" xfId="11291" xr:uid="{00000000-0005-0000-0000-00003D9B0000}"/>
    <cellStyle name="Vírgula 2 3 2 2 4" xfId="3605" xr:uid="{00000000-0005-0000-0000-00003E9B0000}"/>
    <cellStyle name="Vírgula 2 3 2 2 4 2" xfId="8918" xr:uid="{00000000-0005-0000-0000-00003F9B0000}"/>
    <cellStyle name="Vírgula 2 3 2 2 4 3" xfId="12759" xr:uid="{00000000-0005-0000-0000-0000409B0000}"/>
    <cellStyle name="Vírgula 2 3 2 2 5" xfId="1560" xr:uid="{00000000-0005-0000-0000-0000419B0000}"/>
    <cellStyle name="Vírgula 2 3 2 2 5 2" xfId="8919" xr:uid="{00000000-0005-0000-0000-0000429B0000}"/>
    <cellStyle name="Vírgula 2 3 2 2 5 3" xfId="10714" xr:uid="{00000000-0005-0000-0000-0000439B0000}"/>
    <cellStyle name="Vírgula 2 3 2 2 6" xfId="8912" xr:uid="{00000000-0005-0000-0000-0000449B0000}"/>
    <cellStyle name="Vírgula 2 3 2 2 7" xfId="10207" xr:uid="{00000000-0005-0000-0000-0000459B0000}"/>
    <cellStyle name="Vírgula 2 3 2 3" xfId="1055" xr:uid="{00000000-0005-0000-0000-0000469B0000}"/>
    <cellStyle name="Vírgula 2 3 2 3 2" xfId="2139" xr:uid="{00000000-0005-0000-0000-0000479B0000}"/>
    <cellStyle name="Vírgula 2 3 2 3 2 2" xfId="8921" xr:uid="{00000000-0005-0000-0000-0000489B0000}"/>
    <cellStyle name="Vírgula 2 3 2 3 2 3" xfId="11293" xr:uid="{00000000-0005-0000-0000-0000499B0000}"/>
    <cellStyle name="Vírgula 2 3 2 3 3" xfId="3607" xr:uid="{00000000-0005-0000-0000-00004A9B0000}"/>
    <cellStyle name="Vírgula 2 3 2 3 3 2" xfId="8922" xr:uid="{00000000-0005-0000-0000-00004B9B0000}"/>
    <cellStyle name="Vírgula 2 3 2 3 3 3" xfId="12761" xr:uid="{00000000-0005-0000-0000-00004C9B0000}"/>
    <cellStyle name="Vírgula 2 3 2 3 4" xfId="1562" xr:uid="{00000000-0005-0000-0000-00004D9B0000}"/>
    <cellStyle name="Vírgula 2 3 2 3 4 2" xfId="8923" xr:uid="{00000000-0005-0000-0000-00004E9B0000}"/>
    <cellStyle name="Vírgula 2 3 2 3 4 3" xfId="10716" xr:uid="{00000000-0005-0000-0000-00004F9B0000}"/>
    <cellStyle name="Vírgula 2 3 2 3 5" xfId="8920" xr:uid="{00000000-0005-0000-0000-0000509B0000}"/>
    <cellStyle name="Vírgula 2 3 2 3 6" xfId="10209" xr:uid="{00000000-0005-0000-0000-0000519B0000}"/>
    <cellStyle name="Vírgula 2 3 2 4" xfId="2136" xr:uid="{00000000-0005-0000-0000-0000529B0000}"/>
    <cellStyle name="Vírgula 2 3 2 4 2" xfId="8924" xr:uid="{00000000-0005-0000-0000-0000539B0000}"/>
    <cellStyle name="Vírgula 2 3 2 4 3" xfId="11290" xr:uid="{00000000-0005-0000-0000-0000549B0000}"/>
    <cellStyle name="Vírgula 2 3 2 5" xfId="3604" xr:uid="{00000000-0005-0000-0000-0000559B0000}"/>
    <cellStyle name="Vírgula 2 3 2 5 2" xfId="8925" xr:uid="{00000000-0005-0000-0000-0000569B0000}"/>
    <cellStyle name="Vírgula 2 3 2 5 3" xfId="12758" xr:uid="{00000000-0005-0000-0000-0000579B0000}"/>
    <cellStyle name="Vírgula 2 3 2 6" xfId="1559" xr:uid="{00000000-0005-0000-0000-0000589B0000}"/>
    <cellStyle name="Vírgula 2 3 2 6 2" xfId="8926" xr:uid="{00000000-0005-0000-0000-0000599B0000}"/>
    <cellStyle name="Vírgula 2 3 2 6 3" xfId="10713" xr:uid="{00000000-0005-0000-0000-00005A9B0000}"/>
    <cellStyle name="Vírgula 2 3 2 7" xfId="8911" xr:uid="{00000000-0005-0000-0000-00005B9B0000}"/>
    <cellStyle name="Vírgula 2 3 2 8" xfId="10206" xr:uid="{00000000-0005-0000-0000-00005C9B0000}"/>
    <cellStyle name="Vírgula 2 3 3" xfId="1056" xr:uid="{00000000-0005-0000-0000-00005D9B0000}"/>
    <cellStyle name="Vírgula 2 3 3 2" xfId="1057" xr:uid="{00000000-0005-0000-0000-00005E9B0000}"/>
    <cellStyle name="Vírgula 2 3 3 2 2" xfId="2141" xr:uid="{00000000-0005-0000-0000-00005F9B0000}"/>
    <cellStyle name="Vírgula 2 3 3 2 2 2" xfId="8929" xr:uid="{00000000-0005-0000-0000-0000609B0000}"/>
    <cellStyle name="Vírgula 2 3 3 2 2 3" xfId="11295" xr:uid="{00000000-0005-0000-0000-0000619B0000}"/>
    <cellStyle name="Vírgula 2 3 3 2 3" xfId="3609" xr:uid="{00000000-0005-0000-0000-0000629B0000}"/>
    <cellStyle name="Vírgula 2 3 3 2 3 2" xfId="8930" xr:uid="{00000000-0005-0000-0000-0000639B0000}"/>
    <cellStyle name="Vírgula 2 3 3 2 3 3" xfId="12763" xr:uid="{00000000-0005-0000-0000-0000649B0000}"/>
    <cellStyle name="Vírgula 2 3 3 2 4" xfId="1564" xr:uid="{00000000-0005-0000-0000-0000659B0000}"/>
    <cellStyle name="Vírgula 2 3 3 2 4 2" xfId="8931" xr:uid="{00000000-0005-0000-0000-0000669B0000}"/>
    <cellStyle name="Vírgula 2 3 3 2 4 3" xfId="10718" xr:uid="{00000000-0005-0000-0000-0000679B0000}"/>
    <cellStyle name="Vírgula 2 3 3 2 5" xfId="8928" xr:uid="{00000000-0005-0000-0000-0000689B0000}"/>
    <cellStyle name="Vírgula 2 3 3 2 6" xfId="10211" xr:uid="{00000000-0005-0000-0000-0000699B0000}"/>
    <cellStyle name="Vírgula 2 3 3 3" xfId="2140" xr:uid="{00000000-0005-0000-0000-00006A9B0000}"/>
    <cellStyle name="Vírgula 2 3 3 3 2" xfId="8932" xr:uid="{00000000-0005-0000-0000-00006B9B0000}"/>
    <cellStyle name="Vírgula 2 3 3 3 3" xfId="11294" xr:uid="{00000000-0005-0000-0000-00006C9B0000}"/>
    <cellStyle name="Vírgula 2 3 3 4" xfId="3608" xr:uid="{00000000-0005-0000-0000-00006D9B0000}"/>
    <cellStyle name="Vírgula 2 3 3 4 2" xfId="8933" xr:uid="{00000000-0005-0000-0000-00006E9B0000}"/>
    <cellStyle name="Vírgula 2 3 3 4 3" xfId="12762" xr:uid="{00000000-0005-0000-0000-00006F9B0000}"/>
    <cellStyle name="Vírgula 2 3 3 5" xfId="1563" xr:uid="{00000000-0005-0000-0000-0000709B0000}"/>
    <cellStyle name="Vírgula 2 3 3 5 2" xfId="8934" xr:uid="{00000000-0005-0000-0000-0000719B0000}"/>
    <cellStyle name="Vírgula 2 3 3 5 3" xfId="10717" xr:uid="{00000000-0005-0000-0000-0000729B0000}"/>
    <cellStyle name="Vírgula 2 3 3 6" xfId="8927" xr:uid="{00000000-0005-0000-0000-0000739B0000}"/>
    <cellStyle name="Vírgula 2 3 3 7" xfId="10210" xr:uid="{00000000-0005-0000-0000-0000749B0000}"/>
    <cellStyle name="Vírgula 2 3 4" xfId="1058" xr:uid="{00000000-0005-0000-0000-0000759B0000}"/>
    <cellStyle name="Vírgula 2 3 4 2" xfId="2142" xr:uid="{00000000-0005-0000-0000-0000769B0000}"/>
    <cellStyle name="Vírgula 2 3 4 2 2" xfId="8936" xr:uid="{00000000-0005-0000-0000-0000779B0000}"/>
    <cellStyle name="Vírgula 2 3 4 2 3" xfId="11296" xr:uid="{00000000-0005-0000-0000-0000789B0000}"/>
    <cellStyle name="Vírgula 2 3 4 3" xfId="3610" xr:uid="{00000000-0005-0000-0000-0000799B0000}"/>
    <cellStyle name="Vírgula 2 3 4 3 2" xfId="8937" xr:uid="{00000000-0005-0000-0000-00007A9B0000}"/>
    <cellStyle name="Vírgula 2 3 4 3 3" xfId="12764" xr:uid="{00000000-0005-0000-0000-00007B9B0000}"/>
    <cellStyle name="Vírgula 2 3 4 4" xfId="1565" xr:uid="{00000000-0005-0000-0000-00007C9B0000}"/>
    <cellStyle name="Vírgula 2 3 4 4 2" xfId="8938" xr:uid="{00000000-0005-0000-0000-00007D9B0000}"/>
    <cellStyle name="Vírgula 2 3 4 4 3" xfId="10719" xr:uid="{00000000-0005-0000-0000-00007E9B0000}"/>
    <cellStyle name="Vírgula 2 3 4 5" xfId="8935" xr:uid="{00000000-0005-0000-0000-00007F9B0000}"/>
    <cellStyle name="Vírgula 2 3 4 6" xfId="10212" xr:uid="{00000000-0005-0000-0000-0000809B0000}"/>
    <cellStyle name="Vírgula 2 3 5" xfId="2135" xr:uid="{00000000-0005-0000-0000-0000819B0000}"/>
    <cellStyle name="Vírgula 2 3 5 2" xfId="8939" xr:uid="{00000000-0005-0000-0000-0000829B0000}"/>
    <cellStyle name="Vírgula 2 3 5 3" xfId="11289" xr:uid="{00000000-0005-0000-0000-0000839B0000}"/>
    <cellStyle name="Vírgula 2 3 6" xfId="3603" xr:uid="{00000000-0005-0000-0000-0000849B0000}"/>
    <cellStyle name="Vírgula 2 3 6 2" xfId="8940" xr:uid="{00000000-0005-0000-0000-0000859B0000}"/>
    <cellStyle name="Vírgula 2 3 6 3" xfId="12757" xr:uid="{00000000-0005-0000-0000-0000869B0000}"/>
    <cellStyle name="Vírgula 2 3 7" xfId="1558" xr:uid="{00000000-0005-0000-0000-0000879B0000}"/>
    <cellStyle name="Vírgula 2 3 7 2" xfId="8941" xr:uid="{00000000-0005-0000-0000-0000889B0000}"/>
    <cellStyle name="Vírgula 2 3 7 3" xfId="10712" xr:uid="{00000000-0005-0000-0000-0000899B0000}"/>
    <cellStyle name="Vírgula 2 3 8" xfId="8910" xr:uid="{00000000-0005-0000-0000-00008A9B0000}"/>
    <cellStyle name="Vírgula 2 3 9" xfId="10205" xr:uid="{00000000-0005-0000-0000-00008B9B0000}"/>
    <cellStyle name="Vírgula 2 4" xfId="1059" xr:uid="{00000000-0005-0000-0000-00008C9B0000}"/>
    <cellStyle name="Vírgula 2 4 2" xfId="8942" xr:uid="{00000000-0005-0000-0000-00008D9B0000}"/>
    <cellStyle name="Vírgula 2 5" xfId="1060" xr:uid="{00000000-0005-0000-0000-00008E9B0000}"/>
    <cellStyle name="Vírgula 2 5 2" xfId="8943" xr:uid="{00000000-0005-0000-0000-00008F9B0000}"/>
    <cellStyle name="Vírgula 2 6" xfId="1118" xr:uid="{00000000-0005-0000-0000-0000909B0000}"/>
    <cellStyle name="Vírgula 2 6 2" xfId="1566" xr:uid="{00000000-0005-0000-0000-0000919B0000}"/>
    <cellStyle name="Vírgula 2 6 2 2" xfId="8945" xr:uid="{00000000-0005-0000-0000-0000929B0000}"/>
    <cellStyle name="Vírgula 2 6 3" xfId="5056" xr:uid="{00000000-0005-0000-0000-0000939B0000}"/>
    <cellStyle name="Vírgula 2 6 3 2" xfId="8946" xr:uid="{00000000-0005-0000-0000-0000949B0000}"/>
    <cellStyle name="Vírgula 2 6 3 3" xfId="14210" xr:uid="{00000000-0005-0000-0000-0000959B0000}"/>
    <cellStyle name="Vírgula 2 6 4" xfId="8944" xr:uid="{00000000-0005-0000-0000-0000969B0000}"/>
    <cellStyle name="Vírgula 2 6 5" xfId="10272" xr:uid="{00000000-0005-0000-0000-0000979B0000}"/>
    <cellStyle name="Vírgula 2 7" xfId="1192" xr:uid="{00000000-0005-0000-0000-0000989B0000}"/>
    <cellStyle name="Vírgula 2 7 2" xfId="3881" xr:uid="{00000000-0005-0000-0000-0000999B0000}"/>
    <cellStyle name="Vírgula 2 7 2 2" xfId="8948" xr:uid="{00000000-0005-0000-0000-00009A9B0000}"/>
    <cellStyle name="Vírgula 2 7 2 3" xfId="13035" xr:uid="{00000000-0005-0000-0000-00009B9B0000}"/>
    <cellStyle name="Vírgula 2 7 3" xfId="2187" xr:uid="{00000000-0005-0000-0000-00009C9B0000}"/>
    <cellStyle name="Vírgula 2 7 3 2" xfId="8949" xr:uid="{00000000-0005-0000-0000-00009D9B0000}"/>
    <cellStyle name="Vírgula 2 7 3 3" xfId="11341" xr:uid="{00000000-0005-0000-0000-00009E9B0000}"/>
    <cellStyle name="Vírgula 2 7 4" xfId="8947" xr:uid="{00000000-0005-0000-0000-00009F9B0000}"/>
    <cellStyle name="Vírgula 2 7 5" xfId="10346" xr:uid="{00000000-0005-0000-0000-0000A09B0000}"/>
    <cellStyle name="Vírgula 2 8" xfId="1195" xr:uid="{00000000-0005-0000-0000-0000A19B0000}"/>
    <cellStyle name="Vírgula 2 8 2" xfId="3204" xr:uid="{00000000-0005-0000-0000-0000A29B0000}"/>
    <cellStyle name="Vírgula 2 8 2 2" xfId="8951" xr:uid="{00000000-0005-0000-0000-0000A39B0000}"/>
    <cellStyle name="Vírgula 2 8 2 3" xfId="12358" xr:uid="{00000000-0005-0000-0000-0000A49B0000}"/>
    <cellStyle name="Vírgula 2 8 3" xfId="8950" xr:uid="{00000000-0005-0000-0000-0000A59B0000}"/>
    <cellStyle name="Vírgula 2 8 4" xfId="10349" xr:uid="{00000000-0005-0000-0000-0000A69B0000}"/>
    <cellStyle name="Vírgula 2 9" xfId="1549" xr:uid="{00000000-0005-0000-0000-0000A79B0000}"/>
    <cellStyle name="Vírgula 2 9 2" xfId="8952" xr:uid="{00000000-0005-0000-0000-0000A89B0000}"/>
    <cellStyle name="Vírgula 2 9 3" xfId="10703" xr:uid="{00000000-0005-0000-0000-0000A99B0000}"/>
    <cellStyle name="Vírgula 3" xfId="10" xr:uid="{00000000-0005-0000-0000-0000AA9B0000}"/>
    <cellStyle name="Vírgula 3 2" xfId="1061" xr:uid="{00000000-0005-0000-0000-0000AB9B0000}"/>
    <cellStyle name="Vírgula 3 2 2" xfId="1062" xr:uid="{00000000-0005-0000-0000-0000AC9B0000}"/>
    <cellStyle name="Vírgula 3 2 2 2" xfId="8955" xr:uid="{00000000-0005-0000-0000-0000AD9B0000}"/>
    <cellStyle name="Vírgula 3 2 3" xfId="1063" xr:uid="{00000000-0005-0000-0000-0000AE9B0000}"/>
    <cellStyle name="Vírgula 3 2 3 2" xfId="8956" xr:uid="{00000000-0005-0000-0000-0000AF9B0000}"/>
    <cellStyle name="Vírgula 3 2 4" xfId="8954" xr:uid="{00000000-0005-0000-0000-0000B09B0000}"/>
    <cellStyle name="Vírgula 3 3" xfId="1064" xr:uid="{00000000-0005-0000-0000-0000B19B0000}"/>
    <cellStyle name="Vírgula 3 3 2" xfId="1065" xr:uid="{00000000-0005-0000-0000-0000B29B0000}"/>
    <cellStyle name="Vírgula 3 3 2 2" xfId="1066" xr:uid="{00000000-0005-0000-0000-0000B39B0000}"/>
    <cellStyle name="Vírgula 3 3 2 2 2" xfId="1067" xr:uid="{00000000-0005-0000-0000-0000B49B0000}"/>
    <cellStyle name="Vírgula 3 3 2 2 2 2" xfId="2146" xr:uid="{00000000-0005-0000-0000-0000B59B0000}"/>
    <cellStyle name="Vírgula 3 3 2 2 2 2 2" xfId="8961" xr:uid="{00000000-0005-0000-0000-0000B69B0000}"/>
    <cellStyle name="Vírgula 3 3 2 2 2 2 3" xfId="11300" xr:uid="{00000000-0005-0000-0000-0000B79B0000}"/>
    <cellStyle name="Vírgula 3 3 2 2 2 3" xfId="3614" xr:uid="{00000000-0005-0000-0000-0000B89B0000}"/>
    <cellStyle name="Vírgula 3 3 2 2 2 3 2" xfId="8962" xr:uid="{00000000-0005-0000-0000-0000B99B0000}"/>
    <cellStyle name="Vírgula 3 3 2 2 2 3 3" xfId="12768" xr:uid="{00000000-0005-0000-0000-0000BA9B0000}"/>
    <cellStyle name="Vírgula 3 3 2 2 2 4" xfId="1571" xr:uid="{00000000-0005-0000-0000-0000BB9B0000}"/>
    <cellStyle name="Vírgula 3 3 2 2 2 4 2" xfId="8963" xr:uid="{00000000-0005-0000-0000-0000BC9B0000}"/>
    <cellStyle name="Vírgula 3 3 2 2 2 4 3" xfId="10725" xr:uid="{00000000-0005-0000-0000-0000BD9B0000}"/>
    <cellStyle name="Vírgula 3 3 2 2 2 5" xfId="8960" xr:uid="{00000000-0005-0000-0000-0000BE9B0000}"/>
    <cellStyle name="Vírgula 3 3 2 2 2 6" xfId="10221" xr:uid="{00000000-0005-0000-0000-0000BF9B0000}"/>
    <cellStyle name="Vírgula 3 3 2 2 3" xfId="2145" xr:uid="{00000000-0005-0000-0000-0000C09B0000}"/>
    <cellStyle name="Vírgula 3 3 2 2 3 2" xfId="8964" xr:uid="{00000000-0005-0000-0000-0000C19B0000}"/>
    <cellStyle name="Vírgula 3 3 2 2 3 3" xfId="11299" xr:uid="{00000000-0005-0000-0000-0000C29B0000}"/>
    <cellStyle name="Vírgula 3 3 2 2 4" xfId="3613" xr:uid="{00000000-0005-0000-0000-0000C39B0000}"/>
    <cellStyle name="Vírgula 3 3 2 2 4 2" xfId="8965" xr:uid="{00000000-0005-0000-0000-0000C49B0000}"/>
    <cellStyle name="Vírgula 3 3 2 2 4 3" xfId="12767" xr:uid="{00000000-0005-0000-0000-0000C59B0000}"/>
    <cellStyle name="Vírgula 3 3 2 2 5" xfId="1570" xr:uid="{00000000-0005-0000-0000-0000C69B0000}"/>
    <cellStyle name="Vírgula 3 3 2 2 5 2" xfId="8966" xr:uid="{00000000-0005-0000-0000-0000C79B0000}"/>
    <cellStyle name="Vírgula 3 3 2 2 5 3" xfId="10724" xr:uid="{00000000-0005-0000-0000-0000C89B0000}"/>
    <cellStyle name="Vírgula 3 3 2 2 6" xfId="8959" xr:uid="{00000000-0005-0000-0000-0000C99B0000}"/>
    <cellStyle name="Vírgula 3 3 2 2 7" xfId="10220" xr:uid="{00000000-0005-0000-0000-0000CA9B0000}"/>
    <cellStyle name="Vírgula 3 3 2 3" xfId="1068" xr:uid="{00000000-0005-0000-0000-0000CB9B0000}"/>
    <cellStyle name="Vírgula 3 3 2 3 2" xfId="2147" xr:uid="{00000000-0005-0000-0000-0000CC9B0000}"/>
    <cellStyle name="Vírgula 3 3 2 3 2 2" xfId="8968" xr:uid="{00000000-0005-0000-0000-0000CD9B0000}"/>
    <cellStyle name="Vírgula 3 3 2 3 2 3" xfId="11301" xr:uid="{00000000-0005-0000-0000-0000CE9B0000}"/>
    <cellStyle name="Vírgula 3 3 2 3 3" xfId="3615" xr:uid="{00000000-0005-0000-0000-0000CF9B0000}"/>
    <cellStyle name="Vírgula 3 3 2 3 3 2" xfId="8969" xr:uid="{00000000-0005-0000-0000-0000D09B0000}"/>
    <cellStyle name="Vírgula 3 3 2 3 3 3" xfId="12769" xr:uid="{00000000-0005-0000-0000-0000D19B0000}"/>
    <cellStyle name="Vírgula 3 3 2 3 4" xfId="1572" xr:uid="{00000000-0005-0000-0000-0000D29B0000}"/>
    <cellStyle name="Vírgula 3 3 2 3 4 2" xfId="8970" xr:uid="{00000000-0005-0000-0000-0000D39B0000}"/>
    <cellStyle name="Vírgula 3 3 2 3 4 3" xfId="10726" xr:uid="{00000000-0005-0000-0000-0000D49B0000}"/>
    <cellStyle name="Vírgula 3 3 2 3 5" xfId="8967" xr:uid="{00000000-0005-0000-0000-0000D59B0000}"/>
    <cellStyle name="Vírgula 3 3 2 3 6" xfId="10222" xr:uid="{00000000-0005-0000-0000-0000D69B0000}"/>
    <cellStyle name="Vírgula 3 3 2 4" xfId="2144" xr:uid="{00000000-0005-0000-0000-0000D79B0000}"/>
    <cellStyle name="Vírgula 3 3 2 4 2" xfId="8971" xr:uid="{00000000-0005-0000-0000-0000D89B0000}"/>
    <cellStyle name="Vírgula 3 3 2 4 3" xfId="11298" xr:uid="{00000000-0005-0000-0000-0000D99B0000}"/>
    <cellStyle name="Vírgula 3 3 2 5" xfId="3612" xr:uid="{00000000-0005-0000-0000-0000DA9B0000}"/>
    <cellStyle name="Vírgula 3 3 2 5 2" xfId="8972" xr:uid="{00000000-0005-0000-0000-0000DB9B0000}"/>
    <cellStyle name="Vírgula 3 3 2 5 3" xfId="12766" xr:uid="{00000000-0005-0000-0000-0000DC9B0000}"/>
    <cellStyle name="Vírgula 3 3 2 6" xfId="1569" xr:uid="{00000000-0005-0000-0000-0000DD9B0000}"/>
    <cellStyle name="Vírgula 3 3 2 6 2" xfId="8973" xr:uid="{00000000-0005-0000-0000-0000DE9B0000}"/>
    <cellStyle name="Vírgula 3 3 2 6 3" xfId="10723" xr:uid="{00000000-0005-0000-0000-0000DF9B0000}"/>
    <cellStyle name="Vírgula 3 3 2 7" xfId="8958" xr:uid="{00000000-0005-0000-0000-0000E09B0000}"/>
    <cellStyle name="Vírgula 3 3 2 8" xfId="10219" xr:uid="{00000000-0005-0000-0000-0000E19B0000}"/>
    <cellStyle name="Vírgula 3 3 3" xfId="1069" xr:uid="{00000000-0005-0000-0000-0000E29B0000}"/>
    <cellStyle name="Vírgula 3 3 3 2" xfId="1070" xr:uid="{00000000-0005-0000-0000-0000E39B0000}"/>
    <cellStyle name="Vírgula 3 3 3 2 2" xfId="2149" xr:uid="{00000000-0005-0000-0000-0000E49B0000}"/>
    <cellStyle name="Vírgula 3 3 3 2 2 2" xfId="8976" xr:uid="{00000000-0005-0000-0000-0000E59B0000}"/>
    <cellStyle name="Vírgula 3 3 3 2 2 3" xfId="11303" xr:uid="{00000000-0005-0000-0000-0000E69B0000}"/>
    <cellStyle name="Vírgula 3 3 3 2 3" xfId="3617" xr:uid="{00000000-0005-0000-0000-0000E79B0000}"/>
    <cellStyle name="Vírgula 3 3 3 2 3 2" xfId="8977" xr:uid="{00000000-0005-0000-0000-0000E89B0000}"/>
    <cellStyle name="Vírgula 3 3 3 2 3 3" xfId="12771" xr:uid="{00000000-0005-0000-0000-0000E99B0000}"/>
    <cellStyle name="Vírgula 3 3 3 2 4" xfId="1574" xr:uid="{00000000-0005-0000-0000-0000EA9B0000}"/>
    <cellStyle name="Vírgula 3 3 3 2 4 2" xfId="8978" xr:uid="{00000000-0005-0000-0000-0000EB9B0000}"/>
    <cellStyle name="Vírgula 3 3 3 2 4 3" xfId="10728" xr:uid="{00000000-0005-0000-0000-0000EC9B0000}"/>
    <cellStyle name="Vírgula 3 3 3 2 5" xfId="8975" xr:uid="{00000000-0005-0000-0000-0000ED9B0000}"/>
    <cellStyle name="Vírgula 3 3 3 2 6" xfId="10224" xr:uid="{00000000-0005-0000-0000-0000EE9B0000}"/>
    <cellStyle name="Vírgula 3 3 3 3" xfId="2148" xr:uid="{00000000-0005-0000-0000-0000EF9B0000}"/>
    <cellStyle name="Vírgula 3 3 3 3 2" xfId="8979" xr:uid="{00000000-0005-0000-0000-0000F09B0000}"/>
    <cellStyle name="Vírgula 3 3 3 3 3" xfId="11302" xr:uid="{00000000-0005-0000-0000-0000F19B0000}"/>
    <cellStyle name="Vírgula 3 3 3 4" xfId="3616" xr:uid="{00000000-0005-0000-0000-0000F29B0000}"/>
    <cellStyle name="Vírgula 3 3 3 4 2" xfId="8980" xr:uid="{00000000-0005-0000-0000-0000F39B0000}"/>
    <cellStyle name="Vírgula 3 3 3 4 3" xfId="12770" xr:uid="{00000000-0005-0000-0000-0000F49B0000}"/>
    <cellStyle name="Vírgula 3 3 3 5" xfId="1573" xr:uid="{00000000-0005-0000-0000-0000F59B0000}"/>
    <cellStyle name="Vírgula 3 3 3 5 2" xfId="8981" xr:uid="{00000000-0005-0000-0000-0000F69B0000}"/>
    <cellStyle name="Vírgula 3 3 3 5 3" xfId="10727" xr:uid="{00000000-0005-0000-0000-0000F79B0000}"/>
    <cellStyle name="Vírgula 3 3 3 6" xfId="8974" xr:uid="{00000000-0005-0000-0000-0000F89B0000}"/>
    <cellStyle name="Vírgula 3 3 3 7" xfId="10223" xr:uid="{00000000-0005-0000-0000-0000F99B0000}"/>
    <cellStyle name="Vírgula 3 3 4" xfId="1071" xr:uid="{00000000-0005-0000-0000-0000FA9B0000}"/>
    <cellStyle name="Vírgula 3 3 4 2" xfId="2150" xr:uid="{00000000-0005-0000-0000-0000FB9B0000}"/>
    <cellStyle name="Vírgula 3 3 4 2 2" xfId="8983" xr:uid="{00000000-0005-0000-0000-0000FC9B0000}"/>
    <cellStyle name="Vírgula 3 3 4 2 3" xfId="11304" xr:uid="{00000000-0005-0000-0000-0000FD9B0000}"/>
    <cellStyle name="Vírgula 3 3 4 3" xfId="3618" xr:uid="{00000000-0005-0000-0000-0000FE9B0000}"/>
    <cellStyle name="Vírgula 3 3 4 3 2" xfId="8984" xr:uid="{00000000-0005-0000-0000-0000FF9B0000}"/>
    <cellStyle name="Vírgula 3 3 4 3 3" xfId="12772" xr:uid="{00000000-0005-0000-0000-0000009C0000}"/>
    <cellStyle name="Vírgula 3 3 4 4" xfId="1575" xr:uid="{00000000-0005-0000-0000-0000019C0000}"/>
    <cellStyle name="Vírgula 3 3 4 4 2" xfId="8985" xr:uid="{00000000-0005-0000-0000-0000029C0000}"/>
    <cellStyle name="Vírgula 3 3 4 4 3" xfId="10729" xr:uid="{00000000-0005-0000-0000-0000039C0000}"/>
    <cellStyle name="Vírgula 3 3 4 5" xfId="8982" xr:uid="{00000000-0005-0000-0000-0000049C0000}"/>
    <cellStyle name="Vírgula 3 3 4 6" xfId="10225" xr:uid="{00000000-0005-0000-0000-0000059C0000}"/>
    <cellStyle name="Vírgula 3 3 5" xfId="2143" xr:uid="{00000000-0005-0000-0000-0000069C0000}"/>
    <cellStyle name="Vírgula 3 3 5 2" xfId="8986" xr:uid="{00000000-0005-0000-0000-0000079C0000}"/>
    <cellStyle name="Vírgula 3 3 5 3" xfId="11297" xr:uid="{00000000-0005-0000-0000-0000089C0000}"/>
    <cellStyle name="Vírgula 3 3 6" xfId="3611" xr:uid="{00000000-0005-0000-0000-0000099C0000}"/>
    <cellStyle name="Vírgula 3 3 6 2" xfId="8987" xr:uid="{00000000-0005-0000-0000-00000A9C0000}"/>
    <cellStyle name="Vírgula 3 3 6 3" xfId="12765" xr:uid="{00000000-0005-0000-0000-00000B9C0000}"/>
    <cellStyle name="Vírgula 3 3 7" xfId="1568" xr:uid="{00000000-0005-0000-0000-00000C9C0000}"/>
    <cellStyle name="Vírgula 3 3 7 2" xfId="8988" xr:uid="{00000000-0005-0000-0000-00000D9C0000}"/>
    <cellStyle name="Vírgula 3 3 7 3" xfId="10722" xr:uid="{00000000-0005-0000-0000-00000E9C0000}"/>
    <cellStyle name="Vírgula 3 3 8" xfId="8957" xr:uid="{00000000-0005-0000-0000-00000F9C0000}"/>
    <cellStyle name="Vírgula 3 3 9" xfId="10218" xr:uid="{00000000-0005-0000-0000-0000109C0000}"/>
    <cellStyle name="Vírgula 3 4" xfId="1072" xr:uid="{00000000-0005-0000-0000-0000119C0000}"/>
    <cellStyle name="Vírgula 3 4 2" xfId="8989" xr:uid="{00000000-0005-0000-0000-0000129C0000}"/>
    <cellStyle name="Vírgula 3 5" xfId="1073" xr:uid="{00000000-0005-0000-0000-0000139C0000}"/>
    <cellStyle name="Vírgula 3 5 2" xfId="8990" xr:uid="{00000000-0005-0000-0000-0000149C0000}"/>
    <cellStyle name="Vírgula 3 6" xfId="1567" xr:uid="{00000000-0005-0000-0000-0000159C0000}"/>
    <cellStyle name="Vírgula 3 6 2" xfId="8991" xr:uid="{00000000-0005-0000-0000-0000169C0000}"/>
    <cellStyle name="Vírgula 3 7" xfId="8953" xr:uid="{00000000-0005-0000-0000-0000179C0000}"/>
    <cellStyle name="Vírgula 4" xfId="210" xr:uid="{00000000-0005-0000-0000-0000189C0000}"/>
    <cellStyle name="Vírgula 4 2" xfId="1074" xr:uid="{00000000-0005-0000-0000-0000199C0000}"/>
    <cellStyle name="Vírgula 4 2 2" xfId="1075" xr:uid="{00000000-0005-0000-0000-00001A9C0000}"/>
    <cellStyle name="Vírgula 4 2 2 2" xfId="1076" xr:uid="{00000000-0005-0000-0000-00001B9C0000}"/>
    <cellStyle name="Vírgula 4 2 2 2 2" xfId="1077" xr:uid="{00000000-0005-0000-0000-00001C9C0000}"/>
    <cellStyle name="Vírgula 4 2 2 2 2 2" xfId="2154" xr:uid="{00000000-0005-0000-0000-00001D9C0000}"/>
    <cellStyle name="Vírgula 4 2 2 2 2 2 2" xfId="8997" xr:uid="{00000000-0005-0000-0000-00001E9C0000}"/>
    <cellStyle name="Vírgula 4 2 2 2 2 2 3" xfId="11308" xr:uid="{00000000-0005-0000-0000-00001F9C0000}"/>
    <cellStyle name="Vírgula 4 2 2 2 2 3" xfId="3622" xr:uid="{00000000-0005-0000-0000-0000209C0000}"/>
    <cellStyle name="Vírgula 4 2 2 2 2 3 2" xfId="8998" xr:uid="{00000000-0005-0000-0000-0000219C0000}"/>
    <cellStyle name="Vírgula 4 2 2 2 2 3 3" xfId="12776" xr:uid="{00000000-0005-0000-0000-0000229C0000}"/>
    <cellStyle name="Vírgula 4 2 2 2 2 4" xfId="1580" xr:uid="{00000000-0005-0000-0000-0000239C0000}"/>
    <cellStyle name="Vírgula 4 2 2 2 2 4 2" xfId="8999" xr:uid="{00000000-0005-0000-0000-0000249C0000}"/>
    <cellStyle name="Vírgula 4 2 2 2 2 4 3" xfId="10734" xr:uid="{00000000-0005-0000-0000-0000259C0000}"/>
    <cellStyle name="Vírgula 4 2 2 2 2 5" xfId="8996" xr:uid="{00000000-0005-0000-0000-0000269C0000}"/>
    <cellStyle name="Vírgula 4 2 2 2 2 6" xfId="10231" xr:uid="{00000000-0005-0000-0000-0000279C0000}"/>
    <cellStyle name="Vírgula 4 2 2 2 3" xfId="2153" xr:uid="{00000000-0005-0000-0000-0000289C0000}"/>
    <cellStyle name="Vírgula 4 2 2 2 3 2" xfId="9000" xr:uid="{00000000-0005-0000-0000-0000299C0000}"/>
    <cellStyle name="Vírgula 4 2 2 2 3 3" xfId="11307" xr:uid="{00000000-0005-0000-0000-00002A9C0000}"/>
    <cellStyle name="Vírgula 4 2 2 2 4" xfId="3621" xr:uid="{00000000-0005-0000-0000-00002B9C0000}"/>
    <cellStyle name="Vírgula 4 2 2 2 4 2" xfId="9001" xr:uid="{00000000-0005-0000-0000-00002C9C0000}"/>
    <cellStyle name="Vírgula 4 2 2 2 4 3" xfId="12775" xr:uid="{00000000-0005-0000-0000-00002D9C0000}"/>
    <cellStyle name="Vírgula 4 2 2 2 5" xfId="1579" xr:uid="{00000000-0005-0000-0000-00002E9C0000}"/>
    <cellStyle name="Vírgula 4 2 2 2 5 2" xfId="9002" xr:uid="{00000000-0005-0000-0000-00002F9C0000}"/>
    <cellStyle name="Vírgula 4 2 2 2 5 3" xfId="10733" xr:uid="{00000000-0005-0000-0000-0000309C0000}"/>
    <cellStyle name="Vírgula 4 2 2 2 6" xfId="8995" xr:uid="{00000000-0005-0000-0000-0000319C0000}"/>
    <cellStyle name="Vírgula 4 2 2 2 7" xfId="10230" xr:uid="{00000000-0005-0000-0000-0000329C0000}"/>
    <cellStyle name="Vírgula 4 2 2 3" xfId="1078" xr:uid="{00000000-0005-0000-0000-0000339C0000}"/>
    <cellStyle name="Vírgula 4 2 2 3 2" xfId="2155" xr:uid="{00000000-0005-0000-0000-0000349C0000}"/>
    <cellStyle name="Vírgula 4 2 2 3 2 2" xfId="9004" xr:uid="{00000000-0005-0000-0000-0000359C0000}"/>
    <cellStyle name="Vírgula 4 2 2 3 2 3" xfId="11309" xr:uid="{00000000-0005-0000-0000-0000369C0000}"/>
    <cellStyle name="Vírgula 4 2 2 3 3" xfId="3623" xr:uid="{00000000-0005-0000-0000-0000379C0000}"/>
    <cellStyle name="Vírgula 4 2 2 3 3 2" xfId="9005" xr:uid="{00000000-0005-0000-0000-0000389C0000}"/>
    <cellStyle name="Vírgula 4 2 2 3 3 3" xfId="12777" xr:uid="{00000000-0005-0000-0000-0000399C0000}"/>
    <cellStyle name="Vírgula 4 2 2 3 4" xfId="1581" xr:uid="{00000000-0005-0000-0000-00003A9C0000}"/>
    <cellStyle name="Vírgula 4 2 2 3 4 2" xfId="9006" xr:uid="{00000000-0005-0000-0000-00003B9C0000}"/>
    <cellStyle name="Vírgula 4 2 2 3 4 3" xfId="10735" xr:uid="{00000000-0005-0000-0000-00003C9C0000}"/>
    <cellStyle name="Vírgula 4 2 2 3 5" xfId="9003" xr:uid="{00000000-0005-0000-0000-00003D9C0000}"/>
    <cellStyle name="Vírgula 4 2 2 3 6" xfId="10232" xr:uid="{00000000-0005-0000-0000-00003E9C0000}"/>
    <cellStyle name="Vírgula 4 2 2 4" xfId="2152" xr:uid="{00000000-0005-0000-0000-00003F9C0000}"/>
    <cellStyle name="Vírgula 4 2 2 4 2" xfId="9007" xr:uid="{00000000-0005-0000-0000-0000409C0000}"/>
    <cellStyle name="Vírgula 4 2 2 4 3" xfId="11306" xr:uid="{00000000-0005-0000-0000-0000419C0000}"/>
    <cellStyle name="Vírgula 4 2 2 5" xfId="3620" xr:uid="{00000000-0005-0000-0000-0000429C0000}"/>
    <cellStyle name="Vírgula 4 2 2 5 2" xfId="9008" xr:uid="{00000000-0005-0000-0000-0000439C0000}"/>
    <cellStyle name="Vírgula 4 2 2 5 3" xfId="12774" xr:uid="{00000000-0005-0000-0000-0000449C0000}"/>
    <cellStyle name="Vírgula 4 2 2 6" xfId="1578" xr:uid="{00000000-0005-0000-0000-0000459C0000}"/>
    <cellStyle name="Vírgula 4 2 2 6 2" xfId="9009" xr:uid="{00000000-0005-0000-0000-0000469C0000}"/>
    <cellStyle name="Vírgula 4 2 2 6 3" xfId="10732" xr:uid="{00000000-0005-0000-0000-0000479C0000}"/>
    <cellStyle name="Vírgula 4 2 2 7" xfId="8994" xr:uid="{00000000-0005-0000-0000-0000489C0000}"/>
    <cellStyle name="Vírgula 4 2 2 8" xfId="10229" xr:uid="{00000000-0005-0000-0000-0000499C0000}"/>
    <cellStyle name="Vírgula 4 2 3" xfId="1079" xr:uid="{00000000-0005-0000-0000-00004A9C0000}"/>
    <cellStyle name="Vírgula 4 2 3 2" xfId="1080" xr:uid="{00000000-0005-0000-0000-00004B9C0000}"/>
    <cellStyle name="Vírgula 4 2 3 2 2" xfId="2157" xr:uid="{00000000-0005-0000-0000-00004C9C0000}"/>
    <cellStyle name="Vírgula 4 2 3 2 2 2" xfId="9012" xr:uid="{00000000-0005-0000-0000-00004D9C0000}"/>
    <cellStyle name="Vírgula 4 2 3 2 2 3" xfId="11311" xr:uid="{00000000-0005-0000-0000-00004E9C0000}"/>
    <cellStyle name="Vírgula 4 2 3 2 3" xfId="3625" xr:uid="{00000000-0005-0000-0000-00004F9C0000}"/>
    <cellStyle name="Vírgula 4 2 3 2 3 2" xfId="9013" xr:uid="{00000000-0005-0000-0000-0000509C0000}"/>
    <cellStyle name="Vírgula 4 2 3 2 3 3" xfId="12779" xr:uid="{00000000-0005-0000-0000-0000519C0000}"/>
    <cellStyle name="Vírgula 4 2 3 2 4" xfId="1583" xr:uid="{00000000-0005-0000-0000-0000529C0000}"/>
    <cellStyle name="Vírgula 4 2 3 2 4 2" xfId="9014" xr:uid="{00000000-0005-0000-0000-0000539C0000}"/>
    <cellStyle name="Vírgula 4 2 3 2 4 3" xfId="10737" xr:uid="{00000000-0005-0000-0000-0000549C0000}"/>
    <cellStyle name="Vírgula 4 2 3 2 5" xfId="9011" xr:uid="{00000000-0005-0000-0000-0000559C0000}"/>
    <cellStyle name="Vírgula 4 2 3 2 6" xfId="10234" xr:uid="{00000000-0005-0000-0000-0000569C0000}"/>
    <cellStyle name="Vírgula 4 2 3 3" xfId="2156" xr:uid="{00000000-0005-0000-0000-0000579C0000}"/>
    <cellStyle name="Vírgula 4 2 3 3 2" xfId="9015" xr:uid="{00000000-0005-0000-0000-0000589C0000}"/>
    <cellStyle name="Vírgula 4 2 3 3 3" xfId="11310" xr:uid="{00000000-0005-0000-0000-0000599C0000}"/>
    <cellStyle name="Vírgula 4 2 3 4" xfId="3624" xr:uid="{00000000-0005-0000-0000-00005A9C0000}"/>
    <cellStyle name="Vírgula 4 2 3 4 2" xfId="9016" xr:uid="{00000000-0005-0000-0000-00005B9C0000}"/>
    <cellStyle name="Vírgula 4 2 3 4 3" xfId="12778" xr:uid="{00000000-0005-0000-0000-00005C9C0000}"/>
    <cellStyle name="Vírgula 4 2 3 5" xfId="1582" xr:uid="{00000000-0005-0000-0000-00005D9C0000}"/>
    <cellStyle name="Vírgula 4 2 3 5 2" xfId="9017" xr:uid="{00000000-0005-0000-0000-00005E9C0000}"/>
    <cellStyle name="Vírgula 4 2 3 5 3" xfId="10736" xr:uid="{00000000-0005-0000-0000-00005F9C0000}"/>
    <cellStyle name="Vírgula 4 2 3 6" xfId="9010" xr:uid="{00000000-0005-0000-0000-0000609C0000}"/>
    <cellStyle name="Vírgula 4 2 3 7" xfId="10233" xr:uid="{00000000-0005-0000-0000-0000619C0000}"/>
    <cellStyle name="Vírgula 4 2 4" xfId="1081" xr:uid="{00000000-0005-0000-0000-0000629C0000}"/>
    <cellStyle name="Vírgula 4 2 4 2" xfId="2158" xr:uid="{00000000-0005-0000-0000-0000639C0000}"/>
    <cellStyle name="Vírgula 4 2 4 2 2" xfId="9019" xr:uid="{00000000-0005-0000-0000-0000649C0000}"/>
    <cellStyle name="Vírgula 4 2 4 2 3" xfId="11312" xr:uid="{00000000-0005-0000-0000-0000659C0000}"/>
    <cellStyle name="Vírgula 4 2 4 3" xfId="3626" xr:uid="{00000000-0005-0000-0000-0000669C0000}"/>
    <cellStyle name="Vírgula 4 2 4 3 2" xfId="9020" xr:uid="{00000000-0005-0000-0000-0000679C0000}"/>
    <cellStyle name="Vírgula 4 2 4 3 3" xfId="12780" xr:uid="{00000000-0005-0000-0000-0000689C0000}"/>
    <cellStyle name="Vírgula 4 2 4 4" xfId="1584" xr:uid="{00000000-0005-0000-0000-0000699C0000}"/>
    <cellStyle name="Vírgula 4 2 4 4 2" xfId="9021" xr:uid="{00000000-0005-0000-0000-00006A9C0000}"/>
    <cellStyle name="Vírgula 4 2 4 4 3" xfId="10738" xr:uid="{00000000-0005-0000-0000-00006B9C0000}"/>
    <cellStyle name="Vírgula 4 2 4 5" xfId="9018" xr:uid="{00000000-0005-0000-0000-00006C9C0000}"/>
    <cellStyle name="Vírgula 4 2 4 6" xfId="10235" xr:uid="{00000000-0005-0000-0000-00006D9C0000}"/>
    <cellStyle name="Vírgula 4 2 5" xfId="2151" xr:uid="{00000000-0005-0000-0000-00006E9C0000}"/>
    <cellStyle name="Vírgula 4 2 5 2" xfId="9022" xr:uid="{00000000-0005-0000-0000-00006F9C0000}"/>
    <cellStyle name="Vírgula 4 2 5 3" xfId="11305" xr:uid="{00000000-0005-0000-0000-0000709C0000}"/>
    <cellStyle name="Vírgula 4 2 6" xfId="3619" xr:uid="{00000000-0005-0000-0000-0000719C0000}"/>
    <cellStyle name="Vírgula 4 2 6 2" xfId="9023" xr:uid="{00000000-0005-0000-0000-0000729C0000}"/>
    <cellStyle name="Vírgula 4 2 6 3" xfId="12773" xr:uid="{00000000-0005-0000-0000-0000739C0000}"/>
    <cellStyle name="Vírgula 4 2 7" xfId="1577" xr:uid="{00000000-0005-0000-0000-0000749C0000}"/>
    <cellStyle name="Vírgula 4 2 7 2" xfId="9024" xr:uid="{00000000-0005-0000-0000-0000759C0000}"/>
    <cellStyle name="Vírgula 4 2 7 3" xfId="10731" xr:uid="{00000000-0005-0000-0000-0000769C0000}"/>
    <cellStyle name="Vírgula 4 2 8" xfId="8993" xr:uid="{00000000-0005-0000-0000-0000779C0000}"/>
    <cellStyle name="Vírgula 4 2 9" xfId="10228" xr:uid="{00000000-0005-0000-0000-0000789C0000}"/>
    <cellStyle name="Vírgula 4 3" xfId="1082" xr:uid="{00000000-0005-0000-0000-0000799C0000}"/>
    <cellStyle name="Vírgula 4 3 2" xfId="9025" xr:uid="{00000000-0005-0000-0000-00007A9C0000}"/>
    <cellStyle name="Vírgula 4 4" xfId="1083" xr:uid="{00000000-0005-0000-0000-00007B9C0000}"/>
    <cellStyle name="Vírgula 4 4 2" xfId="9026" xr:uid="{00000000-0005-0000-0000-00007C9C0000}"/>
    <cellStyle name="Vírgula 4 5" xfId="1576" xr:uid="{00000000-0005-0000-0000-00007D9C0000}"/>
    <cellStyle name="Vírgula 4 5 2" xfId="9027" xr:uid="{00000000-0005-0000-0000-00007E9C0000}"/>
    <cellStyle name="Vírgula 4 6" xfId="8992" xr:uid="{00000000-0005-0000-0000-00007F9C0000}"/>
    <cellStyle name="Vírgula 5" xfId="211" xr:uid="{00000000-0005-0000-0000-0000809C0000}"/>
    <cellStyle name="Vírgula 5 2" xfId="1084" xr:uid="{00000000-0005-0000-0000-0000819C0000}"/>
    <cellStyle name="Vírgula 5 2 2" xfId="1707" xr:uid="{00000000-0005-0000-0000-0000829C0000}"/>
    <cellStyle name="Vírgula 5 2 2 2" xfId="9030" xr:uid="{00000000-0005-0000-0000-0000839C0000}"/>
    <cellStyle name="Vírgula 5 2 3" xfId="3627" xr:uid="{00000000-0005-0000-0000-0000849C0000}"/>
    <cellStyle name="Vírgula 5 2 3 2" xfId="9031" xr:uid="{00000000-0005-0000-0000-0000859C0000}"/>
    <cellStyle name="Vírgula 5 2 4" xfId="9029" xr:uid="{00000000-0005-0000-0000-0000869C0000}"/>
    <cellStyle name="Vírgula 5 3" xfId="1085" xr:uid="{00000000-0005-0000-0000-0000879C0000}"/>
    <cellStyle name="Vírgula 5 3 2" xfId="9032" xr:uid="{00000000-0005-0000-0000-0000889C0000}"/>
    <cellStyle name="Vírgula 5 4" xfId="1086" xr:uid="{00000000-0005-0000-0000-0000899C0000}"/>
    <cellStyle name="Vírgula 5 4 2" xfId="9033" xr:uid="{00000000-0005-0000-0000-00008A9C0000}"/>
    <cellStyle name="Vírgula 5 5" xfId="9028" xr:uid="{00000000-0005-0000-0000-00008B9C0000}"/>
    <cellStyle name="Vírgula 6" xfId="212" xr:uid="{00000000-0005-0000-0000-00008C9C0000}"/>
    <cellStyle name="Vírgula 6 10" xfId="5053" xr:uid="{00000000-0005-0000-0000-00008D9C0000}"/>
    <cellStyle name="Vírgula 6 10 2" xfId="9035" xr:uid="{00000000-0005-0000-0000-00008E9C0000}"/>
    <cellStyle name="Vírgula 6 10 3" xfId="14207" xr:uid="{00000000-0005-0000-0000-00008F9C0000}"/>
    <cellStyle name="Vírgula 6 11" xfId="9034" xr:uid="{00000000-0005-0000-0000-0000909C0000}"/>
    <cellStyle name="Vírgula 6 12" xfId="9370" xr:uid="{00000000-0005-0000-0000-0000919C0000}"/>
    <cellStyle name="Vírgula 6 2" xfId="1087" xr:uid="{00000000-0005-0000-0000-0000929C0000}"/>
    <cellStyle name="Vírgula 6 2 2" xfId="1088" xr:uid="{00000000-0005-0000-0000-0000939C0000}"/>
    <cellStyle name="Vírgula 6 2 2 2" xfId="1089" xr:uid="{00000000-0005-0000-0000-0000949C0000}"/>
    <cellStyle name="Vírgula 6 2 2 2 2" xfId="2162" xr:uid="{00000000-0005-0000-0000-0000959C0000}"/>
    <cellStyle name="Vírgula 6 2 2 2 2 2" xfId="9039" xr:uid="{00000000-0005-0000-0000-0000969C0000}"/>
    <cellStyle name="Vírgula 6 2 2 2 2 3" xfId="11316" xr:uid="{00000000-0005-0000-0000-0000979C0000}"/>
    <cellStyle name="Vírgula 6 2 2 2 3" xfId="3631" xr:uid="{00000000-0005-0000-0000-0000989C0000}"/>
    <cellStyle name="Vírgula 6 2 2 2 3 2" xfId="9040" xr:uid="{00000000-0005-0000-0000-0000999C0000}"/>
    <cellStyle name="Vírgula 6 2 2 2 3 3" xfId="12785" xr:uid="{00000000-0005-0000-0000-00009A9C0000}"/>
    <cellStyle name="Vírgula 6 2 2 2 4" xfId="1588" xr:uid="{00000000-0005-0000-0000-00009B9C0000}"/>
    <cellStyle name="Vírgula 6 2 2 2 4 2" xfId="9041" xr:uid="{00000000-0005-0000-0000-00009C9C0000}"/>
    <cellStyle name="Vírgula 6 2 2 2 4 3" xfId="10742" xr:uid="{00000000-0005-0000-0000-00009D9C0000}"/>
    <cellStyle name="Vírgula 6 2 2 2 5" xfId="9038" xr:uid="{00000000-0005-0000-0000-00009E9C0000}"/>
    <cellStyle name="Vírgula 6 2 2 2 6" xfId="10243" xr:uid="{00000000-0005-0000-0000-00009F9C0000}"/>
    <cellStyle name="Vírgula 6 2 2 3" xfId="2161" xr:uid="{00000000-0005-0000-0000-0000A09C0000}"/>
    <cellStyle name="Vírgula 6 2 2 3 2" xfId="9042" xr:uid="{00000000-0005-0000-0000-0000A19C0000}"/>
    <cellStyle name="Vírgula 6 2 2 3 3" xfId="11315" xr:uid="{00000000-0005-0000-0000-0000A29C0000}"/>
    <cellStyle name="Vírgula 6 2 2 4" xfId="3630" xr:uid="{00000000-0005-0000-0000-0000A39C0000}"/>
    <cellStyle name="Vírgula 6 2 2 4 2" xfId="9043" xr:uid="{00000000-0005-0000-0000-0000A49C0000}"/>
    <cellStyle name="Vírgula 6 2 2 4 3" xfId="12784" xr:uid="{00000000-0005-0000-0000-0000A59C0000}"/>
    <cellStyle name="Vírgula 6 2 2 5" xfId="1587" xr:uid="{00000000-0005-0000-0000-0000A69C0000}"/>
    <cellStyle name="Vírgula 6 2 2 5 2" xfId="9044" xr:uid="{00000000-0005-0000-0000-0000A79C0000}"/>
    <cellStyle name="Vírgula 6 2 2 5 3" xfId="10741" xr:uid="{00000000-0005-0000-0000-0000A89C0000}"/>
    <cellStyle name="Vírgula 6 2 2 6" xfId="9037" xr:uid="{00000000-0005-0000-0000-0000A99C0000}"/>
    <cellStyle name="Vírgula 6 2 2 7" xfId="10242" xr:uid="{00000000-0005-0000-0000-0000AA9C0000}"/>
    <cellStyle name="Vírgula 6 2 3" xfId="1090" xr:uid="{00000000-0005-0000-0000-0000AB9C0000}"/>
    <cellStyle name="Vírgula 6 2 3 2" xfId="2163" xr:uid="{00000000-0005-0000-0000-0000AC9C0000}"/>
    <cellStyle name="Vírgula 6 2 3 2 2" xfId="9046" xr:uid="{00000000-0005-0000-0000-0000AD9C0000}"/>
    <cellStyle name="Vírgula 6 2 3 2 3" xfId="11317" xr:uid="{00000000-0005-0000-0000-0000AE9C0000}"/>
    <cellStyle name="Vírgula 6 2 3 3" xfId="3632" xr:uid="{00000000-0005-0000-0000-0000AF9C0000}"/>
    <cellStyle name="Vírgula 6 2 3 3 2" xfId="9047" xr:uid="{00000000-0005-0000-0000-0000B09C0000}"/>
    <cellStyle name="Vírgula 6 2 3 3 3" xfId="12786" xr:uid="{00000000-0005-0000-0000-0000B19C0000}"/>
    <cellStyle name="Vírgula 6 2 3 4" xfId="1589" xr:uid="{00000000-0005-0000-0000-0000B29C0000}"/>
    <cellStyle name="Vírgula 6 2 3 4 2" xfId="9048" xr:uid="{00000000-0005-0000-0000-0000B39C0000}"/>
    <cellStyle name="Vírgula 6 2 3 4 3" xfId="10743" xr:uid="{00000000-0005-0000-0000-0000B49C0000}"/>
    <cellStyle name="Vírgula 6 2 3 5" xfId="9045" xr:uid="{00000000-0005-0000-0000-0000B59C0000}"/>
    <cellStyle name="Vírgula 6 2 3 6" xfId="10244" xr:uid="{00000000-0005-0000-0000-0000B69C0000}"/>
    <cellStyle name="Vírgula 6 2 4" xfId="1091" xr:uid="{00000000-0005-0000-0000-0000B79C0000}"/>
    <cellStyle name="Vírgula 6 2 4 2" xfId="9049" xr:uid="{00000000-0005-0000-0000-0000B89C0000}"/>
    <cellStyle name="Vírgula 6 2 5" xfId="2160" xr:uid="{00000000-0005-0000-0000-0000B99C0000}"/>
    <cellStyle name="Vírgula 6 2 5 2" xfId="9050" xr:uid="{00000000-0005-0000-0000-0000BA9C0000}"/>
    <cellStyle name="Vírgula 6 2 5 3" xfId="11314" xr:uid="{00000000-0005-0000-0000-0000BB9C0000}"/>
    <cellStyle name="Vírgula 6 2 6" xfId="3629" xr:uid="{00000000-0005-0000-0000-0000BC9C0000}"/>
    <cellStyle name="Vírgula 6 2 6 2" xfId="9051" xr:uid="{00000000-0005-0000-0000-0000BD9C0000}"/>
    <cellStyle name="Vírgula 6 2 6 3" xfId="12783" xr:uid="{00000000-0005-0000-0000-0000BE9C0000}"/>
    <cellStyle name="Vírgula 6 2 7" xfId="1586" xr:uid="{00000000-0005-0000-0000-0000BF9C0000}"/>
    <cellStyle name="Vírgula 6 2 7 2" xfId="9052" xr:uid="{00000000-0005-0000-0000-0000C09C0000}"/>
    <cellStyle name="Vírgula 6 2 7 3" xfId="10740" xr:uid="{00000000-0005-0000-0000-0000C19C0000}"/>
    <cellStyle name="Vírgula 6 2 8" xfId="9036" xr:uid="{00000000-0005-0000-0000-0000C29C0000}"/>
    <cellStyle name="Vírgula 6 2 9" xfId="10241" xr:uid="{00000000-0005-0000-0000-0000C39C0000}"/>
    <cellStyle name="Vírgula 6 3" xfId="1092" xr:uid="{00000000-0005-0000-0000-0000C49C0000}"/>
    <cellStyle name="Vírgula 6 3 2" xfId="9053" xr:uid="{00000000-0005-0000-0000-0000C59C0000}"/>
    <cellStyle name="Vírgula 6 3 3" xfId="9158" xr:uid="{00000000-0005-0000-0000-0000C69C0000}"/>
    <cellStyle name="Vírgula 6 4" xfId="1093" xr:uid="{00000000-0005-0000-0000-0000C79C0000}"/>
    <cellStyle name="Vírgula 6 4 2" xfId="1094" xr:uid="{00000000-0005-0000-0000-0000C89C0000}"/>
    <cellStyle name="Vírgula 6 4 2 2" xfId="2165" xr:uid="{00000000-0005-0000-0000-0000C99C0000}"/>
    <cellStyle name="Vírgula 6 4 2 2 2" xfId="9056" xr:uid="{00000000-0005-0000-0000-0000CA9C0000}"/>
    <cellStyle name="Vírgula 6 4 2 2 3" xfId="11319" xr:uid="{00000000-0005-0000-0000-0000CB9C0000}"/>
    <cellStyle name="Vírgula 6 4 2 3" xfId="3634" xr:uid="{00000000-0005-0000-0000-0000CC9C0000}"/>
    <cellStyle name="Vírgula 6 4 2 3 2" xfId="9057" xr:uid="{00000000-0005-0000-0000-0000CD9C0000}"/>
    <cellStyle name="Vírgula 6 4 2 3 3" xfId="12788" xr:uid="{00000000-0005-0000-0000-0000CE9C0000}"/>
    <cellStyle name="Vírgula 6 4 2 4" xfId="1591" xr:uid="{00000000-0005-0000-0000-0000CF9C0000}"/>
    <cellStyle name="Vírgula 6 4 2 4 2" xfId="9058" xr:uid="{00000000-0005-0000-0000-0000D09C0000}"/>
    <cellStyle name="Vírgula 6 4 2 4 3" xfId="10745" xr:uid="{00000000-0005-0000-0000-0000D19C0000}"/>
    <cellStyle name="Vírgula 6 4 2 5" xfId="9055" xr:uid="{00000000-0005-0000-0000-0000D29C0000}"/>
    <cellStyle name="Vírgula 6 4 2 6" xfId="10248" xr:uid="{00000000-0005-0000-0000-0000D39C0000}"/>
    <cellStyle name="Vírgula 6 4 3" xfId="2164" xr:uid="{00000000-0005-0000-0000-0000D49C0000}"/>
    <cellStyle name="Vírgula 6 4 3 2" xfId="9059" xr:uid="{00000000-0005-0000-0000-0000D59C0000}"/>
    <cellStyle name="Vírgula 6 4 3 3" xfId="11318" xr:uid="{00000000-0005-0000-0000-0000D69C0000}"/>
    <cellStyle name="Vírgula 6 4 4" xfId="3633" xr:uid="{00000000-0005-0000-0000-0000D79C0000}"/>
    <cellStyle name="Vírgula 6 4 4 2" xfId="9060" xr:uid="{00000000-0005-0000-0000-0000D89C0000}"/>
    <cellStyle name="Vírgula 6 4 4 3" xfId="12787" xr:uid="{00000000-0005-0000-0000-0000D99C0000}"/>
    <cellStyle name="Vírgula 6 4 5" xfId="1590" xr:uid="{00000000-0005-0000-0000-0000DA9C0000}"/>
    <cellStyle name="Vírgula 6 4 5 2" xfId="9061" xr:uid="{00000000-0005-0000-0000-0000DB9C0000}"/>
    <cellStyle name="Vírgula 6 4 5 3" xfId="10744" xr:uid="{00000000-0005-0000-0000-0000DC9C0000}"/>
    <cellStyle name="Vírgula 6 4 6" xfId="9054" xr:uid="{00000000-0005-0000-0000-0000DD9C0000}"/>
    <cellStyle name="Vírgula 6 4 7" xfId="10247" xr:uid="{00000000-0005-0000-0000-0000DE9C0000}"/>
    <cellStyle name="Vírgula 6 5" xfId="1095" xr:uid="{00000000-0005-0000-0000-0000DF9C0000}"/>
    <cellStyle name="Vírgula 6 5 2" xfId="2166" xr:uid="{00000000-0005-0000-0000-0000E09C0000}"/>
    <cellStyle name="Vírgula 6 5 2 2" xfId="9063" xr:uid="{00000000-0005-0000-0000-0000E19C0000}"/>
    <cellStyle name="Vírgula 6 5 2 3" xfId="11320" xr:uid="{00000000-0005-0000-0000-0000E29C0000}"/>
    <cellStyle name="Vírgula 6 5 3" xfId="3635" xr:uid="{00000000-0005-0000-0000-0000E39C0000}"/>
    <cellStyle name="Vírgula 6 5 3 2" xfId="9064" xr:uid="{00000000-0005-0000-0000-0000E49C0000}"/>
    <cellStyle name="Vírgula 6 5 3 3" xfId="12789" xr:uid="{00000000-0005-0000-0000-0000E59C0000}"/>
    <cellStyle name="Vírgula 6 5 4" xfId="1592" xr:uid="{00000000-0005-0000-0000-0000E69C0000}"/>
    <cellStyle name="Vírgula 6 5 4 2" xfId="9065" xr:uid="{00000000-0005-0000-0000-0000E79C0000}"/>
    <cellStyle name="Vírgula 6 5 4 3" xfId="10746" xr:uid="{00000000-0005-0000-0000-0000E89C0000}"/>
    <cellStyle name="Vírgula 6 5 5" xfId="9062" xr:uid="{00000000-0005-0000-0000-0000E99C0000}"/>
    <cellStyle name="Vírgula 6 5 6" xfId="10249" xr:uid="{00000000-0005-0000-0000-0000EA9C0000}"/>
    <cellStyle name="Vírgula 6 6" xfId="1096" xr:uid="{00000000-0005-0000-0000-0000EB9C0000}"/>
    <cellStyle name="Vírgula 6 6 2" xfId="9066" xr:uid="{00000000-0005-0000-0000-0000EC9C0000}"/>
    <cellStyle name="Vírgula 6 7" xfId="2159" xr:uid="{00000000-0005-0000-0000-0000ED9C0000}"/>
    <cellStyle name="Vírgula 6 7 2" xfId="9067" xr:uid="{00000000-0005-0000-0000-0000EE9C0000}"/>
    <cellStyle name="Vírgula 6 7 3" xfId="11313" xr:uid="{00000000-0005-0000-0000-0000EF9C0000}"/>
    <cellStyle name="Vírgula 6 8" xfId="3628" xr:uid="{00000000-0005-0000-0000-0000F09C0000}"/>
    <cellStyle name="Vírgula 6 8 2" xfId="9068" xr:uid="{00000000-0005-0000-0000-0000F19C0000}"/>
    <cellStyle name="Vírgula 6 8 3" xfId="12782" xr:uid="{00000000-0005-0000-0000-0000F29C0000}"/>
    <cellStyle name="Vírgula 6 9" xfId="1585" xr:uid="{00000000-0005-0000-0000-0000F39C0000}"/>
    <cellStyle name="Vírgula 6 9 2" xfId="9069" xr:uid="{00000000-0005-0000-0000-0000F49C0000}"/>
    <cellStyle name="Vírgula 6 9 3" xfId="10739" xr:uid="{00000000-0005-0000-0000-0000F59C0000}"/>
    <cellStyle name="Vírgula 7" xfId="1097" xr:uid="{00000000-0005-0000-0000-0000F69C0000}"/>
    <cellStyle name="Vírgula 7 2" xfId="1098" xr:uid="{00000000-0005-0000-0000-0000F79C0000}"/>
    <cellStyle name="Vírgula 7 2 2" xfId="9071" xr:uid="{00000000-0005-0000-0000-0000F89C0000}"/>
    <cellStyle name="Vírgula 7 3" xfId="9070" xr:uid="{00000000-0005-0000-0000-0000F99C0000}"/>
    <cellStyle name="Vírgula 8" xfId="1099" xr:uid="{00000000-0005-0000-0000-0000FA9C0000}"/>
    <cellStyle name="Vírgula 8 10" xfId="10253" xr:uid="{00000000-0005-0000-0000-0000FB9C0000}"/>
    <cellStyle name="Vírgula 8 2" xfId="1100" xr:uid="{00000000-0005-0000-0000-0000FC9C0000}"/>
    <cellStyle name="Vírgula 8 2 2" xfId="1101" xr:uid="{00000000-0005-0000-0000-0000FD9C0000}"/>
    <cellStyle name="Vírgula 8 2 2 2" xfId="9074" xr:uid="{00000000-0005-0000-0000-0000FE9C0000}"/>
    <cellStyle name="Vírgula 8 2 3" xfId="9073" xr:uid="{00000000-0005-0000-0000-0000FF9C0000}"/>
    <cellStyle name="Vírgula 8 3" xfId="1102" xr:uid="{00000000-0005-0000-0000-0000009D0000}"/>
    <cellStyle name="Vírgula 8 3 2" xfId="1103" xr:uid="{00000000-0005-0000-0000-0000019D0000}"/>
    <cellStyle name="Vírgula 8 3 2 2" xfId="2169" xr:uid="{00000000-0005-0000-0000-0000029D0000}"/>
    <cellStyle name="Vírgula 8 3 2 2 2" xfId="9077" xr:uid="{00000000-0005-0000-0000-0000039D0000}"/>
    <cellStyle name="Vírgula 8 3 2 2 3" xfId="11323" xr:uid="{00000000-0005-0000-0000-0000049D0000}"/>
    <cellStyle name="Vírgula 8 3 2 3" xfId="3638" xr:uid="{00000000-0005-0000-0000-0000059D0000}"/>
    <cellStyle name="Vírgula 8 3 2 3 2" xfId="9078" xr:uid="{00000000-0005-0000-0000-0000069D0000}"/>
    <cellStyle name="Vírgula 8 3 2 3 3" xfId="12792" xr:uid="{00000000-0005-0000-0000-0000079D0000}"/>
    <cellStyle name="Vírgula 8 3 2 4" xfId="1595" xr:uid="{00000000-0005-0000-0000-0000089D0000}"/>
    <cellStyle name="Vírgula 8 3 2 4 2" xfId="9079" xr:uid="{00000000-0005-0000-0000-0000099D0000}"/>
    <cellStyle name="Vírgula 8 3 2 4 3" xfId="10749" xr:uid="{00000000-0005-0000-0000-00000A9D0000}"/>
    <cellStyle name="Vírgula 8 3 2 5" xfId="9076" xr:uid="{00000000-0005-0000-0000-00000B9D0000}"/>
    <cellStyle name="Vírgula 8 3 2 6" xfId="10257" xr:uid="{00000000-0005-0000-0000-00000C9D0000}"/>
    <cellStyle name="Vírgula 8 3 3" xfId="2168" xr:uid="{00000000-0005-0000-0000-00000D9D0000}"/>
    <cellStyle name="Vírgula 8 3 3 2" xfId="9080" xr:uid="{00000000-0005-0000-0000-00000E9D0000}"/>
    <cellStyle name="Vírgula 8 3 3 3" xfId="11322" xr:uid="{00000000-0005-0000-0000-00000F9D0000}"/>
    <cellStyle name="Vírgula 8 3 4" xfId="3637" xr:uid="{00000000-0005-0000-0000-0000109D0000}"/>
    <cellStyle name="Vírgula 8 3 4 2" xfId="9081" xr:uid="{00000000-0005-0000-0000-0000119D0000}"/>
    <cellStyle name="Vírgula 8 3 4 3" xfId="12791" xr:uid="{00000000-0005-0000-0000-0000129D0000}"/>
    <cellStyle name="Vírgula 8 3 5" xfId="1594" xr:uid="{00000000-0005-0000-0000-0000139D0000}"/>
    <cellStyle name="Vírgula 8 3 5 2" xfId="9082" xr:uid="{00000000-0005-0000-0000-0000149D0000}"/>
    <cellStyle name="Vírgula 8 3 5 3" xfId="10748" xr:uid="{00000000-0005-0000-0000-0000159D0000}"/>
    <cellStyle name="Vírgula 8 3 6" xfId="9075" xr:uid="{00000000-0005-0000-0000-0000169D0000}"/>
    <cellStyle name="Vírgula 8 3 7" xfId="10256" xr:uid="{00000000-0005-0000-0000-0000179D0000}"/>
    <cellStyle name="Vírgula 8 4" xfId="1104" xr:uid="{00000000-0005-0000-0000-0000189D0000}"/>
    <cellStyle name="Vírgula 8 4 2" xfId="2170" xr:uid="{00000000-0005-0000-0000-0000199D0000}"/>
    <cellStyle name="Vírgula 8 4 2 2" xfId="9084" xr:uid="{00000000-0005-0000-0000-00001A9D0000}"/>
    <cellStyle name="Vírgula 8 4 2 3" xfId="11324" xr:uid="{00000000-0005-0000-0000-00001B9D0000}"/>
    <cellStyle name="Vírgula 8 4 3" xfId="3639" xr:uid="{00000000-0005-0000-0000-00001C9D0000}"/>
    <cellStyle name="Vírgula 8 4 3 2" xfId="9085" xr:uid="{00000000-0005-0000-0000-00001D9D0000}"/>
    <cellStyle name="Vírgula 8 4 3 3" xfId="12793" xr:uid="{00000000-0005-0000-0000-00001E9D0000}"/>
    <cellStyle name="Vírgula 8 4 4" xfId="1596" xr:uid="{00000000-0005-0000-0000-00001F9D0000}"/>
    <cellStyle name="Vírgula 8 4 4 2" xfId="9086" xr:uid="{00000000-0005-0000-0000-0000209D0000}"/>
    <cellStyle name="Vírgula 8 4 4 3" xfId="10750" xr:uid="{00000000-0005-0000-0000-0000219D0000}"/>
    <cellStyle name="Vírgula 8 4 5" xfId="9083" xr:uid="{00000000-0005-0000-0000-0000229D0000}"/>
    <cellStyle name="Vírgula 8 4 6" xfId="10258" xr:uid="{00000000-0005-0000-0000-0000239D0000}"/>
    <cellStyle name="Vírgula 8 5" xfId="1105" xr:uid="{00000000-0005-0000-0000-0000249D0000}"/>
    <cellStyle name="Vírgula 8 5 2" xfId="9087" xr:uid="{00000000-0005-0000-0000-0000259D0000}"/>
    <cellStyle name="Vírgula 8 6" xfId="2167" xr:uid="{00000000-0005-0000-0000-0000269D0000}"/>
    <cellStyle name="Vírgula 8 6 2" xfId="9088" xr:uid="{00000000-0005-0000-0000-0000279D0000}"/>
    <cellStyle name="Vírgula 8 6 3" xfId="11321" xr:uid="{00000000-0005-0000-0000-0000289D0000}"/>
    <cellStyle name="Vírgula 8 7" xfId="3636" xr:uid="{00000000-0005-0000-0000-0000299D0000}"/>
    <cellStyle name="Vírgula 8 7 2" xfId="9089" xr:uid="{00000000-0005-0000-0000-00002A9D0000}"/>
    <cellStyle name="Vírgula 8 7 3" xfId="12790" xr:uid="{00000000-0005-0000-0000-00002B9D0000}"/>
    <cellStyle name="Vírgula 8 8" xfId="1593" xr:uid="{00000000-0005-0000-0000-00002C9D0000}"/>
    <cellStyle name="Vírgula 8 8 2" xfId="9090" xr:uid="{00000000-0005-0000-0000-00002D9D0000}"/>
    <cellStyle name="Vírgula 8 8 3" xfId="10747" xr:uid="{00000000-0005-0000-0000-00002E9D0000}"/>
    <cellStyle name="Vírgula 8 9" xfId="9072" xr:uid="{00000000-0005-0000-0000-00002F9D0000}"/>
    <cellStyle name="Vírgula 9" xfId="1106" xr:uid="{00000000-0005-0000-0000-0000309D0000}"/>
    <cellStyle name="Vírgula 9 10" xfId="10260" xr:uid="{00000000-0005-0000-0000-0000319D0000}"/>
    <cellStyle name="Vírgula 9 2" xfId="1107" xr:uid="{00000000-0005-0000-0000-0000329D0000}"/>
    <cellStyle name="Vírgula 9 2 2" xfId="9092" xr:uid="{00000000-0005-0000-0000-0000339D0000}"/>
    <cellStyle name="Vírgula 9 3" xfId="1108" xr:uid="{00000000-0005-0000-0000-0000349D0000}"/>
    <cellStyle name="Vírgula 9 3 2" xfId="1109" xr:uid="{00000000-0005-0000-0000-0000359D0000}"/>
    <cellStyle name="Vírgula 9 3 2 2" xfId="2173" xr:uid="{00000000-0005-0000-0000-0000369D0000}"/>
    <cellStyle name="Vírgula 9 3 2 2 2" xfId="9095" xr:uid="{00000000-0005-0000-0000-0000379D0000}"/>
    <cellStyle name="Vírgula 9 3 2 2 3" xfId="11327" xr:uid="{00000000-0005-0000-0000-0000389D0000}"/>
    <cellStyle name="Vírgula 9 3 2 3" xfId="3642" xr:uid="{00000000-0005-0000-0000-0000399D0000}"/>
    <cellStyle name="Vírgula 9 3 2 3 2" xfId="9096" xr:uid="{00000000-0005-0000-0000-00003A9D0000}"/>
    <cellStyle name="Vírgula 9 3 2 3 3" xfId="12796" xr:uid="{00000000-0005-0000-0000-00003B9D0000}"/>
    <cellStyle name="Vírgula 9 3 2 4" xfId="1599" xr:uid="{00000000-0005-0000-0000-00003C9D0000}"/>
    <cellStyle name="Vírgula 9 3 2 4 2" xfId="9097" xr:uid="{00000000-0005-0000-0000-00003D9D0000}"/>
    <cellStyle name="Vírgula 9 3 2 4 3" xfId="10753" xr:uid="{00000000-0005-0000-0000-00003E9D0000}"/>
    <cellStyle name="Vírgula 9 3 2 5" xfId="9094" xr:uid="{00000000-0005-0000-0000-00003F9D0000}"/>
    <cellStyle name="Vírgula 9 3 2 6" xfId="10263" xr:uid="{00000000-0005-0000-0000-0000409D0000}"/>
    <cellStyle name="Vírgula 9 3 3" xfId="2172" xr:uid="{00000000-0005-0000-0000-0000419D0000}"/>
    <cellStyle name="Vírgula 9 3 3 2" xfId="9098" xr:uid="{00000000-0005-0000-0000-0000429D0000}"/>
    <cellStyle name="Vírgula 9 3 3 3" xfId="11326" xr:uid="{00000000-0005-0000-0000-0000439D0000}"/>
    <cellStyle name="Vírgula 9 3 4" xfId="3641" xr:uid="{00000000-0005-0000-0000-0000449D0000}"/>
    <cellStyle name="Vírgula 9 3 4 2" xfId="9099" xr:uid="{00000000-0005-0000-0000-0000459D0000}"/>
    <cellStyle name="Vírgula 9 3 4 3" xfId="12795" xr:uid="{00000000-0005-0000-0000-0000469D0000}"/>
    <cellStyle name="Vírgula 9 3 5" xfId="1598" xr:uid="{00000000-0005-0000-0000-0000479D0000}"/>
    <cellStyle name="Vírgula 9 3 5 2" xfId="9100" xr:uid="{00000000-0005-0000-0000-0000489D0000}"/>
    <cellStyle name="Vírgula 9 3 5 3" xfId="10752" xr:uid="{00000000-0005-0000-0000-0000499D0000}"/>
    <cellStyle name="Vírgula 9 3 6" xfId="9093" xr:uid="{00000000-0005-0000-0000-00004A9D0000}"/>
    <cellStyle name="Vírgula 9 3 7" xfId="10262" xr:uid="{00000000-0005-0000-0000-00004B9D0000}"/>
    <cellStyle name="Vírgula 9 4" xfId="1110" xr:uid="{00000000-0005-0000-0000-00004C9D0000}"/>
    <cellStyle name="Vírgula 9 4 2" xfId="2174" xr:uid="{00000000-0005-0000-0000-00004D9D0000}"/>
    <cellStyle name="Vírgula 9 4 2 2" xfId="9102" xr:uid="{00000000-0005-0000-0000-00004E9D0000}"/>
    <cellStyle name="Vírgula 9 4 2 3" xfId="11328" xr:uid="{00000000-0005-0000-0000-00004F9D0000}"/>
    <cellStyle name="Vírgula 9 4 3" xfId="3643" xr:uid="{00000000-0005-0000-0000-0000509D0000}"/>
    <cellStyle name="Vírgula 9 4 3 2" xfId="9103" xr:uid="{00000000-0005-0000-0000-0000519D0000}"/>
    <cellStyle name="Vírgula 9 4 3 3" xfId="12797" xr:uid="{00000000-0005-0000-0000-0000529D0000}"/>
    <cellStyle name="Vírgula 9 4 4" xfId="1600" xr:uid="{00000000-0005-0000-0000-0000539D0000}"/>
    <cellStyle name="Vírgula 9 4 4 2" xfId="9104" xr:uid="{00000000-0005-0000-0000-0000549D0000}"/>
    <cellStyle name="Vírgula 9 4 4 3" xfId="10754" xr:uid="{00000000-0005-0000-0000-0000559D0000}"/>
    <cellStyle name="Vírgula 9 4 5" xfId="9101" xr:uid="{00000000-0005-0000-0000-0000569D0000}"/>
    <cellStyle name="Vírgula 9 4 6" xfId="10264" xr:uid="{00000000-0005-0000-0000-0000579D0000}"/>
    <cellStyle name="Vírgula 9 5" xfId="1111" xr:uid="{00000000-0005-0000-0000-0000589D0000}"/>
    <cellStyle name="Vírgula 9 5 2" xfId="9105" xr:uid="{00000000-0005-0000-0000-0000599D0000}"/>
    <cellStyle name="Vírgula 9 6" xfId="2171" xr:uid="{00000000-0005-0000-0000-00005A9D0000}"/>
    <cellStyle name="Vírgula 9 6 2" xfId="9106" xr:uid="{00000000-0005-0000-0000-00005B9D0000}"/>
    <cellStyle name="Vírgula 9 6 3" xfId="11325" xr:uid="{00000000-0005-0000-0000-00005C9D0000}"/>
    <cellStyle name="Vírgula 9 7" xfId="3640" xr:uid="{00000000-0005-0000-0000-00005D9D0000}"/>
    <cellStyle name="Vírgula 9 7 2" xfId="9107" xr:uid="{00000000-0005-0000-0000-00005E9D0000}"/>
    <cellStyle name="Vírgula 9 7 3" xfId="12794" xr:uid="{00000000-0005-0000-0000-00005F9D0000}"/>
    <cellStyle name="Vírgula 9 8" xfId="1597" xr:uid="{00000000-0005-0000-0000-0000609D0000}"/>
    <cellStyle name="Vírgula 9 8 2" xfId="9108" xr:uid="{00000000-0005-0000-0000-0000619D0000}"/>
    <cellStyle name="Vírgula 9 8 3" xfId="10751" xr:uid="{00000000-0005-0000-0000-0000629D0000}"/>
    <cellStyle name="Vírgula 9 9" xfId="9091" xr:uid="{00000000-0005-0000-0000-0000639D0000}"/>
  </cellStyles>
  <dxfs count="28">
    <dxf>
      <numFmt numFmtId="4" formatCode="#,##0.00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4" formatCode="0.0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4" formatCode="#,##0.00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4" formatCode="0.0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6" tint="0.39997558519241921"/>
        </patternFill>
      </fill>
    </dxf>
    <dxf>
      <numFmt numFmtId="4" formatCode="#,##0.00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4" formatCode="0.0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CC"/>
      <color rgb="FFFFFF99"/>
      <color rgb="FFDA42C8"/>
      <color rgb="FFBE0602"/>
      <color rgb="FFFDBAA5"/>
      <color rgb="FF7A5D00"/>
      <color rgb="FFAC8300"/>
      <color rgb="FFDA42C4"/>
      <color rgb="FF006600"/>
      <color rgb="FFC5C5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3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16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externalLink" Target="externalLinks/externalLink1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1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888085243416236"/>
          <c:y val="0.10151722762595852"/>
          <c:w val="0.33019216555801922"/>
          <c:h val="0.81710105166895286"/>
        </c:manualLayout>
      </c:layout>
      <c:pieChart>
        <c:varyColors val="1"/>
        <c:ser>
          <c:idx val="0"/>
          <c:order val="0"/>
          <c:explosion val="12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DC5-4176-AF76-24547EB853B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DC5-4176-AF76-24547EB853B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BDC5-4176-AF76-24547EB853B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BDC5-4176-AF76-24547EB853B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BDC5-4176-AF76-24547EB853B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BDC5-4176-AF76-24547EB853B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BDC5-4176-AF76-24547EB853B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BDC5-4176-AF76-24547EB853B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C5-4176-AF76-24547EB853B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BDC5-4176-AF76-24547EB853B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DC5-4176-AF76-24547EB853B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BDC5-4176-AF76-24547EB853B4}"/>
              </c:ext>
            </c:extLst>
          </c:dPt>
          <c:dLbls>
            <c:dLbl>
              <c:idx val="0"/>
              <c:layout>
                <c:manualLayout>
                  <c:x val="0.13465548820785891"/>
                  <c:y val="-7.21442714397542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C5-4176-AF76-24547EB853B4}"/>
                </c:ext>
              </c:extLst>
            </c:dLbl>
            <c:dLbl>
              <c:idx val="1"/>
              <c:layout>
                <c:manualLayout>
                  <c:x val="0.12617964903147438"/>
                  <c:y val="-0.2138479400601241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C5-4176-AF76-24547EB853B4}"/>
                </c:ext>
              </c:extLst>
            </c:dLbl>
            <c:dLbl>
              <c:idx val="2"/>
              <c:layout>
                <c:manualLayout>
                  <c:x val="0.1625636813383938"/>
                  <c:y val="4.51272538301131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5-4176-AF76-24547EB853B4}"/>
                </c:ext>
              </c:extLst>
            </c:dLbl>
            <c:dLbl>
              <c:idx val="3"/>
              <c:layout>
                <c:manualLayout>
                  <c:x val="-8.5924016692158087E-2"/>
                  <c:y val="0.326031121109861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244604316546762"/>
                      <c:h val="0.15018813437793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DC5-4176-AF76-24547EB853B4}"/>
                </c:ext>
              </c:extLst>
            </c:dLbl>
            <c:dLbl>
              <c:idx val="4"/>
              <c:layout>
                <c:manualLayout>
                  <c:x val="-0.14734813723824092"/>
                  <c:y val="0.2699116557798696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342925659472424"/>
                      <c:h val="0.15018813437793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DC5-4176-AF76-24547EB853B4}"/>
                </c:ext>
              </c:extLst>
            </c:dLbl>
            <c:dLbl>
              <c:idx val="5"/>
              <c:layout>
                <c:manualLayout>
                  <c:x val="-0.2429209388394796"/>
                  <c:y val="8.79465724679151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C5-4176-AF76-24547EB853B4}"/>
                </c:ext>
              </c:extLst>
            </c:dLbl>
            <c:dLbl>
              <c:idx val="6"/>
              <c:layout>
                <c:manualLayout>
                  <c:x val="-0.13737072948526063"/>
                  <c:y val="-1.64147244752301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C5-4176-AF76-24547EB853B4}"/>
                </c:ext>
              </c:extLst>
            </c:dLbl>
            <c:dLbl>
              <c:idx val="7"/>
              <c:layout>
                <c:manualLayout>
                  <c:x val="-0.12404780807357758"/>
                  <c:y val="4.11284115801314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C5-4176-AF76-24547EB853B4}"/>
                </c:ext>
              </c:extLst>
            </c:dLbl>
            <c:dLbl>
              <c:idx val="8"/>
              <c:layout>
                <c:manualLayout>
                  <c:x val="-9.8032754170191541E-2"/>
                  <c:y val="-1.40104197501628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C5-4176-AF76-24547EB853B4}"/>
                </c:ext>
              </c:extLst>
            </c:dLbl>
            <c:dLbl>
              <c:idx val="9"/>
              <c:layout>
                <c:manualLayout>
                  <c:x val="-9.7466519164443294E-2"/>
                  <c:y val="-4.3341621770962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C5-4176-AF76-24547EB853B4}"/>
                </c:ext>
              </c:extLst>
            </c:dLbl>
            <c:dLbl>
              <c:idx val="10"/>
              <c:layout>
                <c:manualLayout>
                  <c:x val="-0.14450610615821782"/>
                  <c:y val="-2.07977292312145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14591874362812"/>
                      <c:h val="0.115434583834915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BDC5-4176-AF76-24547EB853B4}"/>
                </c:ext>
              </c:extLst>
            </c:dLbl>
            <c:dLbl>
              <c:idx val="11"/>
              <c:layout>
                <c:manualLayout>
                  <c:x val="7.6638944925272734E-2"/>
                  <c:y val="-3.02363520349430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C5-4176-AF76-24547EB853B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'(1)_Resumo_Exec'!$A$14:$A$19</c:f>
              <c:strCache>
                <c:ptCount val="6"/>
                <c:pt idx="0">
                  <c:v>Custo com Pessoal</c:v>
                </c:pt>
                <c:pt idx="1">
                  <c:v>Custo com Benefício Social e EPI</c:v>
                </c:pt>
                <c:pt idx="2">
                  <c:v>Custo com Despesas Gerais</c:v>
                </c:pt>
                <c:pt idx="3">
                  <c:v>Despesas com Veículos</c:v>
                </c:pt>
                <c:pt idx="4">
                  <c:v>Despesa com Depreciação</c:v>
                </c:pt>
                <c:pt idx="5">
                  <c:v>Despesa com Remuneração de Capital</c:v>
                </c:pt>
              </c:strCache>
            </c:strRef>
          </c:cat>
          <c:val>
            <c:numRef>
              <c:f>'(1)_Resumo_Exec'!$C$14:$C$19</c:f>
              <c:numCache>
                <c:formatCode>_("R$"* #,##0.00_);_("R$"* \(#,##0.00\);_("R$"*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DC5-4176-AF76-24547EB853B4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7432018213189759E-4"/>
          <c:y val="0.13502410525044203"/>
          <c:w val="0.60565295800253005"/>
          <c:h val="0.8471066012145971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152C-4056-A327-527054528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152C-4056-A327-5270545280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152C-4056-A327-5270545280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152C-4056-A327-5270545280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6-152C-4056-A327-52705452809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152C-4056-A327-527054528094}"/>
              </c:ext>
            </c:extLst>
          </c:dPt>
          <c:dLbls>
            <c:dLbl>
              <c:idx val="0"/>
              <c:layout>
                <c:manualLayout>
                  <c:x val="2.3501765531582737E-2"/>
                  <c:y val="2.23152022315201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2C-4056-A327-527054528094}"/>
                </c:ext>
              </c:extLst>
            </c:dLbl>
            <c:dLbl>
              <c:idx val="1"/>
              <c:layout>
                <c:manualLayout>
                  <c:x val="2.0327658294011473E-2"/>
                  <c:y val="5.5788005578800556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2C-4056-A327-527054528094}"/>
                </c:ext>
              </c:extLst>
            </c:dLbl>
            <c:dLbl>
              <c:idx val="2"/>
              <c:layout>
                <c:manualLayout>
                  <c:x val="-2.8202118637899353E-2"/>
                  <c:y val="-1.67364016736401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2C-4056-A327-527054528094}"/>
                </c:ext>
              </c:extLst>
            </c:dLbl>
            <c:dLbl>
              <c:idx val="3"/>
              <c:layout>
                <c:manualLayout>
                  <c:x val="-1.0967490581405304E-2"/>
                  <c:y val="-5.020920502092050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2C-4056-A327-527054528094}"/>
                </c:ext>
              </c:extLst>
            </c:dLbl>
            <c:dLbl>
              <c:idx val="4"/>
              <c:layout>
                <c:manualLayout>
                  <c:x val="2.9768903006671513E-2"/>
                  <c:y val="-6.694560669456066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2C-4056-A327-527054528094}"/>
                </c:ext>
              </c:extLst>
            </c:dLbl>
            <c:dLbl>
              <c:idx val="5"/>
              <c:layout>
                <c:manualLayout>
                  <c:x val="5.0137099800709961E-2"/>
                  <c:y val="-5.57880055788005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2C-4056-A327-5270545280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'(13)_Orçam.'!$B$42:$B$46</c:f>
              <c:strCache>
                <c:ptCount val="5"/>
                <c:pt idx="0">
                  <c:v>Participação da Despesa com Pessoal</c:v>
                </c:pt>
                <c:pt idx="1">
                  <c:v>Participação da Despesa com Benefício Social, Uniforme e EPI</c:v>
                </c:pt>
                <c:pt idx="2">
                  <c:v>Participação das Outras Despesas</c:v>
                </c:pt>
                <c:pt idx="3">
                  <c:v>Participação da Despesa com Veículos</c:v>
                </c:pt>
                <c:pt idx="4">
                  <c:v>Participação da Despesa com Depreciação de Capital</c:v>
                </c:pt>
              </c:strCache>
            </c:strRef>
          </c:cat>
          <c:val>
            <c:numRef>
              <c:f>'(13)_Orçam.'!$I$42:$I$46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C-4056-A327-52705452809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ayout>
        <c:manualLayout>
          <c:xMode val="edge"/>
          <c:yMode val="edge"/>
          <c:x val="0.65457191379873159"/>
          <c:y val="4.2527152725156218E-2"/>
          <c:w val="0.33602737998863524"/>
          <c:h val="0.94283925806345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pt-BR"/>
              <a:t>Fluxo de Caixa Projetado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1"/>
          <c:val>
            <c:numRef>
              <c:f>'(14)_Fluxo_Caixa'!$F$103:$Y$103</c:f>
              <c:numCache>
                <c:formatCode>"R$ "#,##0.00_);[Red]"(R$ "#,##0.00\)</c:formatCode>
                <c:ptCount val="20"/>
                <c:pt idx="0">
                  <c:v>753339.46731932787</c:v>
                </c:pt>
                <c:pt idx="1">
                  <c:v>1531026.3998061814</c:v>
                </c:pt>
                <c:pt idx="2">
                  <c:v>2309060.7974605607</c:v>
                </c:pt>
                <c:pt idx="3">
                  <c:v>3087442.6602824656</c:v>
                </c:pt>
                <c:pt idx="4">
                  <c:v>3866171.9882718963</c:v>
                </c:pt>
                <c:pt idx="5">
                  <c:v>4645248.7814288521</c:v>
                </c:pt>
                <c:pt idx="6">
                  <c:v>5424673.0397533346</c:v>
                </c:pt>
                <c:pt idx="7">
                  <c:v>6204444.7632453423</c:v>
                </c:pt>
                <c:pt idx="8">
                  <c:v>6984563.9519048752</c:v>
                </c:pt>
                <c:pt idx="9">
                  <c:v>7765030.6057319343</c:v>
                </c:pt>
                <c:pt idx="10">
                  <c:v>8545844.7247265186</c:v>
                </c:pt>
                <c:pt idx="11">
                  <c:v>9326658.8437211029</c:v>
                </c:pt>
                <c:pt idx="12">
                  <c:v>10107820.427883213</c:v>
                </c:pt>
                <c:pt idx="13">
                  <c:v>10888982.012045324</c:v>
                </c:pt>
                <c:pt idx="14">
                  <c:v>11670491.06137496</c:v>
                </c:pt>
                <c:pt idx="15">
                  <c:v>12452000.110704597</c:v>
                </c:pt>
                <c:pt idx="16">
                  <c:v>13233509.160034234</c:v>
                </c:pt>
                <c:pt idx="17">
                  <c:v>14015018.20936387</c:v>
                </c:pt>
                <c:pt idx="18">
                  <c:v>14796527.258693507</c:v>
                </c:pt>
                <c:pt idx="19">
                  <c:v>15578036.308023144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14:spPr>
              </c14:invertSolidFillFmt>
            </c:ext>
            <c:ext xmlns:c16="http://schemas.microsoft.com/office/drawing/2014/chart" uri="{C3380CC4-5D6E-409C-BE32-E72D297353CC}">
              <c16:uniqueId val="{00000000-A2D8-43AB-9DFD-79C0E49DD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26896128"/>
        <c:axId val="226902016"/>
      </c:barChart>
      <c:catAx>
        <c:axId val="2268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1"/>
            </a:pPr>
            <a:endParaRPr lang="pt-BR"/>
          </a:p>
        </c:txPr>
        <c:crossAx val="226902016"/>
        <c:crosses val="autoZero"/>
        <c:auto val="1"/>
        <c:lblAlgn val="ctr"/>
        <c:lblOffset val="100"/>
        <c:noMultiLvlLbl val="0"/>
      </c:catAx>
      <c:valAx>
        <c:axId val="22690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R$ &quot;#,##0.00_);[Red]&quot;(R$ 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i="1"/>
            </a:pPr>
            <a:endParaRPr lang="pt-BR"/>
          </a:p>
        </c:txPr>
        <c:crossAx val="226896128"/>
        <c:crosses val="autoZero"/>
        <c:crossBetween val="between"/>
      </c:valAx>
      <c:spPr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52" footer="0.3149606200000005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419101</xdr:colOff>
      <xdr:row>7</xdr:row>
      <xdr:rowOff>57149</xdr:rowOff>
    </xdr:from>
    <xdr:to>
      <xdr:col>3</xdr:col>
      <xdr:colOff>381001</xdr:colOff>
      <xdr:row>18</xdr:row>
      <xdr:rowOff>142874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A962B7B-7000-9C7B-29EF-D3AA2B21D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1257299"/>
          <a:ext cx="1847850" cy="1971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53340</xdr:rowOff>
    </xdr:from>
    <xdr:to>
      <xdr:col>3</xdr:col>
      <xdr:colOff>0</xdr:colOff>
      <xdr:row>39</xdr:row>
      <xdr:rowOff>7620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20F04D-3756-4B2A-9BE8-826B0E795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2209799</xdr:colOff>
      <xdr:row>14</xdr:row>
      <xdr:rowOff>90487</xdr:rowOff>
    </xdr:from>
    <xdr:ext cx="1905001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F58CC67D-F4DA-449F-ACE8-848B5598163E}"/>
                </a:ext>
              </a:extLst>
            </xdr:cNvPr>
            <xdr:cNvSpPr txBox="1"/>
          </xdr:nvSpPr>
          <xdr:spPr>
            <a:xfrm>
              <a:off x="2179319" y="2765107"/>
              <a:ext cx="1905001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/>
              <a14:m>
                <m:oMath xmlns:m="http://schemas.openxmlformats.org/officeDocument/2006/math">
                  <m:r>
                    <a:rPr lang="pt-BR" sz="800" b="1" i="1">
                      <a:solidFill>
                        <a:sysClr val="windowText" lastClr="000000"/>
                      </a:solidFill>
                      <a:latin typeface="Cambria Math"/>
                    </a:rPr>
                    <m:t>(</m:t>
                  </m:r>
                  <m:d>
                    <m:dPr>
                      <m:ctrlPr>
                        <a:rPr lang="pt-BR" sz="800" b="1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pt-BR" sz="800" b="1" i="1">
                          <a:solidFill>
                            <a:sysClr val="windowText" lastClr="000000"/>
                          </a:solidFill>
                          <a:latin typeface="Cambria Math"/>
                        </a:rPr>
                        <m:t>𝟏</m:t>
                      </m:r>
                      <m:r>
                        <a:rPr lang="pt-BR" sz="800" b="1" i="1">
                          <a:solidFill>
                            <a:sysClr val="windowText" lastClr="000000"/>
                          </a:solidFill>
                          <a:latin typeface="Cambria Math"/>
                        </a:rPr>
                        <m:t>÷</m:t>
                      </m:r>
                      <m:r>
                        <a:rPr lang="pt-BR" sz="800" b="1" i="1">
                          <a:solidFill>
                            <a:sysClr val="windowText" lastClr="000000"/>
                          </a:solidFill>
                          <a:latin typeface="Cambria Math"/>
                        </a:rPr>
                        <m:t>𝟑</m:t>
                      </m:r>
                    </m:e>
                  </m:d>
                  <m:r>
                    <a:rPr lang="pt-BR" sz="800" b="1" i="1">
                      <a:solidFill>
                        <a:sysClr val="windowText" lastClr="000000"/>
                      </a:solidFill>
                      <a:latin typeface="Cambria Math"/>
                    </a:rPr>
                    <m:t>×(</m:t>
                  </m:r>
                  <m:r>
                    <a:rPr lang="pt-BR" sz="800" b="1" i="1">
                      <a:solidFill>
                        <a:sysClr val="windowText" lastClr="000000"/>
                      </a:solidFill>
                      <a:latin typeface="Cambria Math"/>
                    </a:rPr>
                    <m:t>𝟏</m:t>
                  </m:r>
                  <m:r>
                    <a:rPr lang="pt-BR" sz="800" b="1" i="1">
                      <a:solidFill>
                        <a:sysClr val="windowText" lastClr="000000"/>
                      </a:solidFill>
                      <a:latin typeface="Cambria Math"/>
                    </a:rPr>
                    <m:t>÷</m:t>
                  </m:r>
                  <m:r>
                    <a:rPr lang="pt-BR" sz="800" b="1" i="1">
                      <a:solidFill>
                        <a:sysClr val="windowText" lastClr="000000"/>
                      </a:solidFill>
                      <a:latin typeface="Cambria Math"/>
                    </a:rPr>
                    <m:t>𝟏𝟐</m:t>
                  </m:r>
                  <m:r>
                    <a:rPr lang="pt-BR" sz="800" b="1" i="1">
                      <a:solidFill>
                        <a:sysClr val="windowText" lastClr="000000"/>
                      </a:solidFill>
                      <a:latin typeface="Cambria Math"/>
                    </a:rPr>
                    <m:t>)×</m:t>
                  </m:r>
                  <m:r>
                    <a:rPr lang="pt-BR" sz="800" b="1" i="1">
                      <a:solidFill>
                        <a:sysClr val="windowText" lastClr="000000"/>
                      </a:solidFill>
                      <a:latin typeface="Cambria Math"/>
                    </a:rPr>
                    <m:t>𝟏𝟎𝟎</m:t>
                  </m:r>
                </m:oMath>
              </a14:m>
              <a:r>
                <a:rPr lang="pt-BR" sz="800" b="1">
                  <a:solidFill>
                    <a:sysClr val="windowText" lastClr="000000"/>
                  </a:solidFill>
                  <a:latin typeface="+mn-lt"/>
                </a:rPr>
                <a:t>)</a:t>
              </a:r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F58CC67D-F4DA-449F-ACE8-848B5598163E}"/>
                </a:ext>
              </a:extLst>
            </xdr:cNvPr>
            <xdr:cNvSpPr txBox="1"/>
          </xdr:nvSpPr>
          <xdr:spPr>
            <a:xfrm>
              <a:off x="2179319" y="2765107"/>
              <a:ext cx="1905001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/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𝟏÷𝟑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×(𝟏÷𝟏𝟐)×𝟏𝟎𝟎</a:t>
              </a:r>
              <a:r>
                <a:rPr lang="pt-BR" sz="800" b="1">
                  <a:solidFill>
                    <a:sysClr val="windowText" lastClr="000000"/>
                  </a:solidFill>
                  <a:latin typeface="+mn-lt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0</xdr:col>
      <xdr:colOff>2228849</xdr:colOff>
      <xdr:row>15</xdr:row>
      <xdr:rowOff>204787</xdr:rowOff>
    </xdr:from>
    <xdr:ext cx="1905001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8EC8F0D3-1F4C-4797-81F9-CE27D9272A39}"/>
                </a:ext>
              </a:extLst>
            </xdr:cNvPr>
            <xdr:cNvSpPr txBox="1"/>
          </xdr:nvSpPr>
          <xdr:spPr>
            <a:xfrm>
              <a:off x="2183129" y="3207067"/>
              <a:ext cx="1905001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𝟏𝟐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8EC8F0D3-1F4C-4797-81F9-CE27D9272A39}"/>
                </a:ext>
              </a:extLst>
            </xdr:cNvPr>
            <xdr:cNvSpPr txBox="1"/>
          </xdr:nvSpPr>
          <xdr:spPr>
            <a:xfrm>
              <a:off x="2183129" y="3207067"/>
              <a:ext cx="1905001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𝟏÷𝟏𝟐×𝟏𝟎𝟎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16</xdr:row>
      <xdr:rowOff>28575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2CDD6529-6B27-42FC-99BB-231106C4CE72}"/>
                </a:ext>
              </a:extLst>
            </xdr:cNvPr>
            <xdr:cNvSpPr txBox="1"/>
          </xdr:nvSpPr>
          <xdr:spPr>
            <a:xfrm>
              <a:off x="2175511" y="364807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𝒉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𝒑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𝑯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𝑹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𝑻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2CDD6529-6B27-42FC-99BB-231106C4CE72}"/>
                </a:ext>
              </a:extLst>
            </xdr:cNvPr>
            <xdr:cNvSpPr txBox="1"/>
          </xdr:nvSpPr>
          <xdr:spPr>
            <a:xfrm>
              <a:off x="2175511" y="364807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(𝒉×𝒑÷𝑯)×𝑹×𝑻×𝟏𝟎𝟎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1</xdr:col>
      <xdr:colOff>1</xdr:colOff>
      <xdr:row>16</xdr:row>
      <xdr:rowOff>1504950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A668C110-7AA3-4C99-9261-E5E526AF0CD2}"/>
                </a:ext>
              </a:extLst>
            </xdr:cNvPr>
            <xdr:cNvSpPr txBox="1"/>
          </xdr:nvSpPr>
          <xdr:spPr>
            <a:xfrm>
              <a:off x="2114551" y="485775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𝑻𝑷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=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𝑹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A668C110-7AA3-4C99-9261-E5E526AF0CD2}"/>
                </a:ext>
              </a:extLst>
            </xdr:cNvPr>
            <xdr:cNvSpPr txBox="1"/>
          </xdr:nvSpPr>
          <xdr:spPr>
            <a:xfrm>
              <a:off x="2114551" y="485775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𝑻𝑷=𝟏𝟎𝟎÷𝑹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17</xdr:row>
      <xdr:rowOff>85725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36C33527-1A54-4A5E-9A79-BA0E57D75F3F}"/>
                </a:ext>
              </a:extLst>
            </xdr:cNvPr>
            <xdr:cNvSpPr txBox="1"/>
          </xdr:nvSpPr>
          <xdr:spPr>
            <a:xfrm>
              <a:off x="2175511" y="532828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𝟓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𝟑𝟔𝟓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36C33527-1A54-4A5E-9A79-BA0E57D75F3F}"/>
                </a:ext>
              </a:extLst>
            </xdr:cNvPr>
            <xdr:cNvSpPr txBox="1"/>
          </xdr:nvSpPr>
          <xdr:spPr>
            <a:xfrm>
              <a:off x="2175511" y="532828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(𝟓÷𝟑𝟔𝟓)×𝑷×𝟏𝟎𝟎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18</xdr:row>
      <xdr:rowOff>152400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D6F5FD7D-7D8B-443F-96E9-1AA06E12714B}"/>
                </a:ext>
              </a:extLst>
            </xdr:cNvPr>
            <xdr:cNvSpPr txBox="1"/>
          </xdr:nvSpPr>
          <xdr:spPr>
            <a:xfrm>
              <a:off x="2175511" y="610362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𝟐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𝟑𝟔𝟓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𝑭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D6F5FD7D-7D8B-443F-96E9-1AA06E12714B}"/>
                </a:ext>
              </a:extLst>
            </xdr:cNvPr>
            <xdr:cNvSpPr txBox="1"/>
          </xdr:nvSpPr>
          <xdr:spPr>
            <a:xfrm>
              <a:off x="2175511" y="610362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(𝟐÷𝟑𝟔𝟓)×𝑭×𝟏𝟎𝟎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19</xdr:row>
      <xdr:rowOff>38100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EF3F8D3E-35CE-4010-B360-D54480BAF485}"/>
                </a:ext>
              </a:extLst>
            </xdr:cNvPr>
            <xdr:cNvSpPr txBox="1"/>
          </xdr:nvSpPr>
          <xdr:spPr>
            <a:xfrm>
              <a:off x="2175511" y="673608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𝟑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𝟑𝟔𝟓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𝑪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EF3F8D3E-35CE-4010-B360-D54480BAF485}"/>
                </a:ext>
              </a:extLst>
            </xdr:cNvPr>
            <xdr:cNvSpPr txBox="1"/>
          </xdr:nvSpPr>
          <xdr:spPr>
            <a:xfrm>
              <a:off x="2175511" y="673608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(𝟑÷𝟑𝟔𝟓)×𝑪×𝟏𝟎𝟎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1</xdr:col>
      <xdr:colOff>1</xdr:colOff>
      <xdr:row>20</xdr:row>
      <xdr:rowOff>28575</xdr:rowOff>
    </xdr:from>
    <xdr:ext cx="1819274" cy="33784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aixaDeTexto 8">
              <a:extLst>
                <a:ext uri="{FF2B5EF4-FFF2-40B4-BE49-F238E27FC236}">
                  <a16:creationId xmlns:a16="http://schemas.microsoft.com/office/drawing/2014/main" id="{AAAA4821-9D2A-4A92-A109-28A42B248D96}"/>
                </a:ext>
              </a:extLst>
            </xdr:cNvPr>
            <xdr:cNvSpPr txBox="1"/>
          </xdr:nvSpPr>
          <xdr:spPr>
            <a:xfrm>
              <a:off x="2114551" y="7105650"/>
              <a:ext cx="1819274" cy="3378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eqArr>
                          <m:eqArrPr>
                            <m:ctrlP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(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𝑼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×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𝒖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+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𝑺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×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𝒔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+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𝑫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×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𝒅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)×(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𝟏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÷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𝑯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)×</m:t>
                            </m:r>
                          </m:e>
                          <m:e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(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𝟏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÷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𝑵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)×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𝒂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×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𝟏𝟎𝟎</m:t>
                            </m:r>
                          </m:e>
                        </m:eqAr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9" name="CaixaDeTexto 8">
              <a:extLst>
                <a:ext uri="{FF2B5EF4-FFF2-40B4-BE49-F238E27FC236}">
                  <a16:creationId xmlns:a16="http://schemas.microsoft.com/office/drawing/2014/main" id="{AAAA4821-9D2A-4A92-A109-28A42B248D96}"/>
                </a:ext>
              </a:extLst>
            </xdr:cNvPr>
            <xdr:cNvSpPr txBox="1"/>
          </xdr:nvSpPr>
          <xdr:spPr>
            <a:xfrm>
              <a:off x="2114551" y="7105650"/>
              <a:ext cx="1819274" cy="3378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(█(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(𝑼×𝒖+𝑺×𝒔+𝑫×𝒅)×(𝟏÷𝑯)×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@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(𝟏÷𝑵)×𝒂×𝟏𝟎𝟎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26</xdr:row>
      <xdr:rowOff>485775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aixaDeTexto 9">
              <a:extLst>
                <a:ext uri="{FF2B5EF4-FFF2-40B4-BE49-F238E27FC236}">
                  <a16:creationId xmlns:a16="http://schemas.microsoft.com/office/drawing/2014/main" id="{C7E25AAB-E4C8-4CD6-B864-08F7B3B239B9}"/>
                </a:ext>
              </a:extLst>
            </xdr:cNvPr>
            <xdr:cNvSpPr txBox="1"/>
          </xdr:nvSpPr>
          <xdr:spPr>
            <a:xfrm>
              <a:off x="2175511" y="1151191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𝒑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𝑹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𝑻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)÷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𝟑𝟎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10" name="CaixaDeTexto 9">
              <a:extLst>
                <a:ext uri="{FF2B5EF4-FFF2-40B4-BE49-F238E27FC236}">
                  <a16:creationId xmlns:a16="http://schemas.microsoft.com/office/drawing/2014/main" id="{C7E25AAB-E4C8-4CD6-B864-08F7B3B239B9}"/>
                </a:ext>
              </a:extLst>
            </xdr:cNvPr>
            <xdr:cNvSpPr txBox="1"/>
          </xdr:nvSpPr>
          <xdr:spPr>
            <a:xfrm>
              <a:off x="2175511" y="1151191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(𝒑×𝑹×𝑻)÷𝟑𝟎×𝟏𝟎𝟎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27</xdr:row>
      <xdr:rowOff>295275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aixaDeTexto 10">
              <a:extLst>
                <a:ext uri="{FF2B5EF4-FFF2-40B4-BE49-F238E27FC236}">
                  <a16:creationId xmlns:a16="http://schemas.microsoft.com/office/drawing/2014/main" id="{70F0D2BD-B19A-4E24-AE82-BDF61DB41FD5}"/>
                </a:ext>
              </a:extLst>
            </xdr:cNvPr>
            <xdr:cNvSpPr txBox="1"/>
          </xdr:nvSpPr>
          <xdr:spPr>
            <a:xfrm>
              <a:off x="2175511" y="1305115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𝟎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,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𝟎𝟖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d>
                          <m:dPr>
                            <m:ctrlP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𝟏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+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𝑩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÷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𝟏𝟎𝟎</m:t>
                            </m:r>
                          </m:e>
                        </m:d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𝟎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,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𝟓𝟎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11" name="CaixaDeTexto 10">
              <a:extLst>
                <a:ext uri="{FF2B5EF4-FFF2-40B4-BE49-F238E27FC236}">
                  <a16:creationId xmlns:a16="http://schemas.microsoft.com/office/drawing/2014/main" id="{70F0D2BD-B19A-4E24-AE82-BDF61DB41FD5}"/>
                </a:ext>
              </a:extLst>
            </xdr:cNvPr>
            <xdr:cNvSpPr txBox="1"/>
          </xdr:nvSpPr>
          <xdr:spPr>
            <a:xfrm>
              <a:off x="2175511" y="1305115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𝟎,𝟎𝟖×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𝟏+𝑩÷𝟏𝟎𝟎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×𝟎,𝟓𝟎×𝟏𝟎𝟎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2181226</xdr:colOff>
      <xdr:row>28</xdr:row>
      <xdr:rowOff>142875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aixaDeTexto 11">
              <a:extLst>
                <a:ext uri="{FF2B5EF4-FFF2-40B4-BE49-F238E27FC236}">
                  <a16:creationId xmlns:a16="http://schemas.microsoft.com/office/drawing/2014/main" id="{C1DFEC70-AFD2-46F3-B6DF-71B9C2DF2B0F}"/>
                </a:ext>
              </a:extLst>
            </xdr:cNvPr>
            <xdr:cNvSpPr txBox="1"/>
          </xdr:nvSpPr>
          <xdr:spPr>
            <a:xfrm>
              <a:off x="2181226" y="1375981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𝑹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𝟏𝟐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12" name="CaixaDeTexto 11">
              <a:extLst>
                <a:ext uri="{FF2B5EF4-FFF2-40B4-BE49-F238E27FC236}">
                  <a16:creationId xmlns:a16="http://schemas.microsoft.com/office/drawing/2014/main" id="{C1DFEC70-AFD2-46F3-B6DF-71B9C2DF2B0F}"/>
                </a:ext>
              </a:extLst>
            </xdr:cNvPr>
            <xdr:cNvSpPr txBox="1"/>
          </xdr:nvSpPr>
          <xdr:spPr>
            <a:xfrm>
              <a:off x="2181226" y="1375981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(𝑹÷𝟏𝟐)×𝟏𝟎𝟎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1</xdr:col>
      <xdr:colOff>0</xdr:colOff>
      <xdr:row>34</xdr:row>
      <xdr:rowOff>28575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aixaDeTexto 12">
              <a:extLst>
                <a:ext uri="{FF2B5EF4-FFF2-40B4-BE49-F238E27FC236}">
                  <a16:creationId xmlns:a16="http://schemas.microsoft.com/office/drawing/2014/main" id="{152C8B03-B749-488C-9876-486AF75A1ADC}"/>
                </a:ext>
              </a:extLst>
            </xdr:cNvPr>
            <xdr:cNvSpPr txBox="1"/>
          </xdr:nvSpPr>
          <xdr:spPr>
            <a:xfrm>
              <a:off x="2179320" y="1529143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𝑨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)×(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𝑩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13" name="CaixaDeTexto 12">
              <a:extLst>
                <a:ext uri="{FF2B5EF4-FFF2-40B4-BE49-F238E27FC236}">
                  <a16:creationId xmlns:a16="http://schemas.microsoft.com/office/drawing/2014/main" id="{152C8B03-B749-488C-9876-486AF75A1ADC}"/>
                </a:ext>
              </a:extLst>
            </xdr:cNvPr>
            <xdr:cNvSpPr txBox="1"/>
          </xdr:nvSpPr>
          <xdr:spPr>
            <a:xfrm>
              <a:off x="2179320" y="1529143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(𝑨÷𝟏𝟎𝟎)×(𝑩÷𝟏𝟎𝟎)×𝟏𝟎𝟎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48</xdr:row>
      <xdr:rowOff>85725</xdr:rowOff>
    </xdr:from>
    <xdr:to>
      <xdr:col>8</xdr:col>
      <xdr:colOff>628649</xdr:colOff>
      <xdr:row>61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3D9F484-C7F0-42A1-A5D3-3ACE49214E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7882</xdr:colOff>
      <xdr:row>106</xdr:row>
      <xdr:rowOff>19050</xdr:rowOff>
    </xdr:from>
    <xdr:to>
      <xdr:col>11</xdr:col>
      <xdr:colOff>904874</xdr:colOff>
      <xdr:row>114</xdr:row>
      <xdr:rowOff>114299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85724</xdr:colOff>
      <xdr:row>50</xdr:row>
      <xdr:rowOff>23812</xdr:rowOff>
    </xdr:from>
    <xdr:ext cx="3552825" cy="4092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5E02C457-97E4-4D38-BC1A-2D6E532FF55D}"/>
                </a:ext>
              </a:extLst>
            </xdr:cNvPr>
            <xdr:cNvSpPr txBox="1"/>
          </xdr:nvSpPr>
          <xdr:spPr>
            <a:xfrm>
              <a:off x="3381374" y="13015912"/>
              <a:ext cx="3552825" cy="4092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𝑾𝑨𝑪𝑪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𝑹𝒆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r>
                      <a:rPr lang="pt-BR" sz="1100" b="1" i="1">
                        <a:latin typeface="Cambria Math"/>
                      </a:rPr>
                      <m:t>𝑬</m:t>
                    </m:r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𝑹𝒅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𝟏</m:t>
                        </m:r>
                        <m:r>
                          <a:rPr lang="pt-BR" sz="1100" b="1" i="1">
                            <a:latin typeface="Cambria Math"/>
                          </a:rPr>
                          <m:t>−</m:t>
                        </m:r>
                        <m:r>
                          <a:rPr lang="pt-BR" sz="1100" b="1" i="1">
                            <a:latin typeface="Cambria Math"/>
                          </a:rPr>
                          <m:t>𝑻</m:t>
                        </m:r>
                      </m:e>
                    </m:d>
                    <m:r>
                      <a:rPr lang="pt-BR" sz="1100" b="1" i="1">
                        <a:latin typeface="Cambria Math"/>
                      </a:rPr>
                      <m:t>×</m:t>
                    </m:r>
                    <m:f>
                      <m:f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1" i="1">
                            <a:latin typeface="Cambria Math"/>
                          </a:rPr>
                          <m:t>𝑫</m:t>
                        </m:r>
                      </m:num>
                      <m:den>
                        <m:r>
                          <a:rPr lang="pt-BR" sz="1100" b="1" i="1">
                            <a:latin typeface="Cambria Math"/>
                          </a:rPr>
                          <m:t>𝑽</m:t>
                        </m:r>
                      </m:den>
                    </m:f>
                  </m:oMath>
                </m:oMathPara>
              </a14:m>
              <a:endParaRPr lang="pt-BR" sz="1100" b="1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5E02C457-97E4-4D38-BC1A-2D6E532FF55D}"/>
                </a:ext>
              </a:extLst>
            </xdr:cNvPr>
            <xdr:cNvSpPr txBox="1"/>
          </xdr:nvSpPr>
          <xdr:spPr>
            <a:xfrm>
              <a:off x="3381374" y="13015912"/>
              <a:ext cx="3552825" cy="4092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𝑾𝑨𝑪𝑪=𝑹𝒆×𝑬+𝑹𝒅×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𝟏−𝑻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×𝑫</a:t>
              </a:r>
              <a:r>
                <a:rPr lang="pt-BR" sz="1100" b="1" i="0">
                  <a:latin typeface="Cambria Math" panose="02040503050406030204" pitchFamily="18" charset="0"/>
                </a:rPr>
                <a:t>/</a:t>
              </a:r>
              <a:r>
                <a:rPr lang="pt-BR" sz="1100" b="1" i="0">
                  <a:latin typeface="Cambria Math"/>
                </a:rPr>
                <a:t>𝑽</a:t>
              </a:r>
              <a:endParaRPr lang="pt-BR" sz="1100" b="1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533400</xdr:colOff>
      <xdr:row>36</xdr:row>
      <xdr:rowOff>119062</xdr:rowOff>
    </xdr:from>
    <xdr:ext cx="306705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E7600329-24C6-4BDA-8BC6-3B696EE4D3DD}"/>
                </a:ext>
              </a:extLst>
            </xdr:cNvPr>
            <xdr:cNvSpPr txBox="1"/>
          </xdr:nvSpPr>
          <xdr:spPr>
            <a:xfrm>
              <a:off x="3829050" y="10710862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𝑹𝒆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𝑹𝒇</m:t>
                    </m:r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𝑩𝑳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𝑹𝒎</m:t>
                        </m:r>
                        <m:r>
                          <a:rPr lang="pt-BR" sz="1100" b="1" i="1">
                            <a:latin typeface="Cambria Math"/>
                          </a:rPr>
                          <m:t>−</m:t>
                        </m:r>
                        <m:r>
                          <a:rPr lang="pt-BR" sz="1100" b="1" i="1">
                            <a:latin typeface="Cambria Math"/>
                          </a:rPr>
                          <m:t>𝑹𝒇</m:t>
                        </m:r>
                      </m:e>
                    </m:d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𝑹𝒊𝒔𝒄𝒐</m:t>
                    </m:r>
                    <m:r>
                      <a:rPr lang="pt-BR" sz="1100" b="1" i="1">
                        <a:latin typeface="Cambria Math"/>
                      </a:rPr>
                      <m:t> </m:t>
                    </m:r>
                    <m:r>
                      <a:rPr lang="pt-BR" sz="1100" b="1" i="1">
                        <a:latin typeface="Cambria Math"/>
                      </a:rPr>
                      <m:t>𝒑𝒂</m:t>
                    </m:r>
                    <m:r>
                      <a:rPr lang="pt-BR" sz="1100" b="1" i="1">
                        <a:latin typeface="Cambria Math"/>
                      </a:rPr>
                      <m:t>í</m:t>
                    </m:r>
                    <m:r>
                      <a:rPr lang="pt-BR" sz="1100" b="1" i="1">
                        <a:latin typeface="Cambria Math"/>
                      </a:rPr>
                      <m:t>𝒔</m:t>
                    </m:r>
                    <m:r>
                      <a:rPr lang="pt-BR" sz="1100" b="1" i="1">
                        <a:latin typeface="Cambria Math"/>
                      </a:rPr>
                      <m:t> 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𝑹𝒃</m:t>
                        </m:r>
                      </m:e>
                    </m:d>
                  </m:oMath>
                </m:oMathPara>
              </a14:m>
              <a:endParaRPr lang="pt-BR" sz="11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E7600329-24C6-4BDA-8BC6-3B696EE4D3DD}"/>
                </a:ext>
              </a:extLst>
            </xdr:cNvPr>
            <xdr:cNvSpPr txBox="1"/>
          </xdr:nvSpPr>
          <xdr:spPr>
            <a:xfrm>
              <a:off x="3829050" y="10710862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𝑹𝒆=𝑹𝒇+𝑩𝑳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𝑹𝒎−𝑹𝒇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+𝑹𝒊𝒔𝒄𝒐 𝒑𝒂í𝒔 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𝑹𝒃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endParaRPr lang="pt-BR" sz="11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504825</xdr:colOff>
      <xdr:row>32</xdr:row>
      <xdr:rowOff>114300</xdr:rowOff>
    </xdr:from>
    <xdr:ext cx="306705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9119957C-14C2-4D01-8211-31EF9A39DF9A}"/>
                </a:ext>
              </a:extLst>
            </xdr:cNvPr>
            <xdr:cNvSpPr txBox="1"/>
          </xdr:nvSpPr>
          <xdr:spPr>
            <a:xfrm>
              <a:off x="3800475" y="10020300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𝑩𝑳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𝑩𝒖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𝟏</m:t>
                        </m:r>
                        <m:r>
                          <a:rPr lang="pt-BR" sz="1100" b="1" i="1">
                            <a:latin typeface="Cambria Math"/>
                          </a:rPr>
                          <m:t>+</m:t>
                        </m:r>
                        <m:d>
                          <m:dPr>
                            <m:begChr m:val="["/>
                            <m:endChr m:val="]"/>
                            <m:ctrlPr>
                              <a:rPr lang="pt-BR" sz="1100" b="1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d>
                              <m:dPr>
                                <m:ctrlPr>
                                  <a:rPr lang="pt-BR" sz="1100" b="1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a:rPr lang="pt-BR" sz="1100" b="1" i="1">
                                    <a:latin typeface="Cambria Math"/>
                                  </a:rPr>
                                  <m:t>𝟏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−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𝑻</m:t>
                                </m:r>
                              </m:e>
                            </m:d>
                            <m:r>
                              <a:rPr lang="pt-BR" sz="1100" b="1" i="1">
                                <a:latin typeface="Cambria Math"/>
                              </a:rPr>
                              <m:t>×</m:t>
                            </m:r>
                            <m:d>
                              <m:dPr>
                                <m:ctrlPr>
                                  <a:rPr lang="pt-BR" sz="1100" b="1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a:rPr lang="pt-BR" sz="1100" b="1" i="1">
                                    <a:latin typeface="Cambria Math"/>
                                  </a:rPr>
                                  <m:t>𝑫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÷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𝑬</m:t>
                                </m:r>
                              </m:e>
                            </m:d>
                          </m:e>
                        </m:d>
                      </m:e>
                    </m:d>
                  </m:oMath>
                </m:oMathPara>
              </a14:m>
              <a:endParaRPr lang="pt-BR" sz="11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9119957C-14C2-4D01-8211-31EF9A39DF9A}"/>
                </a:ext>
              </a:extLst>
            </xdr:cNvPr>
            <xdr:cNvSpPr txBox="1"/>
          </xdr:nvSpPr>
          <xdr:spPr>
            <a:xfrm>
              <a:off x="3800475" y="10020300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𝑩𝑳=𝑩𝒖×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𝟏+</a:t>
              </a:r>
              <a:r>
                <a:rPr lang="pt-BR" sz="1100" b="1" i="0">
                  <a:latin typeface="Cambria Math" panose="02040503050406030204" pitchFamily="18" charset="0"/>
                </a:rPr>
                <a:t>[(</a:t>
              </a:r>
              <a:r>
                <a:rPr lang="pt-BR" sz="1100" b="1" i="0">
                  <a:latin typeface="Cambria Math"/>
                </a:rPr>
                <a:t>𝟏−𝑻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𝑫÷𝑬</a:t>
              </a:r>
              <a:r>
                <a:rPr lang="pt-BR" sz="1100" b="1" i="0">
                  <a:latin typeface="Cambria Math" panose="02040503050406030204" pitchFamily="18" charset="0"/>
                </a:rPr>
                <a:t>)])</a:t>
              </a:r>
              <a:endParaRPr lang="pt-BR" sz="1100" b="1">
                <a:latin typeface="+mn-lt"/>
              </a:endParaRPr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Users\jxvianna\Excel\PLANILHAS%20RIT\2001\05-Mai\BALA.04.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mari5517\Documents\Consultoria%202011\Prorroga&#231;&#227;o\PropostaPrec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3.%20Servi&#231;os\3.2.%20Licita&#231;&#227;o-P&#250;blica\CRICIUMA\ANO_2019\(03)%20INFORMA&#199;&#213;ES\DocRecebido(jun19)Watuzi\PLANILHAS\informa&#231;&#227;o%20linhas_frota_pas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e\compras\User\Desktop\tranferir\Profuzzy\Fraiburgo\Anexo%20IV%20-%20Proposta%20Financeira_14_09_2011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rvidor1\3.%20Servi&#231;os\3.2.%20Licitacao-Publica\LAGES%20-%20Funer&#225;rias\ANO_2021\01_Relat&#243;rios_IN_022_TCE_SC\01_Oficial\II_02_Minuta%20do%20Edital%20e%20Anexos\05_Anexo_V_Justificativas\Arquivo\Anexo%20V.2_Demonstrativo_Viab_Econ_Finan.xlsx?D34A9E8C" TargetMode="External"/><Relationship Id="rId1" Type="http://schemas.openxmlformats.org/officeDocument/2006/relationships/externalLinkPath" Target="file:///\\D34A9E8C\Anexo%20V.2_Demonstrativo_Viab_Econ_Finan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3.%20Servi&#231;os\3.4.%20Licitacao-Publica-PMI\01_Pref_Chapec&#243;_PMI-02-2022-Ve&#237;culos\01_Exportados_PMI\04_Demonstrativo_e_Apoio\Ve&#237;culos%20Recolhidos%202017%20&#224;%20202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3.%20Servi&#231;os\3.2.%20Licitacao-Publica\CRICIUMA%20-%20Veiculos%20Apreendidos\ANO_2021\(04)%20Apoio\3.0.a_Ve&#237;culos%20Recolhidos%202016%20&#224;%202020%20V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3.%20Servi&#231;os\3.2.%20Licitacao-Publica\CRICIUMA%20-%20Veiculos%20Apreendidos\ANO_2021\(04)%20Apoio\3.0.a_Ve&#237;culos%20Recolhidos%202016%20&#224;%202020%20V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rofuzzy\Desktop\3.0.a_Ve&#237;culos%20Recolhidos%202016%20&#224;%202020%20tes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3.%20Servi&#231;os\3.8.%20Estudos%20e%20Projetos\Auto_Viacao%20-%20Chapeco\ANO_2020\(07)%20Deficit%20COVID\(02)Reajuste_Tarifario%20(12dez19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3.%20Servi&#231;os\3.3.%20Licita&#231;&#227;o-Empresarial\CORLEUB_Passo_Fundo\ANO_2019\(01)%202017%20-%20Edital_10-2017%20(25-out-2017)\(03)%20PROPOSTA_FINANCEIRA\(MODELO)%20Tarifa-Maxima%20(V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3.%20Servi&#231;os\3.3.%20Licita&#231;&#227;o-Empresarial\CORLEUB_Passo_Fundo\ANO_2019\(01)%202017%20-%20Edital_10-2017%20(25-out-2017)\(03)%20PROPOSTA_FINANCEIRA\(MODELO)%20Tarifa-Maxim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3.%20Servi&#231;os\3.8.%20Estudos%20e%20Projetos\MOB%20-%20Porto_Alegre\ANO_2019\(S.3)TermoAjusteContas(mai-19)_A\(02)Fx_Cx_Conc(mai-19)_C\(01)%20DOC_OFICIAL\(01)Fx_Cx_Conc(LOTE_01_02)%20V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3.%20Servi&#231;os\3.2.%20Licita&#231;&#227;o-P&#250;blica\CRICIUMA\ANO_2019\(01)%20RELAT&#211;RIOS-LICITA&#199;&#195;O%20(Jun-18)%20ANDAMENTO\2.%20NOVOS%20(abr-2019)\Anexos\Edital_Concorrencia_Publica\Anexo_III_Est_Viab_Econ_Financ\OFICIAL\Anexo_III_Est_Viab_Econ_Financ(25anos).xlsx?86913E23" TargetMode="External"/><Relationship Id="rId1" Type="http://schemas.openxmlformats.org/officeDocument/2006/relationships/externalLinkPath" Target="file:///\\86913E23\Anexo_III_Est_Viab_Econ_Financ(25anos)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rvidor1\3.%20Servi&#231;os\3.2.%20Licita&#231;&#227;o-P&#250;blica\CRICIUMA\ANO_2019\(01)%20RELAT&#211;RIOS-LICITA&#199;&#195;O%20(Jun-18)%20ANDAMENTO\2.%20NOVOS%20(abr-2019)\Anexos\Edital_Concorrencia_Publica\Anexo_III_Est_Viab_Econ_Financ\OFICIAL\Anexo_III_Est_Viab_Econ_Financ(25anos).xlsx?5273DCB2" TargetMode="External"/><Relationship Id="rId1" Type="http://schemas.openxmlformats.org/officeDocument/2006/relationships/externalLinkPath" Target="file:///\\5273DCB2\Anexo_III_Est_Viab_Econ_Financ(25anos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quivos\consultoria\LICITACAO%20ARAQUARI\Antigos%20Publicados%20(04_11)\Anexo%20X\PropostaPrec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Projetos\Erechim\Planilha%20Tarif&#225;ria\Tarifa_Proposta_Erechim_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MPRESAS"/>
      <sheetName val="KM"/>
      <sheetName val="Km URBANA"/>
      <sheetName val="Km METROP"/>
      <sheetName val="DADOS"/>
      <sheetName val="B.VARIAVEIS"/>
      <sheetName val="CUSTOS"/>
      <sheetName val="URBANO 1ª PARTE"/>
      <sheetName val="DIARIAS"/>
      <sheetName val="DIARIA URBANO"/>
      <sheetName val=" URBANO 2ª PARTE"/>
      <sheetName val="MET. 1ª PARTE"/>
      <sheetName val="DIARIA MET."/>
      <sheetName val="MET. 2ª PARTE"/>
      <sheetName val="_URBANO 2ª PA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ados Preliminares"/>
      <sheetName val="Coeficientes"/>
      <sheetName val="REM-DEP"/>
      <sheetName val="Plano Frota"/>
      <sheetName val="Planilha"/>
      <sheetName val="PlanoContas"/>
      <sheetName val="DRMM"/>
      <sheetName val="Inv-Obrigatorios"/>
      <sheetName val="Imobilizações"/>
      <sheetName val="RE"/>
      <sheetName val="FluxoCaixa"/>
      <sheetName val="Resumo"/>
      <sheetName val="COO"/>
      <sheetName val="FIN-00"/>
      <sheetName val="FIN-01"/>
      <sheetName val="FIN-02"/>
      <sheetName val="FIN-03"/>
      <sheetName val="FIN-04"/>
      <sheetName val="FIN-05"/>
      <sheetName val="FIN-06"/>
      <sheetName val="FIN-07"/>
      <sheetName val="FIN-08"/>
      <sheetName val="FIN-09"/>
      <sheetName val="FIN-10"/>
      <sheetName val="FIN-11"/>
      <sheetName val="FIN-12"/>
      <sheetName val="FIN-13"/>
      <sheetName val="FIN-14"/>
      <sheetName val="FIN-15"/>
      <sheetName val="FIN-16"/>
      <sheetName val="FIN-17"/>
      <sheetName val="FIN-18"/>
      <sheetName val="FIN-19"/>
      <sheetName val="FIN-20"/>
      <sheetName val="Total-Juros-Amort.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1">
          <cell r="D11">
            <v>36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ao"/>
      <sheetName val="(1)Estrut."/>
      <sheetName val="(2)Ficha_Tec."/>
      <sheetName val="(3)Linha"/>
      <sheetName val="(4)Frota"/>
      <sheetName val="(5)Pass."/>
      <sheetName val="AUX.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K2" t="str">
            <v>Dianteira</v>
          </cell>
        </row>
        <row r="3">
          <cell r="K3" t="str">
            <v>Traseira</v>
          </cell>
        </row>
        <row r="4">
          <cell r="K4" t="str">
            <v>Não possui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0) Capa"/>
      <sheetName val="(1) CartaApresentacao"/>
      <sheetName val="(2) ResumoExecutivo"/>
      <sheetName val="(3) 3.1-InsumosBasicos"/>
      <sheetName val="(3) 3.2-Inv-Imobilizacoes"/>
      <sheetName val="(3) 3.3-Inv-Obrigatorios"/>
      <sheetName val="(3) 3.4-Parametros I"/>
      <sheetName val="Rem_Dep"/>
      <sheetName val="(3) 3.5-Parametros II"/>
      <sheetName val="(4) 4.1-IndicadoresOPR"/>
      <sheetName val="(4) 4.2-ProgramOPR"/>
      <sheetName val="(4) 4.3-Plano Frota"/>
      <sheetName val="(5) 5.1-CustoKM"/>
      <sheetName val="(5) 5.2-DRMM"/>
      <sheetName val="(5) 5.3-COO"/>
      <sheetName val="(6)-RE"/>
      <sheetName val="(7)-FluxoCaixa"/>
      <sheetName val="FIN-00"/>
      <sheetName val="FIN-01"/>
      <sheetName val="FIN-02"/>
      <sheetName val="FIN-03"/>
      <sheetName val="FIN-04"/>
      <sheetName val="FIN-05"/>
      <sheetName val="FIN-06"/>
      <sheetName val="FIN-07"/>
      <sheetName val="FIN-08"/>
      <sheetName val="FIN-09"/>
      <sheetName val="FIN-10"/>
      <sheetName val="FIN-11"/>
      <sheetName val="FIN-12"/>
      <sheetName val="FIN-13"/>
      <sheetName val="FIN-14"/>
      <sheetName val="FIN-15"/>
      <sheetName val="FIN-16"/>
      <sheetName val="FIN-17"/>
      <sheetName val="FIN-18"/>
      <sheetName val="FIN-19"/>
      <sheetName val="FIN-20"/>
      <sheetName val="Total-Juros-Am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_V.2"/>
      <sheetName val="(1)_Res_Exec"/>
      <sheetName val="Params"/>
      <sheetName val="(2)_Projeções"/>
      <sheetName val="(3)_Ins_Bas"/>
      <sheetName val="(4)_Invest."/>
      <sheetName val="(5)_Veic._Adm."/>
      <sheetName val="(6)_Veic._Oper."/>
      <sheetName val="(7)_Comp._Pess."/>
      <sheetName val="(8)Comp._Benef."/>
      <sheetName val="(9)Comp._Cons."/>
      <sheetName val="(10)_Comp._Desp."/>
      <sheetName val="(11)_Comp._Desp._Opr."/>
      <sheetName val="(12)_Comp._Cust._Proprie."/>
      <sheetName val="(13)_Comp._Pess._Púb."/>
      <sheetName val="(14)_Comp._Desp._Hip._Ind."/>
      <sheetName val="(15)_Deprec."/>
      <sheetName val="(16)_Remun."/>
      <sheetName val="(17)_Premis."/>
      <sheetName val="(18)_Enc._Soc."/>
      <sheetName val="(19)_Tarifas"/>
      <sheetName val="(20)_Receita"/>
      <sheetName val="(21)_Orçam."/>
      <sheetName val="(22)_FX_CX"/>
      <sheetName val="(23)_WACC"/>
      <sheetName val="(24)_Tipos_Regime_Tributário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2.</v>
          </cell>
        </row>
        <row r="10">
          <cell r="A10" t="str">
            <v>2.1.</v>
          </cell>
        </row>
        <row r="12">
          <cell r="A12" t="str">
            <v>3.</v>
          </cell>
        </row>
        <row r="13">
          <cell r="A13" t="str">
            <v>3.1.</v>
          </cell>
        </row>
        <row r="15">
          <cell r="A15" t="str">
            <v>4.</v>
          </cell>
        </row>
        <row r="16">
          <cell r="A16" t="str">
            <v>4.1.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B3" t="str">
            <v>Custo com Pessoal</v>
          </cell>
        </row>
        <row r="8">
          <cell r="B8" t="str">
            <v>Custo com Benefício Social e EPI</v>
          </cell>
        </row>
        <row r="40">
          <cell r="B40" t="str">
            <v>Despesa com Depreciação</v>
          </cell>
        </row>
        <row r="52">
          <cell r="B52" t="str">
            <v>Despesa com Remuneração de Capital</v>
          </cell>
        </row>
      </sheetData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lhidos 2017 à 2021"/>
      <sheetName val="Total de Veículos 2015 à 2020"/>
      <sheetName val="Projeções"/>
      <sheetName val="Parâmetros"/>
      <sheetName val="Participação Apreensões"/>
      <sheetName val="Est. de Receita"/>
      <sheetName val="Est. de Receita (Resumo)"/>
      <sheetName val="Est. de Receita 12%"/>
      <sheetName val="Est. de Receita 12% (Resumo)"/>
    </sheetNames>
    <sheetDataSet>
      <sheetData sheetId="0" refreshError="1"/>
      <sheetData sheetId="1" refreshError="1"/>
      <sheetData sheetId="2">
        <row r="8">
          <cell r="A8" t="str">
            <v>2023</v>
          </cell>
        </row>
        <row r="9">
          <cell r="A9" t="str">
            <v>2024</v>
          </cell>
        </row>
        <row r="10">
          <cell r="A10" t="str">
            <v>2025</v>
          </cell>
        </row>
        <row r="11">
          <cell r="A11" t="str">
            <v>2026</v>
          </cell>
        </row>
        <row r="12">
          <cell r="A12" t="str">
            <v>2027</v>
          </cell>
        </row>
        <row r="13">
          <cell r="A13" t="str">
            <v>2028</v>
          </cell>
        </row>
        <row r="14">
          <cell r="A14" t="str">
            <v>2029</v>
          </cell>
        </row>
        <row r="15">
          <cell r="A15" t="str">
            <v>2030</v>
          </cell>
        </row>
        <row r="16">
          <cell r="A16" t="str">
            <v>2031</v>
          </cell>
        </row>
        <row r="17">
          <cell r="A17" t="str">
            <v>2032</v>
          </cell>
        </row>
        <row r="18">
          <cell r="A18" t="str">
            <v>2033</v>
          </cell>
        </row>
        <row r="19">
          <cell r="A19" t="str">
            <v>2034</v>
          </cell>
        </row>
        <row r="20">
          <cell r="A20" t="str">
            <v>2035</v>
          </cell>
        </row>
        <row r="21">
          <cell r="A21" t="str">
            <v>2036</v>
          </cell>
        </row>
        <row r="22">
          <cell r="A22" t="str">
            <v>2037</v>
          </cell>
        </row>
        <row r="23">
          <cell r="A23" t="str">
            <v>2038</v>
          </cell>
        </row>
        <row r="24">
          <cell r="A24" t="str">
            <v>2039</v>
          </cell>
        </row>
        <row r="25">
          <cell r="A25" t="str">
            <v>2040</v>
          </cell>
        </row>
        <row r="26">
          <cell r="A26">
            <v>2041</v>
          </cell>
        </row>
        <row r="27">
          <cell r="A27">
            <v>2042</v>
          </cell>
        </row>
      </sheetData>
      <sheetData sheetId="3" refreshError="1"/>
      <sheetData sheetId="4" refreshError="1"/>
      <sheetData sheetId="5"/>
      <sheetData sheetId="6" refreshError="1"/>
      <sheetData sheetId="7">
        <row r="12">
          <cell r="L12">
            <v>182738.48242460162</v>
          </cell>
        </row>
        <row r="13">
          <cell r="L13">
            <v>768583.72211712005</v>
          </cell>
        </row>
        <row r="14">
          <cell r="L14">
            <v>216500.37518000643</v>
          </cell>
        </row>
        <row r="15">
          <cell r="L15">
            <v>88826.378220518396</v>
          </cell>
        </row>
        <row r="16">
          <cell r="L16">
            <v>196701.50306060805</v>
          </cell>
        </row>
        <row r="17">
          <cell r="L17">
            <v>182817.52156059843</v>
          </cell>
        </row>
        <row r="18">
          <cell r="L18">
            <v>768916.15452288021</v>
          </cell>
        </row>
        <row r="19">
          <cell r="L19">
            <v>216594.01721079362</v>
          </cell>
        </row>
        <row r="20">
          <cell r="L20">
            <v>88864.797934281596</v>
          </cell>
        </row>
        <row r="21">
          <cell r="L21">
            <v>196786.58156539206</v>
          </cell>
        </row>
        <row r="22">
          <cell r="L22">
            <v>182896.56069659523</v>
          </cell>
        </row>
        <row r="23">
          <cell r="L23">
            <v>769248.58692864014</v>
          </cell>
        </row>
        <row r="24">
          <cell r="L24">
            <v>216687.65924158081</v>
          </cell>
        </row>
        <row r="25">
          <cell r="L25">
            <v>88903.217648044811</v>
          </cell>
        </row>
        <row r="26">
          <cell r="L26">
            <v>196871.66007017603</v>
          </cell>
        </row>
        <row r="27">
          <cell r="L27">
            <v>182975.59983259201</v>
          </cell>
        </row>
        <row r="28">
          <cell r="L28">
            <v>769581.01933440007</v>
          </cell>
        </row>
        <row r="29">
          <cell r="L29">
            <v>216781.30127236803</v>
          </cell>
        </row>
        <row r="30">
          <cell r="L30">
            <v>88941.637361807996</v>
          </cell>
        </row>
        <row r="31">
          <cell r="L31">
            <v>196956.73857496007</v>
          </cell>
        </row>
        <row r="32">
          <cell r="L32">
            <v>183054.63896858884</v>
          </cell>
        </row>
        <row r="33">
          <cell r="L33">
            <v>769913.45174016012</v>
          </cell>
        </row>
        <row r="34">
          <cell r="L34">
            <v>216874.94330315522</v>
          </cell>
        </row>
        <row r="35">
          <cell r="L35">
            <v>88980.057075571196</v>
          </cell>
        </row>
        <row r="36">
          <cell r="L36">
            <v>197041.81707974404</v>
          </cell>
        </row>
        <row r="37">
          <cell r="L37">
            <v>183133.67810458562</v>
          </cell>
        </row>
        <row r="38">
          <cell r="L38">
            <v>770245.88414592005</v>
          </cell>
        </row>
        <row r="39">
          <cell r="L39">
            <v>216968.58533394241</v>
          </cell>
        </row>
        <row r="40">
          <cell r="L40">
            <v>89018.476789334411</v>
          </cell>
        </row>
        <row r="41">
          <cell r="L41">
            <v>197126.89558452804</v>
          </cell>
        </row>
        <row r="42">
          <cell r="L42">
            <v>183212.71724058242</v>
          </cell>
        </row>
        <row r="43">
          <cell r="L43">
            <v>770578.31655168021</v>
          </cell>
        </row>
        <row r="44">
          <cell r="L44">
            <v>217062.22736472962</v>
          </cell>
        </row>
        <row r="45">
          <cell r="L45">
            <v>89056.896503097596</v>
          </cell>
        </row>
        <row r="46">
          <cell r="L46">
            <v>197211.97408931205</v>
          </cell>
        </row>
        <row r="47">
          <cell r="L47">
            <v>183291.75637657923</v>
          </cell>
        </row>
        <row r="48">
          <cell r="L48">
            <v>770910.74895744014</v>
          </cell>
        </row>
        <row r="49">
          <cell r="L49">
            <v>217155.86939551681</v>
          </cell>
        </row>
        <row r="50">
          <cell r="L50">
            <v>89095.316216860796</v>
          </cell>
        </row>
        <row r="51">
          <cell r="L51">
            <v>197297.05259409605</v>
          </cell>
        </row>
        <row r="52">
          <cell r="L52">
            <v>183370.79551257603</v>
          </cell>
        </row>
        <row r="53">
          <cell r="L53">
            <v>771243.18136320007</v>
          </cell>
        </row>
        <row r="54">
          <cell r="L54">
            <v>217249.511426304</v>
          </cell>
        </row>
        <row r="55">
          <cell r="L55">
            <v>89133.735930624011</v>
          </cell>
        </row>
        <row r="56">
          <cell r="L56">
            <v>197382.13109888005</v>
          </cell>
        </row>
        <row r="57">
          <cell r="L57">
            <v>183449.83464857284</v>
          </cell>
        </row>
        <row r="58">
          <cell r="L58">
            <v>771575.61376896012</v>
          </cell>
        </row>
        <row r="59">
          <cell r="L59">
            <v>217343.15345709125</v>
          </cell>
        </row>
        <row r="60">
          <cell r="L60">
            <v>89172.155644387196</v>
          </cell>
        </row>
        <row r="61">
          <cell r="L61">
            <v>197467.20960366403</v>
          </cell>
        </row>
        <row r="62">
          <cell r="L62">
            <v>183528.87378456965</v>
          </cell>
        </row>
        <row r="63">
          <cell r="L63">
            <v>771908.04617472016</v>
          </cell>
        </row>
        <row r="64">
          <cell r="L64">
            <v>217436.79548787844</v>
          </cell>
        </row>
        <row r="65">
          <cell r="L65">
            <v>89210.575358150396</v>
          </cell>
        </row>
        <row r="66">
          <cell r="L66">
            <v>197552.28810844803</v>
          </cell>
        </row>
        <row r="67">
          <cell r="L67">
            <v>183528.87378456965</v>
          </cell>
        </row>
        <row r="68">
          <cell r="L68">
            <v>771908.04617472016</v>
          </cell>
        </row>
        <row r="69">
          <cell r="L69">
            <v>217436.79548787844</v>
          </cell>
        </row>
        <row r="70">
          <cell r="L70">
            <v>89210.575358150396</v>
          </cell>
        </row>
        <row r="71">
          <cell r="L71">
            <v>197552.28810844803</v>
          </cell>
        </row>
        <row r="72">
          <cell r="L72">
            <v>183607.91292056642</v>
          </cell>
        </row>
        <row r="73">
          <cell r="L73">
            <v>772240.47858048021</v>
          </cell>
        </row>
        <row r="74">
          <cell r="L74">
            <v>217530.43751866563</v>
          </cell>
        </row>
        <row r="75">
          <cell r="L75">
            <v>89248.99507191361</v>
          </cell>
        </row>
        <row r="76">
          <cell r="L76">
            <v>197637.36661323206</v>
          </cell>
        </row>
        <row r="77">
          <cell r="L77">
            <v>183607.91292056642</v>
          </cell>
        </row>
        <row r="78">
          <cell r="L78">
            <v>772240.47858048021</v>
          </cell>
        </row>
        <row r="79">
          <cell r="L79">
            <v>217530.43751866563</v>
          </cell>
        </row>
        <row r="80">
          <cell r="L80">
            <v>89248.99507191361</v>
          </cell>
        </row>
        <row r="81">
          <cell r="L81">
            <v>197637.36661323206</v>
          </cell>
        </row>
        <row r="82">
          <cell r="L82">
            <v>183686.95205656323</v>
          </cell>
        </row>
        <row r="83">
          <cell r="L83">
            <v>772572.91098624014</v>
          </cell>
        </row>
        <row r="84">
          <cell r="L84">
            <v>217624.07954945284</v>
          </cell>
        </row>
        <row r="85">
          <cell r="L85">
            <v>89287.414785676796</v>
          </cell>
        </row>
        <row r="86">
          <cell r="L86">
            <v>197722.44511801604</v>
          </cell>
        </row>
        <row r="87">
          <cell r="L87">
            <v>183686.95205656323</v>
          </cell>
        </row>
        <row r="88">
          <cell r="L88">
            <v>772572.91098624014</v>
          </cell>
        </row>
        <row r="89">
          <cell r="L89">
            <v>217624.07954945284</v>
          </cell>
        </row>
        <row r="90">
          <cell r="L90">
            <v>89287.414785676796</v>
          </cell>
        </row>
        <row r="91">
          <cell r="L91">
            <v>197722.44511801604</v>
          </cell>
        </row>
        <row r="92">
          <cell r="L92">
            <v>183686.95205656323</v>
          </cell>
        </row>
        <row r="93">
          <cell r="L93">
            <v>772572.91098624014</v>
          </cell>
        </row>
        <row r="94">
          <cell r="L94">
            <v>217624.07954945284</v>
          </cell>
        </row>
        <row r="95">
          <cell r="L95">
            <v>89287.414785676796</v>
          </cell>
        </row>
        <row r="96">
          <cell r="L96">
            <v>197722.44511801604</v>
          </cell>
        </row>
        <row r="97">
          <cell r="L97">
            <v>183686.95205656323</v>
          </cell>
        </row>
        <row r="98">
          <cell r="L98">
            <v>772572.91098624014</v>
          </cell>
        </row>
        <row r="99">
          <cell r="L99">
            <v>217624.07954945284</v>
          </cell>
        </row>
        <row r="100">
          <cell r="L100">
            <v>89287.414785676796</v>
          </cell>
        </row>
        <row r="101">
          <cell r="L101">
            <v>197722.44511801604</v>
          </cell>
        </row>
        <row r="102">
          <cell r="L102">
            <v>183686.95205656323</v>
          </cell>
        </row>
        <row r="103">
          <cell r="L103">
            <v>772572.91098624014</v>
          </cell>
        </row>
        <row r="104">
          <cell r="L104">
            <v>217624.07954945284</v>
          </cell>
        </row>
        <row r="105">
          <cell r="L105">
            <v>89287.414785676796</v>
          </cell>
        </row>
        <row r="106">
          <cell r="L106">
            <v>197722.44511801604</v>
          </cell>
        </row>
        <row r="107">
          <cell r="L107">
            <v>183686.95205656323</v>
          </cell>
        </row>
        <row r="108">
          <cell r="L108">
            <v>772572.91098624014</v>
          </cell>
        </row>
        <row r="109">
          <cell r="L109">
            <v>217624.07954945284</v>
          </cell>
        </row>
        <row r="110">
          <cell r="L110">
            <v>89287.414785676796</v>
          </cell>
        </row>
        <row r="111">
          <cell r="L111">
            <v>197722.44511801604</v>
          </cell>
        </row>
      </sheetData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Recolhidos 2016 à 2020"/>
      <sheetName val="(2)Liberados 2016 à 2020"/>
      <sheetName val="(3)Comparativo Rec_x_Lib"/>
      <sheetName val="(4)Banco de Dados"/>
      <sheetName val="5Total de Veículos 2015 à 2020"/>
      <sheetName val="(6)Parâmetros"/>
      <sheetName val="(7)Projeções"/>
      <sheetName val="(8)Estimativa de Receita"/>
      <sheetName val="(9)Comparativo"/>
      <sheetName val="(10)Comparativo Municíp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F2">
            <v>3.8915497136100234</v>
          </cell>
        </row>
      </sheetData>
      <sheetData sheetId="8"/>
      <sheetData sheetId="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Recolhidos 2016 à 2020"/>
      <sheetName val="(2)Liberados 2016 à 2020"/>
      <sheetName val="(3)Comparativo Rec_x_Lib"/>
      <sheetName val="(4)Banco de Dados"/>
      <sheetName val="(5Total de Veículos 2015 à 2020"/>
      <sheetName val="(6)Parâmetros)"/>
      <sheetName val="(7)Projeções"/>
      <sheetName val="(8)Estimativa de Receita"/>
      <sheetName val="(9)Comparativo 1"/>
      <sheetName val="(10)Comparativo Municípios"/>
      <sheetName val="(11)Crescimento Por a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I2">
            <v>3346</v>
          </cell>
        </row>
        <row r="3">
          <cell r="I3">
            <v>3385</v>
          </cell>
        </row>
        <row r="4">
          <cell r="I4">
            <v>3424</v>
          </cell>
        </row>
        <row r="5">
          <cell r="I5">
            <v>3463</v>
          </cell>
        </row>
        <row r="6">
          <cell r="I6">
            <v>3503</v>
          </cell>
        </row>
        <row r="7">
          <cell r="I7">
            <v>3543</v>
          </cell>
        </row>
        <row r="8">
          <cell r="I8">
            <v>3583</v>
          </cell>
        </row>
        <row r="9">
          <cell r="I9">
            <v>3623</v>
          </cell>
        </row>
        <row r="10">
          <cell r="I10">
            <v>3663</v>
          </cell>
        </row>
        <row r="11">
          <cell r="I11">
            <v>3704</v>
          </cell>
        </row>
        <row r="12">
          <cell r="I12">
            <v>3745</v>
          </cell>
        </row>
        <row r="13">
          <cell r="I13">
            <v>3786</v>
          </cell>
        </row>
        <row r="14">
          <cell r="I14">
            <v>3827</v>
          </cell>
        </row>
        <row r="15">
          <cell r="I15">
            <v>3868</v>
          </cell>
        </row>
        <row r="16">
          <cell r="I16">
            <v>3910</v>
          </cell>
        </row>
        <row r="17">
          <cell r="I17">
            <v>3952</v>
          </cell>
        </row>
        <row r="18">
          <cell r="I18">
            <v>3994</v>
          </cell>
        </row>
        <row r="19">
          <cell r="I19">
            <v>4036</v>
          </cell>
        </row>
        <row r="20">
          <cell r="I20">
            <v>4078</v>
          </cell>
        </row>
        <row r="21">
          <cell r="I21">
            <v>4121</v>
          </cell>
        </row>
      </sheetData>
      <sheetData sheetId="8"/>
      <sheetData sheetId="9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Recolhidos 2016 à 2020"/>
      <sheetName val="(2)Liberados 2016 à 2020"/>
      <sheetName val="(3)Comparativo Rec_x_Lib"/>
      <sheetName val="(4)Banco de Dados"/>
      <sheetName val="(5Total de Veículos 2015 à 2020"/>
      <sheetName val="(6)Parâmetros)"/>
      <sheetName val="(7)Projeções (2)"/>
      <sheetName val="Planilha1"/>
      <sheetName val="(8)Estimativa de Receita"/>
      <sheetName val="(9)Comparativo 1"/>
      <sheetName val="(10)Comparativo Municíp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F2">
            <v>3.8915497136100234</v>
          </cell>
        </row>
      </sheetData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Inicio"/>
      <sheetName val="Capa"/>
      <sheetName val="Resumo_proposta"/>
      <sheetName val="Cenario"/>
      <sheetName val="Tarifa"/>
      <sheetName val="Apura"/>
      <sheetName val="Consumo"/>
      <sheetName val="SBE"/>
      <sheetName val="DR_Frota"/>
      <sheetName val="DR_Equip"/>
      <sheetName val="DR_Invest"/>
      <sheetName val="Renov_Frota"/>
      <sheetName val="Fx_caixa"/>
      <sheetName val="Anexo"/>
      <sheetName val="Reajuste"/>
      <sheetName val="Fretamento"/>
      <sheetName val="Redução"/>
      <sheetName val="Contas N pagas"/>
      <sheetName val="Medidas"/>
      <sheetName val="Km Fretam"/>
      <sheetName val="DRE Geral"/>
      <sheetName val="DRE Março"/>
      <sheetName val="DRE Abril"/>
      <sheetName val="DRE Maio"/>
      <sheetName val="DRE Junho"/>
      <sheetName val="Apend."/>
      <sheetName val="Pass."/>
      <sheetName val="km"/>
      <sheetName val="Frota"/>
      <sheetName val="Comb."/>
      <sheetName val="Resumo"/>
      <sheetName val="Encargos"/>
      <sheetName val="CustoCapital"/>
      <sheetName val="Coeficientes"/>
      <sheetName val="Hist_Grafico"/>
      <sheetName val="Hist_Passageiros"/>
      <sheetName val="Hist_AVC"/>
      <sheetName val="Hist_TTT"/>
      <sheetName val="hist_viagens"/>
      <sheetName val="Hist_frota"/>
      <sheetName val="Hist_salarial"/>
      <sheetName val="Hist_Motorista"/>
      <sheetName val="Hist_Pessoal"/>
      <sheetName val="hist_tarifa"/>
      <sheetName val="Hist_Combustivel"/>
    </sheetNames>
    <sheetDataSet>
      <sheetData sheetId="0"/>
      <sheetData sheetId="1"/>
      <sheetData sheetId="2"/>
      <sheetData sheetId="3"/>
      <sheetData sheetId="4">
        <row r="11">
          <cell r="D11">
            <v>1</v>
          </cell>
          <cell r="E11" t="str">
            <v>Prefeitura Chapecó - Base Edital - base 10/17</v>
          </cell>
        </row>
        <row r="12">
          <cell r="D12">
            <v>2</v>
          </cell>
          <cell r="E12" t="str">
            <v xml:space="preserve">Prefeitura Chapecó - Base Edital - base 10/17 - PROPOSTA </v>
          </cell>
        </row>
        <row r="13">
          <cell r="D13">
            <v>3</v>
          </cell>
          <cell r="E13" t="str">
            <v>Prefeitura Chapecó - Base Edital - base 10/17 - NÃO USAR</v>
          </cell>
        </row>
        <row r="14">
          <cell r="D14">
            <v>4</v>
          </cell>
          <cell r="E14" t="str">
            <v>Prefeitura Chapecó - Base Edital - base 10/17 - NÃO USAR</v>
          </cell>
        </row>
        <row r="19">
          <cell r="J19">
            <v>4</v>
          </cell>
        </row>
        <row r="20">
          <cell r="J20">
            <v>9</v>
          </cell>
        </row>
        <row r="21">
          <cell r="J21">
            <v>14</v>
          </cell>
        </row>
        <row r="22">
          <cell r="J22">
            <v>4</v>
          </cell>
        </row>
        <row r="23">
          <cell r="J23">
            <v>4</v>
          </cell>
        </row>
        <row r="25">
          <cell r="K25">
            <v>1</v>
          </cell>
        </row>
        <row r="27">
          <cell r="K27">
            <v>1</v>
          </cell>
        </row>
      </sheetData>
      <sheetData sheetId="5">
        <row r="11">
          <cell r="I11" t="str">
            <v>T11</v>
          </cell>
          <cell r="J11"/>
          <cell r="K11" t="str">
            <v>Cenário 01</v>
          </cell>
          <cell r="L11" t="str">
            <v>Cenário 02</v>
          </cell>
          <cell r="M11" t="str">
            <v>Cenário 03</v>
          </cell>
          <cell r="N11" t="str">
            <v>Cenário 04</v>
          </cell>
        </row>
        <row r="12">
          <cell r="I12" t="str">
            <v>T12</v>
          </cell>
          <cell r="J12"/>
          <cell r="K12"/>
          <cell r="L12"/>
          <cell r="M12"/>
          <cell r="N12"/>
        </row>
        <row r="13">
          <cell r="I13" t="str">
            <v>T13</v>
          </cell>
          <cell r="J13"/>
          <cell r="K13"/>
          <cell r="L13"/>
          <cell r="M13"/>
          <cell r="N13"/>
        </row>
        <row r="14">
          <cell r="I14" t="str">
            <v>T14</v>
          </cell>
          <cell r="J14"/>
          <cell r="K14"/>
          <cell r="L14"/>
          <cell r="M14"/>
          <cell r="N14"/>
        </row>
        <row r="15">
          <cell r="I15" t="str">
            <v>T15</v>
          </cell>
          <cell r="J15"/>
          <cell r="K15"/>
          <cell r="L15"/>
          <cell r="M15"/>
          <cell r="N15"/>
        </row>
        <row r="16">
          <cell r="I16" t="str">
            <v>T16</v>
          </cell>
          <cell r="J16"/>
          <cell r="K16">
            <v>2.98</v>
          </cell>
          <cell r="L16">
            <v>3.03</v>
          </cell>
          <cell r="M16">
            <v>2.98</v>
          </cell>
          <cell r="N16">
            <v>2.98</v>
          </cell>
        </row>
        <row r="17">
          <cell r="I17" t="str">
            <v>T17</v>
          </cell>
          <cell r="J17"/>
          <cell r="K17">
            <v>2.98</v>
          </cell>
          <cell r="L17">
            <v>3.03</v>
          </cell>
          <cell r="M17">
            <v>2.98</v>
          </cell>
          <cell r="N17">
            <v>2.98</v>
          </cell>
        </row>
        <row r="18">
          <cell r="I18" t="str">
            <v>T18</v>
          </cell>
          <cell r="J18"/>
          <cell r="K18">
            <v>3.25</v>
          </cell>
          <cell r="L18">
            <v>3.03</v>
          </cell>
          <cell r="M18">
            <v>3.25</v>
          </cell>
          <cell r="N18">
            <v>3.25</v>
          </cell>
        </row>
        <row r="19">
          <cell r="I19" t="str">
            <v>T19</v>
          </cell>
          <cell r="J19"/>
          <cell r="K19">
            <v>1.49</v>
          </cell>
          <cell r="L19">
            <v>1.5149999999999999</v>
          </cell>
          <cell r="M19">
            <v>1.49</v>
          </cell>
          <cell r="N19">
            <v>1.49</v>
          </cell>
        </row>
        <row r="20">
          <cell r="I20" t="str">
            <v>T20</v>
          </cell>
          <cell r="J20"/>
          <cell r="K20"/>
          <cell r="L20"/>
          <cell r="M20"/>
          <cell r="N20"/>
        </row>
        <row r="21">
          <cell r="I21" t="str">
            <v>T21</v>
          </cell>
          <cell r="J21"/>
          <cell r="K21"/>
          <cell r="L21"/>
          <cell r="M21"/>
          <cell r="N21"/>
        </row>
        <row r="22">
          <cell r="I22" t="str">
            <v>T22</v>
          </cell>
          <cell r="J22"/>
          <cell r="K22">
            <v>1</v>
          </cell>
          <cell r="L22">
            <v>1</v>
          </cell>
          <cell r="M22">
            <v>1</v>
          </cell>
          <cell r="N22">
            <v>1</v>
          </cell>
        </row>
        <row r="23">
          <cell r="I23" t="str">
            <v>T23</v>
          </cell>
          <cell r="J23"/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I24" t="str">
            <v>T24</v>
          </cell>
          <cell r="J24"/>
          <cell r="K24">
            <v>9.060402684563762E-2</v>
          </cell>
          <cell r="L24">
            <v>0</v>
          </cell>
          <cell r="M24">
            <v>9.060402684563762E-2</v>
          </cell>
          <cell r="N24">
            <v>9.060402684563762E-2</v>
          </cell>
        </row>
        <row r="25">
          <cell r="I25" t="str">
            <v>T25</v>
          </cell>
          <cell r="J25"/>
          <cell r="K25">
            <v>-0.5</v>
          </cell>
          <cell r="L25">
            <v>-0.5</v>
          </cell>
          <cell r="M25">
            <v>-0.5</v>
          </cell>
          <cell r="N25">
            <v>-0.5</v>
          </cell>
        </row>
        <row r="26">
          <cell r="I26" t="str">
            <v>T26</v>
          </cell>
          <cell r="J26"/>
          <cell r="K26"/>
          <cell r="L26"/>
          <cell r="M26"/>
          <cell r="N26"/>
        </row>
        <row r="27">
          <cell r="I27" t="str">
            <v>T27</v>
          </cell>
          <cell r="J27"/>
          <cell r="K27">
            <v>2.9800194637537194</v>
          </cell>
          <cell r="L27">
            <v>3.0969344747793586</v>
          </cell>
          <cell r="M27">
            <v>3.9617888268380771E-3</v>
          </cell>
          <cell r="N27">
            <v>3.2180535049086429E-3</v>
          </cell>
        </row>
        <row r="28">
          <cell r="I28" t="str">
            <v>T28</v>
          </cell>
          <cell r="J28"/>
          <cell r="K28">
            <v>6.5314609796196521E-6</v>
          </cell>
          <cell r="L28">
            <v>2.2090585735762058E-2</v>
          </cell>
          <cell r="M28">
            <v>-0.9986705406621349</v>
          </cell>
          <cell r="N28">
            <v>-0.99892011627352062</v>
          </cell>
        </row>
        <row r="29">
          <cell r="I29" t="str">
            <v>T29</v>
          </cell>
          <cell r="J29"/>
          <cell r="K29"/>
          <cell r="L29"/>
          <cell r="M29"/>
          <cell r="N29"/>
        </row>
        <row r="30">
          <cell r="I30" t="str">
            <v>T30</v>
          </cell>
          <cell r="J30"/>
          <cell r="K30"/>
          <cell r="L30"/>
          <cell r="M30"/>
          <cell r="N30"/>
        </row>
        <row r="31">
          <cell r="I31" t="str">
            <v>T31</v>
          </cell>
          <cell r="J31"/>
          <cell r="K31">
            <v>2.98</v>
          </cell>
          <cell r="L31">
            <v>3.0969000000000002</v>
          </cell>
          <cell r="M31">
            <v>4.0000000000000001E-3</v>
          </cell>
          <cell r="N31">
            <v>3.2000000000000002E-3</v>
          </cell>
        </row>
        <row r="32">
          <cell r="I32" t="str">
            <v>T32</v>
          </cell>
          <cell r="J32"/>
          <cell r="K32">
            <v>2.98</v>
          </cell>
          <cell r="L32">
            <v>3.0969000000000002</v>
          </cell>
          <cell r="M32">
            <v>4.0000000000000001E-3</v>
          </cell>
          <cell r="N32">
            <v>3.2000000000000002E-3</v>
          </cell>
        </row>
        <row r="33">
          <cell r="I33" t="str">
            <v>T33</v>
          </cell>
          <cell r="J33"/>
          <cell r="K33">
            <v>3.25</v>
          </cell>
          <cell r="L33">
            <v>3.0969000000000002</v>
          </cell>
          <cell r="M33">
            <v>4.3E-3</v>
          </cell>
          <cell r="N33">
            <v>3.5000000000000001E-3</v>
          </cell>
        </row>
        <row r="34">
          <cell r="I34" t="str">
            <v>T34</v>
          </cell>
          <cell r="J34"/>
          <cell r="K34">
            <v>1.49</v>
          </cell>
          <cell r="L34">
            <v>1.5485</v>
          </cell>
          <cell r="M34">
            <v>2E-3</v>
          </cell>
          <cell r="N34">
            <v>1.6000000000000001E-3</v>
          </cell>
        </row>
        <row r="35">
          <cell r="I35" t="str">
            <v>T35</v>
          </cell>
          <cell r="J35"/>
          <cell r="K35"/>
          <cell r="L35"/>
          <cell r="M35"/>
          <cell r="N35"/>
        </row>
        <row r="36">
          <cell r="I36" t="str">
            <v>T36</v>
          </cell>
          <cell r="J36"/>
          <cell r="K36"/>
          <cell r="L36"/>
          <cell r="M36"/>
          <cell r="N36"/>
        </row>
        <row r="37">
          <cell r="I37" t="str">
            <v>T37</v>
          </cell>
          <cell r="J37"/>
          <cell r="K37">
            <v>1</v>
          </cell>
          <cell r="L37">
            <v>1</v>
          </cell>
          <cell r="M37">
            <v>1</v>
          </cell>
          <cell r="N37">
            <v>1</v>
          </cell>
        </row>
        <row r="38">
          <cell r="I38" t="str">
            <v>T38</v>
          </cell>
          <cell r="J38"/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I39" t="str">
            <v>T39</v>
          </cell>
          <cell r="J39"/>
          <cell r="K39">
            <v>9.060402684563762E-2</v>
          </cell>
          <cell r="L39">
            <v>0</v>
          </cell>
          <cell r="M39">
            <v>7.4999999999999956E-2</v>
          </cell>
          <cell r="N39">
            <v>9.375E-2</v>
          </cell>
        </row>
        <row r="40">
          <cell r="I40" t="str">
            <v>T40</v>
          </cell>
          <cell r="J40"/>
          <cell r="K40">
            <v>-0.5</v>
          </cell>
          <cell r="L40">
            <v>-0.49998385482256458</v>
          </cell>
          <cell r="M40">
            <v>-0.5</v>
          </cell>
          <cell r="N40">
            <v>-0.5</v>
          </cell>
        </row>
        <row r="41">
          <cell r="I41" t="str">
            <v>T41</v>
          </cell>
          <cell r="J41"/>
          <cell r="K41"/>
          <cell r="L41"/>
          <cell r="M41"/>
          <cell r="N41"/>
        </row>
        <row r="42">
          <cell r="I42" t="str">
            <v>T42</v>
          </cell>
          <cell r="J42"/>
          <cell r="K42">
            <v>0.99999346858168003</v>
          </cell>
          <cell r="L42">
            <v>0.97838686116078466</v>
          </cell>
          <cell r="M42">
            <v>2.5241123232661162</v>
          </cell>
          <cell r="N42">
            <v>3.107468531752672</v>
          </cell>
        </row>
        <row r="43">
          <cell r="I43" t="str">
            <v>T43</v>
          </cell>
          <cell r="J43"/>
          <cell r="K43"/>
          <cell r="L43"/>
          <cell r="M43"/>
          <cell r="N43"/>
        </row>
        <row r="44">
          <cell r="I44" t="str">
            <v>T44</v>
          </cell>
          <cell r="J44"/>
          <cell r="K44">
            <v>2.98</v>
          </cell>
          <cell r="L44">
            <v>3.03</v>
          </cell>
          <cell r="M44">
            <v>0.01</v>
          </cell>
          <cell r="N44">
            <v>0.01</v>
          </cell>
        </row>
        <row r="45">
          <cell r="I45" t="str">
            <v>T45</v>
          </cell>
          <cell r="J45"/>
          <cell r="K45">
            <v>2.98</v>
          </cell>
          <cell r="L45">
            <v>3.03</v>
          </cell>
          <cell r="M45">
            <v>0.01</v>
          </cell>
          <cell r="N45">
            <v>0.01</v>
          </cell>
        </row>
        <row r="46">
          <cell r="I46" t="str">
            <v>T46</v>
          </cell>
          <cell r="J46"/>
          <cell r="K46">
            <v>3.25</v>
          </cell>
          <cell r="L46">
            <v>3.03</v>
          </cell>
          <cell r="M46">
            <v>0.01</v>
          </cell>
          <cell r="N46">
            <v>0.01</v>
          </cell>
        </row>
        <row r="47">
          <cell r="I47" t="str">
            <v>T47</v>
          </cell>
          <cell r="J47"/>
          <cell r="K47">
            <v>1.49</v>
          </cell>
          <cell r="L47">
            <v>1.5149999999999999</v>
          </cell>
          <cell r="M47">
            <v>0.01</v>
          </cell>
          <cell r="N47">
            <v>0.01</v>
          </cell>
        </row>
        <row r="48">
          <cell r="I48" t="str">
            <v>T48</v>
          </cell>
          <cell r="J48"/>
          <cell r="K48"/>
          <cell r="L48"/>
          <cell r="M48"/>
          <cell r="N48"/>
        </row>
        <row r="49">
          <cell r="I49" t="str">
            <v>T49</v>
          </cell>
          <cell r="J49"/>
          <cell r="K49">
            <v>0.26500000000000001</v>
          </cell>
          <cell r="L49">
            <v>0</v>
          </cell>
          <cell r="M49">
            <v>0</v>
          </cell>
          <cell r="N49">
            <v>0</v>
          </cell>
        </row>
        <row r="50">
          <cell r="I50" t="str">
            <v>T50</v>
          </cell>
          <cell r="J50"/>
          <cell r="K50">
            <v>1.1000000000000001</v>
          </cell>
          <cell r="L50">
            <v>1.52</v>
          </cell>
          <cell r="M50">
            <v>0.01</v>
          </cell>
          <cell r="N50">
            <v>0.01</v>
          </cell>
        </row>
        <row r="51">
          <cell r="I51" t="str">
            <v>T51</v>
          </cell>
          <cell r="J51"/>
          <cell r="K51"/>
          <cell r="L51"/>
          <cell r="M51"/>
          <cell r="N51"/>
        </row>
        <row r="52">
          <cell r="I52" t="str">
            <v>T52</v>
          </cell>
          <cell r="J52"/>
          <cell r="K52"/>
          <cell r="L52"/>
          <cell r="M52"/>
          <cell r="N52"/>
        </row>
        <row r="53">
          <cell r="I53" t="str">
            <v>T53</v>
          </cell>
          <cell r="J53"/>
          <cell r="K53">
            <v>0</v>
          </cell>
          <cell r="L53">
            <v>0</v>
          </cell>
          <cell r="M53">
            <v>-0.99664429530201337</v>
          </cell>
          <cell r="N53">
            <v>-0.99664429530201337</v>
          </cell>
        </row>
        <row r="54">
          <cell r="I54" t="str">
            <v>T54</v>
          </cell>
          <cell r="J54"/>
          <cell r="K54">
            <v>0</v>
          </cell>
          <cell r="L54">
            <v>0</v>
          </cell>
          <cell r="M54">
            <v>-0.99692307692307691</v>
          </cell>
          <cell r="N54">
            <v>-0.99692307692307691</v>
          </cell>
        </row>
        <row r="55">
          <cell r="I55" t="str">
            <v>T55</v>
          </cell>
          <cell r="J55"/>
          <cell r="K55">
            <v>0</v>
          </cell>
          <cell r="L55">
            <v>0</v>
          </cell>
          <cell r="M55">
            <v>-0.99328859060402686</v>
          </cell>
          <cell r="N55">
            <v>-0.99328859060402686</v>
          </cell>
        </row>
        <row r="56">
          <cell r="I56" t="str">
            <v>T56</v>
          </cell>
          <cell r="J56"/>
          <cell r="K56"/>
          <cell r="L56"/>
          <cell r="M56"/>
          <cell r="N56"/>
        </row>
        <row r="57">
          <cell r="I57" t="str">
            <v>T57</v>
          </cell>
          <cell r="J57"/>
          <cell r="K57"/>
          <cell r="L57"/>
          <cell r="M57"/>
          <cell r="N57"/>
        </row>
        <row r="58">
          <cell r="I58" t="str">
            <v>T58</v>
          </cell>
          <cell r="J58"/>
          <cell r="K58">
            <v>1</v>
          </cell>
          <cell r="L58">
            <v>1</v>
          </cell>
          <cell r="M58">
            <v>1</v>
          </cell>
          <cell r="N58">
            <v>1</v>
          </cell>
        </row>
        <row r="59">
          <cell r="I59" t="str">
            <v>T59</v>
          </cell>
          <cell r="J59"/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I60" t="str">
            <v>T60</v>
          </cell>
          <cell r="J60"/>
          <cell r="K60">
            <v>9.060402684563762E-2</v>
          </cell>
          <cell r="L60">
            <v>0</v>
          </cell>
          <cell r="M60">
            <v>0</v>
          </cell>
          <cell r="N60">
            <v>0</v>
          </cell>
        </row>
        <row r="61">
          <cell r="I61" t="str">
            <v>T61</v>
          </cell>
          <cell r="J61"/>
          <cell r="K61">
            <v>-0.5</v>
          </cell>
          <cell r="L61">
            <v>-0.5</v>
          </cell>
          <cell r="M61">
            <v>0</v>
          </cell>
          <cell r="N61">
            <v>0</v>
          </cell>
        </row>
        <row r="62">
          <cell r="I62" t="str">
            <v>T62</v>
          </cell>
          <cell r="J62"/>
          <cell r="K62"/>
          <cell r="L62"/>
          <cell r="M62"/>
          <cell r="N62"/>
        </row>
        <row r="63">
          <cell r="I63" t="str">
            <v>T63</v>
          </cell>
          <cell r="J63"/>
          <cell r="K63"/>
          <cell r="L63"/>
          <cell r="M63"/>
          <cell r="N63"/>
        </row>
        <row r="64">
          <cell r="I64" t="str">
            <v>T64</v>
          </cell>
          <cell r="J64"/>
          <cell r="K64">
            <v>0.08</v>
          </cell>
          <cell r="L64">
            <v>0.08</v>
          </cell>
          <cell r="M64">
            <v>0.08</v>
          </cell>
          <cell r="N64">
            <v>0</v>
          </cell>
        </row>
        <row r="65">
          <cell r="I65" t="str">
            <v>T65</v>
          </cell>
          <cell r="J65"/>
          <cell r="K65">
            <v>5783896.1100000003</v>
          </cell>
          <cell r="L65">
            <v>5783896.1100000003</v>
          </cell>
          <cell r="M65">
            <v>0</v>
          </cell>
          <cell r="N65">
            <v>0</v>
          </cell>
        </row>
        <row r="66">
          <cell r="I66" t="str">
            <v>T66</v>
          </cell>
          <cell r="J66"/>
          <cell r="K66">
            <v>0.108</v>
          </cell>
          <cell r="L66">
            <v>0.108</v>
          </cell>
          <cell r="M66">
            <v>0</v>
          </cell>
          <cell r="N66">
            <v>0</v>
          </cell>
        </row>
        <row r="67">
          <cell r="I67" t="str">
            <v>T67</v>
          </cell>
          <cell r="J67"/>
          <cell r="K67"/>
          <cell r="L67"/>
          <cell r="M67"/>
          <cell r="N67"/>
        </row>
        <row r="68">
          <cell r="I68" t="str">
            <v>T68</v>
          </cell>
          <cell r="J68"/>
          <cell r="K68">
            <v>46853217.780000001</v>
          </cell>
          <cell r="L68">
            <v>46853217.780000001</v>
          </cell>
          <cell r="M68">
            <v>0</v>
          </cell>
          <cell r="N68">
            <v>0</v>
          </cell>
        </row>
        <row r="69">
          <cell r="I69" t="str">
            <v>T69</v>
          </cell>
          <cell r="J69"/>
          <cell r="K69"/>
          <cell r="L69"/>
          <cell r="M69"/>
          <cell r="N69"/>
        </row>
        <row r="70">
          <cell r="I70" t="str">
            <v>T70</v>
          </cell>
          <cell r="J70"/>
          <cell r="K70">
            <v>2421794.73</v>
          </cell>
          <cell r="L70">
            <v>2399619.1049999995</v>
          </cell>
          <cell r="M70">
            <v>8683.8700000000008</v>
          </cell>
          <cell r="N70">
            <v>8683.8700000000008</v>
          </cell>
        </row>
        <row r="71">
          <cell r="I71" t="str">
            <v>T71</v>
          </cell>
          <cell r="J71"/>
          <cell r="K71">
            <v>8800</v>
          </cell>
          <cell r="L71">
            <v>8800</v>
          </cell>
          <cell r="M71">
            <v>88</v>
          </cell>
          <cell r="N71">
            <v>88</v>
          </cell>
        </row>
        <row r="72">
          <cell r="I72" t="str">
            <v>T72</v>
          </cell>
          <cell r="K72">
            <v>2430594.73</v>
          </cell>
          <cell r="L72">
            <v>2408419.1049999995</v>
          </cell>
          <cell r="M72">
            <v>8771.8700000000008</v>
          </cell>
          <cell r="N72">
            <v>8771.8700000000008</v>
          </cell>
        </row>
        <row r="73">
          <cell r="I73" t="str">
            <v>T73</v>
          </cell>
          <cell r="J73"/>
          <cell r="K73"/>
          <cell r="L73"/>
          <cell r="M73"/>
          <cell r="N73"/>
        </row>
        <row r="74">
          <cell r="I74" t="str">
            <v>T74</v>
          </cell>
          <cell r="J74"/>
          <cell r="K74">
            <v>0.3899999999999999</v>
          </cell>
          <cell r="L74">
            <v>-5.0000000000001155E-3</v>
          </cell>
          <cell r="M74">
            <v>0</v>
          </cell>
          <cell r="N74">
            <v>0</v>
          </cell>
        </row>
        <row r="75">
          <cell r="I75" t="str">
            <v>T75</v>
          </cell>
          <cell r="J75"/>
          <cell r="K75">
            <v>59618.129999999983</v>
          </cell>
          <cell r="L75">
            <v>-764.33500000001766</v>
          </cell>
          <cell r="M75">
            <v>0</v>
          </cell>
          <cell r="N75">
            <v>0</v>
          </cell>
        </row>
        <row r="76">
          <cell r="I76" t="str">
            <v>T76</v>
          </cell>
          <cell r="J76"/>
          <cell r="K76"/>
          <cell r="L76"/>
          <cell r="M76"/>
          <cell r="N76"/>
        </row>
        <row r="77">
          <cell r="I77" t="str">
            <v>T77</v>
          </cell>
          <cell r="J77"/>
          <cell r="K77"/>
          <cell r="L77"/>
          <cell r="M77"/>
          <cell r="N77"/>
        </row>
        <row r="78">
          <cell r="I78" t="str">
            <v>T78</v>
          </cell>
          <cell r="J78"/>
          <cell r="K78">
            <v>88911</v>
          </cell>
          <cell r="L78">
            <v>88911</v>
          </cell>
          <cell r="M78">
            <v>88911</v>
          </cell>
          <cell r="N78">
            <v>88911</v>
          </cell>
        </row>
        <row r="79">
          <cell r="I79" t="str">
            <v>T79</v>
          </cell>
          <cell r="J79"/>
          <cell r="K79">
            <v>228790</v>
          </cell>
          <cell r="L79">
            <v>228790</v>
          </cell>
          <cell r="M79">
            <v>228790</v>
          </cell>
          <cell r="N79">
            <v>228790</v>
          </cell>
        </row>
        <row r="80">
          <cell r="I80" t="str">
            <v>T80</v>
          </cell>
          <cell r="J80"/>
          <cell r="K80">
            <v>152867</v>
          </cell>
          <cell r="L80">
            <v>152867</v>
          </cell>
          <cell r="M80">
            <v>152867</v>
          </cell>
          <cell r="N80">
            <v>152867</v>
          </cell>
        </row>
        <row r="81">
          <cell r="I81" t="str">
            <v>T81</v>
          </cell>
          <cell r="J81"/>
          <cell r="K81">
            <v>397819</v>
          </cell>
          <cell r="L81">
            <v>397819</v>
          </cell>
          <cell r="M81">
            <v>397819</v>
          </cell>
          <cell r="N81">
            <v>397819</v>
          </cell>
        </row>
        <row r="82">
          <cell r="I82" t="str">
            <v>T82</v>
          </cell>
          <cell r="J82"/>
          <cell r="K82">
            <v>868387</v>
          </cell>
          <cell r="L82">
            <v>868387</v>
          </cell>
          <cell r="M82">
            <v>868387</v>
          </cell>
          <cell r="N82">
            <v>868387</v>
          </cell>
        </row>
        <row r="83">
          <cell r="I83" t="str">
            <v>T83</v>
          </cell>
          <cell r="J83"/>
          <cell r="K83"/>
          <cell r="L83"/>
          <cell r="M83"/>
          <cell r="N83"/>
        </row>
        <row r="84">
          <cell r="I84" t="str">
            <v>T84</v>
          </cell>
          <cell r="J84"/>
          <cell r="K84">
            <v>812683</v>
          </cell>
          <cell r="L84">
            <v>791954</v>
          </cell>
          <cell r="M84">
            <v>868387</v>
          </cell>
          <cell r="N84">
            <v>868387</v>
          </cell>
        </row>
        <row r="85">
          <cell r="I85"/>
          <cell r="J85"/>
          <cell r="K85"/>
          <cell r="L85"/>
          <cell r="M85"/>
          <cell r="N85"/>
        </row>
      </sheetData>
      <sheetData sheetId="6">
        <row r="3">
          <cell r="B3" t="str">
            <v>PREFEITURA MUNICIPAL DE CHAPECO</v>
          </cell>
        </row>
        <row r="4">
          <cell r="B4" t="str">
            <v>CONTROLADORIA GERAL DO MUNICÍPIO</v>
          </cell>
        </row>
        <row r="5">
          <cell r="B5" t="str">
            <v>SISTEMA DE TRANSPORTE PÚBLICO DE PASSAGEIROS</v>
          </cell>
        </row>
        <row r="11">
          <cell r="I11" t="str">
            <v>A11</v>
          </cell>
          <cell r="J11"/>
          <cell r="K11" t="str">
            <v>Cenário 01</v>
          </cell>
          <cell r="L11" t="str">
            <v>Cenário 02</v>
          </cell>
          <cell r="M11" t="str">
            <v>Cenário 03</v>
          </cell>
          <cell r="N11" t="str">
            <v>Cenário 04</v>
          </cell>
          <cell r="O11"/>
          <cell r="P11" t="str">
            <v>Cenário 01</v>
          </cell>
          <cell r="Q11" t="str">
            <v>Cenário 02</v>
          </cell>
          <cell r="R11" t="str">
            <v>Cenário 03</v>
          </cell>
          <cell r="S11" t="str">
            <v>Cenário 04</v>
          </cell>
          <cell r="T11"/>
          <cell r="U11" t="str">
            <v>Cenário 01</v>
          </cell>
          <cell r="V11" t="str">
            <v>Cenário 02</v>
          </cell>
          <cell r="W11" t="str">
            <v>Cenário 03</v>
          </cell>
          <cell r="X11" t="str">
            <v>Cenário 04</v>
          </cell>
        </row>
        <row r="12">
          <cell r="I12" t="str">
            <v>A12</v>
          </cell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</row>
        <row r="13">
          <cell r="I13" t="str">
            <v>A13</v>
          </cell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</row>
        <row r="14">
          <cell r="I14" t="str">
            <v>A14</v>
          </cell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</row>
        <row r="15">
          <cell r="I15" t="str">
            <v>A15</v>
          </cell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</row>
        <row r="16">
          <cell r="I16" t="str">
            <v>A16</v>
          </cell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</row>
        <row r="17">
          <cell r="I17" t="str">
            <v>A17</v>
          </cell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>
            <v>402640</v>
          </cell>
          <cell r="V17">
            <v>402640</v>
          </cell>
          <cell r="W17">
            <v>402640</v>
          </cell>
          <cell r="X17">
            <v>402640</v>
          </cell>
        </row>
        <row r="18">
          <cell r="I18" t="str">
            <v>A18</v>
          </cell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</row>
        <row r="19">
          <cell r="I19" t="str">
            <v>A19</v>
          </cell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>
            <v>5033</v>
          </cell>
          <cell r="V19">
            <v>5033</v>
          </cell>
          <cell r="W19">
            <v>5033</v>
          </cell>
          <cell r="X19">
            <v>5033</v>
          </cell>
        </row>
        <row r="20">
          <cell r="I20" t="str">
            <v>A20</v>
          </cell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</row>
        <row r="21">
          <cell r="I21" t="str">
            <v>A21</v>
          </cell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>
            <v>812683</v>
          </cell>
          <cell r="V21">
            <v>791954</v>
          </cell>
          <cell r="W21">
            <v>812683</v>
          </cell>
          <cell r="X21">
            <v>812683</v>
          </cell>
        </row>
        <row r="22">
          <cell r="I22" t="str">
            <v>A22</v>
          </cell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</row>
        <row r="23">
          <cell r="I23" t="str">
            <v>A23</v>
          </cell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>
            <v>2.0183861514007551</v>
          </cell>
          <cell r="V23">
            <v>1.9669034373137293</v>
          </cell>
          <cell r="W23">
            <v>2.0183861514007551</v>
          </cell>
          <cell r="X23">
            <v>2.0183861514007551</v>
          </cell>
        </row>
        <row r="24">
          <cell r="I24" t="str">
            <v>A24</v>
          </cell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</row>
        <row r="25">
          <cell r="I25" t="str">
            <v>A25</v>
          </cell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</row>
        <row r="26">
          <cell r="I26" t="str">
            <v>A26</v>
          </cell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</row>
        <row r="27">
          <cell r="I27" t="str">
            <v>A27</v>
          </cell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 t="str">
            <v>Quantidade</v>
          </cell>
          <cell r="V27" t="str">
            <v>Quantidade</v>
          </cell>
          <cell r="W27" t="str">
            <v>Quantidade</v>
          </cell>
          <cell r="X27" t="str">
            <v>Quantidade</v>
          </cell>
        </row>
        <row r="28">
          <cell r="I28" t="str">
            <v>A28</v>
          </cell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>
            <v>1</v>
          </cell>
          <cell r="V28">
            <v>0</v>
          </cell>
          <cell r="W28">
            <v>1</v>
          </cell>
          <cell r="X28">
            <v>1</v>
          </cell>
        </row>
        <row r="29">
          <cell r="I29" t="str">
            <v>A29</v>
          </cell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>
            <v>14</v>
          </cell>
          <cell r="V29">
            <v>14</v>
          </cell>
          <cell r="W29">
            <v>14</v>
          </cell>
          <cell r="X29">
            <v>14</v>
          </cell>
        </row>
        <row r="30">
          <cell r="I30" t="str">
            <v>A30</v>
          </cell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>
            <v>72</v>
          </cell>
          <cell r="V30">
            <v>73</v>
          </cell>
          <cell r="W30">
            <v>72</v>
          </cell>
          <cell r="X30">
            <v>72</v>
          </cell>
        </row>
        <row r="31">
          <cell r="I31" t="str">
            <v>A31</v>
          </cell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>
            <v>1</v>
          </cell>
          <cell r="V31">
            <v>1</v>
          </cell>
          <cell r="W31">
            <v>1</v>
          </cell>
          <cell r="X31">
            <v>1</v>
          </cell>
        </row>
        <row r="32">
          <cell r="I32" t="str">
            <v>A32</v>
          </cell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>
            <v>88</v>
          </cell>
          <cell r="V32">
            <v>88</v>
          </cell>
          <cell r="W32">
            <v>88</v>
          </cell>
          <cell r="X32">
            <v>88</v>
          </cell>
        </row>
        <row r="33">
          <cell r="I33" t="str">
            <v>A33</v>
          </cell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</row>
        <row r="34">
          <cell r="I34" t="str">
            <v>A34</v>
          </cell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 t="str">
            <v>Quantidade</v>
          </cell>
          <cell r="V34" t="str">
            <v>Quantidade</v>
          </cell>
          <cell r="W34" t="str">
            <v>Quantidade</v>
          </cell>
          <cell r="X34" t="str">
            <v>Quantidade</v>
          </cell>
        </row>
        <row r="35">
          <cell r="I35" t="str">
            <v>A35</v>
          </cell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I36" t="str">
            <v>A36</v>
          </cell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I37" t="str">
            <v>A37</v>
          </cell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>
            <v>8</v>
          </cell>
          <cell r="V37">
            <v>8</v>
          </cell>
          <cell r="W37">
            <v>8</v>
          </cell>
          <cell r="X37">
            <v>8</v>
          </cell>
        </row>
        <row r="38">
          <cell r="I38" t="str">
            <v>A38</v>
          </cell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I39" t="str">
            <v>A39</v>
          </cell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>
            <v>8</v>
          </cell>
          <cell r="V39">
            <v>8</v>
          </cell>
          <cell r="W39">
            <v>8</v>
          </cell>
          <cell r="X39">
            <v>8</v>
          </cell>
        </row>
        <row r="40">
          <cell r="I40" t="str">
            <v>A40</v>
          </cell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</row>
        <row r="41">
          <cell r="I41" t="str">
            <v>A41</v>
          </cell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 t="str">
            <v>Quantidade</v>
          </cell>
          <cell r="V41" t="str">
            <v>Quantidade</v>
          </cell>
          <cell r="W41" t="str">
            <v>Quantidade</v>
          </cell>
          <cell r="X41" t="str">
            <v>Quantidade</v>
          </cell>
        </row>
        <row r="42">
          <cell r="I42" t="str">
            <v>A42</v>
          </cell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>
            <v>1</v>
          </cell>
          <cell r="V42">
            <v>0</v>
          </cell>
          <cell r="W42">
            <v>1</v>
          </cell>
          <cell r="X42">
            <v>1</v>
          </cell>
        </row>
        <row r="43">
          <cell r="I43" t="str">
            <v>A43</v>
          </cell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>
            <v>14</v>
          </cell>
          <cell r="V43">
            <v>14</v>
          </cell>
          <cell r="W43">
            <v>14</v>
          </cell>
          <cell r="X43">
            <v>14</v>
          </cell>
        </row>
        <row r="44">
          <cell r="I44" t="str">
            <v>A44</v>
          </cell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>
            <v>64</v>
          </cell>
          <cell r="V44">
            <v>65</v>
          </cell>
          <cell r="W44">
            <v>64</v>
          </cell>
          <cell r="X44">
            <v>64</v>
          </cell>
        </row>
        <row r="45">
          <cell r="I45" t="str">
            <v>A45</v>
          </cell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>
            <v>1</v>
          </cell>
          <cell r="V45">
            <v>1</v>
          </cell>
          <cell r="W45">
            <v>1</v>
          </cell>
          <cell r="X45">
            <v>1</v>
          </cell>
        </row>
        <row r="46">
          <cell r="I46" t="str">
            <v>A46</v>
          </cell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>
            <v>80</v>
          </cell>
          <cell r="V46">
            <v>80</v>
          </cell>
          <cell r="W46">
            <v>80</v>
          </cell>
          <cell r="X46">
            <v>80</v>
          </cell>
        </row>
        <row r="47">
          <cell r="I47" t="str">
            <v>A47</v>
          </cell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</row>
        <row r="48">
          <cell r="I48" t="str">
            <v>A48</v>
          </cell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 t="str">
            <v>Idade</v>
          </cell>
          <cell r="V48" t="str">
            <v>Idade</v>
          </cell>
          <cell r="W48" t="str">
            <v>Idade</v>
          </cell>
          <cell r="X48" t="str">
            <v>Idade</v>
          </cell>
        </row>
        <row r="49">
          <cell r="I49" t="str">
            <v>A49</v>
          </cell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>
            <v>6</v>
          </cell>
          <cell r="V49">
            <v>0</v>
          </cell>
          <cell r="W49">
            <v>6</v>
          </cell>
          <cell r="X49">
            <v>6</v>
          </cell>
        </row>
        <row r="50">
          <cell r="I50" t="str">
            <v>A50</v>
          </cell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>
            <v>4.1428571428571432</v>
          </cell>
          <cell r="V50">
            <v>5</v>
          </cell>
          <cell r="W50">
            <v>4.1428571428571432</v>
          </cell>
          <cell r="X50">
            <v>4.1428571428571432</v>
          </cell>
        </row>
        <row r="51">
          <cell r="I51" t="str">
            <v>A51</v>
          </cell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>
            <v>4.5</v>
          </cell>
          <cell r="V51">
            <v>3.2191780821917808</v>
          </cell>
          <cell r="W51">
            <v>4.5</v>
          </cell>
          <cell r="X51">
            <v>4.5</v>
          </cell>
        </row>
        <row r="52">
          <cell r="I52" t="str">
            <v>A52</v>
          </cell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>
            <v>4</v>
          </cell>
          <cell r="V52">
            <v>9</v>
          </cell>
          <cell r="W52">
            <v>4</v>
          </cell>
          <cell r="X52">
            <v>4</v>
          </cell>
        </row>
        <row r="53">
          <cell r="I53" t="str">
            <v>A53</v>
          </cell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>
            <v>4.4545454545454541</v>
          </cell>
          <cell r="V53">
            <v>3.5681818181818183</v>
          </cell>
          <cell r="W53">
            <v>4.4545454545454541</v>
          </cell>
          <cell r="X53">
            <v>4.4545454545454541</v>
          </cell>
        </row>
        <row r="54">
          <cell r="I54" t="str">
            <v>A54</v>
          </cell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</row>
        <row r="55">
          <cell r="I55" t="str">
            <v>A55</v>
          </cell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</row>
        <row r="56">
          <cell r="I56" t="str">
            <v>A56</v>
          </cell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>
            <v>274000</v>
          </cell>
          <cell r="V56">
            <v>0</v>
          </cell>
          <cell r="W56">
            <v>1000</v>
          </cell>
          <cell r="X56">
            <v>1000</v>
          </cell>
        </row>
        <row r="57">
          <cell r="I57" t="str">
            <v>A57</v>
          </cell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>
            <v>278340</v>
          </cell>
          <cell r="V57">
            <v>323800</v>
          </cell>
          <cell r="W57">
            <v>1000</v>
          </cell>
          <cell r="X57">
            <v>1000</v>
          </cell>
        </row>
        <row r="58">
          <cell r="I58" t="str">
            <v>A58</v>
          </cell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>
            <v>303890</v>
          </cell>
          <cell r="V58">
            <v>352000</v>
          </cell>
          <cell r="W58">
            <v>1000</v>
          </cell>
          <cell r="X58">
            <v>1000</v>
          </cell>
        </row>
        <row r="59">
          <cell r="I59" t="str">
            <v>A59</v>
          </cell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>
            <v>362700</v>
          </cell>
          <cell r="V59">
            <v>696600</v>
          </cell>
          <cell r="W59">
            <v>1000</v>
          </cell>
          <cell r="X59">
            <v>1000</v>
          </cell>
        </row>
        <row r="60">
          <cell r="I60" t="str">
            <v>A60</v>
          </cell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</row>
        <row r="61">
          <cell r="I61" t="str">
            <v>A61</v>
          </cell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</row>
        <row r="62">
          <cell r="I62" t="str">
            <v>A62</v>
          </cell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>
            <v>270708.94</v>
          </cell>
          <cell r="V62">
            <v>0</v>
          </cell>
          <cell r="W62">
            <v>999.94</v>
          </cell>
          <cell r="X62">
            <v>999.94</v>
          </cell>
        </row>
        <row r="63">
          <cell r="I63" t="str">
            <v>A63</v>
          </cell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>
            <v>269795.82</v>
          </cell>
          <cell r="V63">
            <v>315820</v>
          </cell>
          <cell r="W63">
            <v>999.94</v>
          </cell>
          <cell r="X63">
            <v>999.94</v>
          </cell>
        </row>
        <row r="64">
          <cell r="I64" t="str">
            <v>A64</v>
          </cell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>
            <v>294624.2</v>
          </cell>
          <cell r="V64">
            <v>344020</v>
          </cell>
          <cell r="W64">
            <v>999.94</v>
          </cell>
          <cell r="X64">
            <v>999.94</v>
          </cell>
        </row>
        <row r="65">
          <cell r="I65" t="str">
            <v>A65</v>
          </cell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>
            <v>347758.2</v>
          </cell>
          <cell r="V65">
            <v>683300</v>
          </cell>
          <cell r="W65">
            <v>999.9</v>
          </cell>
          <cell r="X65">
            <v>999.9</v>
          </cell>
        </row>
        <row r="66">
          <cell r="I66" t="str">
            <v>A66</v>
          </cell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</row>
        <row r="67">
          <cell r="I67" t="str">
            <v>A67</v>
          </cell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</row>
        <row r="68">
          <cell r="I68" t="str">
            <v>A68</v>
          </cell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>
            <v>274000</v>
          </cell>
          <cell r="V68">
            <v>0</v>
          </cell>
          <cell r="W68">
            <v>1000</v>
          </cell>
          <cell r="X68">
            <v>1000</v>
          </cell>
        </row>
        <row r="69">
          <cell r="I69" t="str">
            <v>A69</v>
          </cell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>
            <v>3896760</v>
          </cell>
          <cell r="V69">
            <v>4533200</v>
          </cell>
          <cell r="W69">
            <v>14000</v>
          </cell>
          <cell r="X69">
            <v>14000</v>
          </cell>
        </row>
        <row r="70">
          <cell r="I70" t="str">
            <v>A70</v>
          </cell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>
            <v>21880080</v>
          </cell>
          <cell r="V70">
            <v>25696000</v>
          </cell>
          <cell r="W70">
            <v>72000</v>
          </cell>
          <cell r="X70">
            <v>72000</v>
          </cell>
        </row>
        <row r="71">
          <cell r="I71" t="str">
            <v>A71</v>
          </cell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>
            <v>362700</v>
          </cell>
          <cell r="V71">
            <v>696600</v>
          </cell>
          <cell r="W71">
            <v>1000</v>
          </cell>
          <cell r="X71">
            <v>1000</v>
          </cell>
        </row>
        <row r="72">
          <cell r="I72" t="str">
            <v>A72</v>
          </cell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>
            <v>26413540</v>
          </cell>
          <cell r="V72">
            <v>30925800</v>
          </cell>
          <cell r="W72">
            <v>88000</v>
          </cell>
          <cell r="X72">
            <v>88000</v>
          </cell>
        </row>
        <row r="73">
          <cell r="I73" t="str">
            <v>A73</v>
          </cell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</row>
        <row r="74">
          <cell r="I74" t="str">
            <v>A74</v>
          </cell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</row>
        <row r="75">
          <cell r="I75" t="str">
            <v>A75</v>
          </cell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</row>
        <row r="76">
          <cell r="I76" t="str">
            <v>A76</v>
          </cell>
          <cell r="J76"/>
          <cell r="K76" t="str">
            <v>Valor custo por km = Custo Mensal / Percurso Mensal (A17)</v>
          </cell>
          <cell r="L76"/>
          <cell r="M76"/>
          <cell r="N76"/>
          <cell r="O76"/>
          <cell r="P76" t="str">
            <v>Valor custo por Veiculo = Custo Mensal / Frota Total (A32)</v>
          </cell>
          <cell r="Q76"/>
          <cell r="R76"/>
          <cell r="S76"/>
          <cell r="T76"/>
          <cell r="U76"/>
          <cell r="V76"/>
          <cell r="W76"/>
          <cell r="X76"/>
        </row>
        <row r="77">
          <cell r="I77" t="str">
            <v>A77</v>
          </cell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</row>
        <row r="78">
          <cell r="I78" t="str">
            <v>A78</v>
          </cell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</row>
        <row r="79">
          <cell r="I79" t="str">
            <v>A79</v>
          </cell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</row>
        <row r="80">
          <cell r="I80" t="str">
            <v>A80</v>
          </cell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</row>
        <row r="81">
          <cell r="I81" t="str">
            <v>A81</v>
          </cell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</row>
        <row r="82">
          <cell r="I82" t="str">
            <v>A82</v>
          </cell>
          <cell r="J82"/>
          <cell r="K82">
            <v>5.9529604609576793E-3</v>
          </cell>
          <cell r="L82">
            <v>0</v>
          </cell>
          <cell r="M82">
            <v>2.1979932445857341E-5</v>
          </cell>
          <cell r="N82">
            <v>2.1979932445857341E-5</v>
          </cell>
          <cell r="O82"/>
          <cell r="P82">
            <v>27.237500000000001</v>
          </cell>
          <cell r="Q82">
            <v>0</v>
          </cell>
          <cell r="R82">
            <v>0.10056818181818182</v>
          </cell>
          <cell r="S82">
            <v>0.10056818181818182</v>
          </cell>
          <cell r="T82"/>
          <cell r="U82">
            <v>2396.9</v>
          </cell>
          <cell r="V82">
            <v>0</v>
          </cell>
          <cell r="W82">
            <v>8.85</v>
          </cell>
          <cell r="X82">
            <v>8.85</v>
          </cell>
        </row>
        <row r="83">
          <cell r="I83" t="str">
            <v>A83</v>
          </cell>
          <cell r="J83"/>
          <cell r="K83">
            <v>8.3060401351082863E-2</v>
          </cell>
          <cell r="L83">
            <v>9.7229584740711292E-2</v>
          </cell>
          <cell r="M83">
            <v>3.078432346513014E-4</v>
          </cell>
          <cell r="N83">
            <v>3.078432346513014E-4</v>
          </cell>
          <cell r="O83"/>
          <cell r="P83">
            <v>380.03909090909093</v>
          </cell>
          <cell r="Q83">
            <v>444.8695454545454</v>
          </cell>
          <cell r="R83">
            <v>1.4085227272727272</v>
          </cell>
          <cell r="S83">
            <v>1.4085227272727272</v>
          </cell>
          <cell r="T83"/>
          <cell r="U83">
            <v>33443.440000000002</v>
          </cell>
          <cell r="V83">
            <v>39148.519999999997</v>
          </cell>
          <cell r="W83">
            <v>123.95</v>
          </cell>
          <cell r="X83">
            <v>123.95</v>
          </cell>
        </row>
        <row r="84">
          <cell r="I84" t="str">
            <v>A84</v>
          </cell>
          <cell r="J84"/>
          <cell r="K84">
            <v>0.39513478541625274</v>
          </cell>
          <cell r="L84">
            <v>0.46778996125571232</v>
          </cell>
          <cell r="M84">
            <v>1.3410739121796145E-3</v>
          </cell>
          <cell r="N84">
            <v>1.3410739121796145E-3</v>
          </cell>
          <cell r="O84"/>
          <cell r="P84">
            <v>1807.9212500000001</v>
          </cell>
          <cell r="Q84">
            <v>2140.3517045454546</v>
          </cell>
          <cell r="R84">
            <v>6.1360227272727279</v>
          </cell>
          <cell r="S84">
            <v>6.1360227272727279</v>
          </cell>
          <cell r="T84"/>
          <cell r="U84">
            <v>159097.07</v>
          </cell>
          <cell r="V84">
            <v>188350.95</v>
          </cell>
          <cell r="W84">
            <v>539.97</v>
          </cell>
          <cell r="X84">
            <v>539.97</v>
          </cell>
        </row>
        <row r="85">
          <cell r="I85" t="str">
            <v>A85</v>
          </cell>
          <cell r="J85"/>
          <cell r="K85">
            <v>6.4777220345718263E-3</v>
          </cell>
          <cell r="L85">
            <v>1.2727871051062984E-2</v>
          </cell>
          <cell r="M85">
            <v>1.8627061394794359E-5</v>
          </cell>
          <cell r="N85">
            <v>1.8627061394794359E-5</v>
          </cell>
          <cell r="O85"/>
          <cell r="P85">
            <v>29.638522727272729</v>
          </cell>
          <cell r="Q85">
            <v>58.235795454545453</v>
          </cell>
          <cell r="R85">
            <v>8.5227272727272721E-2</v>
          </cell>
          <cell r="S85">
            <v>8.5227272727272721E-2</v>
          </cell>
          <cell r="T85"/>
          <cell r="U85">
            <v>2608.19</v>
          </cell>
          <cell r="V85">
            <v>5124.75</v>
          </cell>
          <cell r="W85">
            <v>7.5</v>
          </cell>
          <cell r="X85">
            <v>7.5</v>
          </cell>
        </row>
        <row r="86">
          <cell r="I86" t="str">
            <v>A86</v>
          </cell>
          <cell r="J86"/>
          <cell r="K86">
            <v>0.49062586926286511</v>
          </cell>
          <cell r="L86">
            <v>0.57774741704748656</v>
          </cell>
          <cell r="M86">
            <v>1.6895241406715677E-3</v>
          </cell>
          <cell r="N86">
            <v>1.6895241406715677E-3</v>
          </cell>
          <cell r="O86"/>
          <cell r="P86">
            <v>2244.8363636363638</v>
          </cell>
          <cell r="Q86">
            <v>2643.4570454545456</v>
          </cell>
          <cell r="R86">
            <v>7.7303409090909092</v>
          </cell>
          <cell r="S86">
            <v>7.7303409090909092</v>
          </cell>
          <cell r="T86"/>
          <cell r="U86">
            <v>197545.60000000001</v>
          </cell>
          <cell r="V86">
            <v>232624.22</v>
          </cell>
          <cell r="W86">
            <v>680.27</v>
          </cell>
          <cell r="X86">
            <v>680.27</v>
          </cell>
        </row>
        <row r="87">
          <cell r="I87" t="str">
            <v>A87</v>
          </cell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</row>
        <row r="88">
          <cell r="I88" t="str">
            <v>A88</v>
          </cell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</row>
        <row r="89">
          <cell r="I89" t="str">
            <v>A89</v>
          </cell>
          <cell r="J89"/>
          <cell r="K89">
            <v>2.4372143850586131E-3</v>
          </cell>
          <cell r="L89">
            <v>0</v>
          </cell>
          <cell r="M89">
            <v>9.0154977150804679E-6</v>
          </cell>
          <cell r="N89">
            <v>9.0154977150804679E-6</v>
          </cell>
          <cell r="O89"/>
          <cell r="P89">
            <v>11.151363636363637</v>
          </cell>
          <cell r="Q89">
            <v>0</v>
          </cell>
          <cell r="R89">
            <v>4.1250000000000002E-2</v>
          </cell>
          <cell r="S89">
            <v>4.1250000000000002E-2</v>
          </cell>
          <cell r="T89"/>
          <cell r="U89">
            <v>981.32</v>
          </cell>
          <cell r="V89">
            <v>0</v>
          </cell>
          <cell r="W89">
            <v>3.63</v>
          </cell>
          <cell r="X89">
            <v>3.63</v>
          </cell>
        </row>
        <row r="90">
          <cell r="I90" t="str">
            <v>A90</v>
          </cell>
          <cell r="J90"/>
          <cell r="K90">
            <v>5.251651599443672E-2</v>
          </cell>
          <cell r="L90">
            <v>5.1474493343930061E-2</v>
          </cell>
          <cell r="M90">
            <v>1.9464037353467118E-4</v>
          </cell>
          <cell r="N90">
            <v>1.9464037353467118E-4</v>
          </cell>
          <cell r="O90"/>
          <cell r="P90">
            <v>240.28693181818181</v>
          </cell>
          <cell r="Q90">
            <v>235.51920454545453</v>
          </cell>
          <cell r="R90">
            <v>0.89056818181818187</v>
          </cell>
          <cell r="S90">
            <v>0.89056818181818187</v>
          </cell>
          <cell r="T90"/>
          <cell r="U90">
            <v>21145.25</v>
          </cell>
          <cell r="V90">
            <v>20725.689999999999</v>
          </cell>
          <cell r="W90">
            <v>78.37</v>
          </cell>
          <cell r="X90">
            <v>78.37</v>
          </cell>
        </row>
        <row r="91">
          <cell r="I91" t="str">
            <v>A91</v>
          </cell>
          <cell r="J91"/>
          <cell r="K91">
            <v>0.31347359924498308</v>
          </cell>
          <cell r="L91">
            <v>0.44301204549970197</v>
          </cell>
          <cell r="M91">
            <v>1.0639032386250745E-3</v>
          </cell>
          <cell r="N91">
            <v>1.0639032386250745E-3</v>
          </cell>
          <cell r="O91"/>
          <cell r="P91">
            <v>1434.2842045454545</v>
          </cell>
          <cell r="Q91">
            <v>2026.9814772727273</v>
          </cell>
          <cell r="R91">
            <v>4.8678409090909094</v>
          </cell>
          <cell r="S91">
            <v>4.8678409090909094</v>
          </cell>
          <cell r="T91"/>
          <cell r="U91">
            <v>126217.01</v>
          </cell>
          <cell r="V91">
            <v>178374.37</v>
          </cell>
          <cell r="W91">
            <v>428.37</v>
          </cell>
          <cell r="X91">
            <v>428.37</v>
          </cell>
        </row>
        <row r="92">
          <cell r="I92" t="str">
            <v>A92</v>
          </cell>
          <cell r="J92"/>
          <cell r="K92">
            <v>5.5276425591098749E-3</v>
          </cell>
          <cell r="L92">
            <v>3.2243939996026228E-3</v>
          </cell>
          <cell r="M92">
            <v>1.5895092390224519E-5</v>
          </cell>
          <cell r="N92">
            <v>1.5895092390224519E-5</v>
          </cell>
          <cell r="O92"/>
          <cell r="P92">
            <v>25.291477272727274</v>
          </cell>
          <cell r="Q92">
            <v>14.753068181818181</v>
          </cell>
          <cell r="R92">
            <v>7.2727272727272738E-2</v>
          </cell>
          <cell r="S92">
            <v>7.2727272727272738E-2</v>
          </cell>
          <cell r="T92"/>
          <cell r="U92">
            <v>2225.65</v>
          </cell>
          <cell r="V92">
            <v>1298.27</v>
          </cell>
          <cell r="W92">
            <v>6.4</v>
          </cell>
          <cell r="X92">
            <v>6.4</v>
          </cell>
        </row>
        <row r="93">
          <cell r="I93" t="str">
            <v>A93</v>
          </cell>
          <cell r="J93"/>
          <cell r="K93">
            <v>0.37395497218358825</v>
          </cell>
          <cell r="L93">
            <v>0.49771093284323464</v>
          </cell>
          <cell r="M93">
            <v>1.2834542022650507E-3</v>
          </cell>
          <cell r="N93">
            <v>1.2834542022650507E-3</v>
          </cell>
          <cell r="O93"/>
          <cell r="P93">
            <v>1711.0139772727271</v>
          </cell>
          <cell r="Q93">
            <v>2277.2537499999999</v>
          </cell>
          <cell r="R93">
            <v>5.8723863636363633</v>
          </cell>
          <cell r="S93">
            <v>5.8723863636363633</v>
          </cell>
          <cell r="T93"/>
          <cell r="U93">
            <v>150569.22999999998</v>
          </cell>
          <cell r="V93">
            <v>200398.33</v>
          </cell>
          <cell r="W93">
            <v>516.77</v>
          </cell>
          <cell r="X93">
            <v>516.77</v>
          </cell>
        </row>
        <row r="94">
          <cell r="I94" t="str">
            <v>A94</v>
          </cell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</row>
        <row r="95">
          <cell r="I95" t="str">
            <v>A95</v>
          </cell>
          <cell r="J95"/>
          <cell r="K95">
            <v>0.86458084144645331</v>
          </cell>
          <cell r="L95">
            <v>1.0754583498907211</v>
          </cell>
          <cell r="M95">
            <v>2.9729783429366186E-3</v>
          </cell>
          <cell r="N95">
            <v>2.9729783429366186E-3</v>
          </cell>
          <cell r="O95"/>
          <cell r="P95">
            <v>3955.8503409090908</v>
          </cell>
          <cell r="Q95">
            <v>4920.7107954545454</v>
          </cell>
          <cell r="R95">
            <v>13.602727272727272</v>
          </cell>
          <cell r="S95">
            <v>13.602727272727272</v>
          </cell>
          <cell r="T95"/>
          <cell r="U95">
            <v>348114.82999999996</v>
          </cell>
          <cell r="V95">
            <v>433022.55</v>
          </cell>
          <cell r="W95">
            <v>1197.04</v>
          </cell>
          <cell r="X95">
            <v>1197.04</v>
          </cell>
        </row>
        <row r="96">
          <cell r="I96" t="str">
            <v>A96</v>
          </cell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</row>
        <row r="97">
          <cell r="I97" t="str">
            <v>A97</v>
          </cell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</row>
        <row r="98">
          <cell r="I98" t="str">
            <v>A98</v>
          </cell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</row>
        <row r="99">
          <cell r="I99" t="str">
            <v>A99</v>
          </cell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</row>
        <row r="100">
          <cell r="I100" t="str">
            <v>A100</v>
          </cell>
          <cell r="J100"/>
          <cell r="K100">
            <v>2.5498377375985162E-2</v>
          </cell>
          <cell r="L100">
            <v>1.3667244105569906E-2</v>
          </cell>
          <cell r="M100">
            <v>3.6426253394264516E-4</v>
          </cell>
          <cell r="N100">
            <v>3.6426253394264516E-4</v>
          </cell>
          <cell r="O100"/>
          <cell r="P100">
            <v>116.66666666666666</v>
          </cell>
          <cell r="Q100">
            <v>62.533854166666671</v>
          </cell>
          <cell r="R100">
            <v>1.6666666666666665</v>
          </cell>
          <cell r="S100">
            <v>1.6666666666666665</v>
          </cell>
          <cell r="T100"/>
          <cell r="U100">
            <v>10266.666666666666</v>
          </cell>
          <cell r="V100">
            <v>5502.979166666667</v>
          </cell>
          <cell r="W100">
            <v>146.66666666666666</v>
          </cell>
          <cell r="X100">
            <v>146.66666666666666</v>
          </cell>
        </row>
        <row r="101">
          <cell r="I101" t="str">
            <v>A101</v>
          </cell>
          <cell r="J101"/>
          <cell r="K101">
            <v>6.0831843168421751E-3</v>
          </cell>
          <cell r="L101">
            <v>7.0776210345055973E-3</v>
          </cell>
          <cell r="M101">
            <v>2.1855752036558712E-5</v>
          </cell>
          <cell r="N101">
            <v>2.1855752036558712E-5</v>
          </cell>
          <cell r="O101"/>
          <cell r="P101">
            <v>27.833333333333336</v>
          </cell>
          <cell r="Q101">
            <v>32.383333333333333</v>
          </cell>
          <cell r="R101">
            <v>9.9999999999999992E-2</v>
          </cell>
          <cell r="S101">
            <v>9.9999999999999992E-2</v>
          </cell>
          <cell r="T101"/>
          <cell r="U101">
            <v>2449.3333333333335</v>
          </cell>
          <cell r="V101">
            <v>2849.7333333333336</v>
          </cell>
          <cell r="W101">
            <v>8.7999999999999989</v>
          </cell>
          <cell r="X101">
            <v>8.7999999999999989</v>
          </cell>
        </row>
        <row r="102">
          <cell r="I102" t="str">
            <v>A102</v>
          </cell>
          <cell r="J102"/>
          <cell r="K102">
            <v>3.1581561692827338E-2</v>
          </cell>
          <cell r="L102">
            <v>2.0744865140075501E-2</v>
          </cell>
          <cell r="M102">
            <v>3.8611828597920388E-4</v>
          </cell>
          <cell r="N102">
            <v>3.8611828597920388E-4</v>
          </cell>
          <cell r="O102"/>
          <cell r="P102">
            <v>144.5</v>
          </cell>
          <cell r="Q102">
            <v>94.917187500000011</v>
          </cell>
          <cell r="R102">
            <v>1.7666666666666666</v>
          </cell>
          <cell r="S102">
            <v>1.7666666666666666</v>
          </cell>
          <cell r="T102"/>
          <cell r="U102">
            <v>12716</v>
          </cell>
          <cell r="V102">
            <v>8352.7125000000015</v>
          </cell>
          <cell r="W102">
            <v>155.46666666666667</v>
          </cell>
          <cell r="X102">
            <v>155.46666666666667</v>
          </cell>
        </row>
        <row r="103">
          <cell r="I103" t="str">
            <v>A103</v>
          </cell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</row>
        <row r="104">
          <cell r="I104" t="str">
            <v>A104</v>
          </cell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</row>
        <row r="105">
          <cell r="I105" t="str">
            <v>A105</v>
          </cell>
          <cell r="J105"/>
          <cell r="K105">
            <v>1.5299026425591099E-2</v>
          </cell>
          <cell r="L105">
            <v>5.7247686105040057E-3</v>
          </cell>
          <cell r="M105">
            <v>2.1855752036558713E-4</v>
          </cell>
          <cell r="N105">
            <v>2.1855752036558713E-4</v>
          </cell>
          <cell r="O105"/>
          <cell r="P105">
            <v>70</v>
          </cell>
          <cell r="Q105">
            <v>26.193418560606059</v>
          </cell>
          <cell r="R105">
            <v>1</v>
          </cell>
          <cell r="S105">
            <v>1</v>
          </cell>
          <cell r="T105"/>
          <cell r="U105">
            <v>6160</v>
          </cell>
          <cell r="V105">
            <v>2305.020833333333</v>
          </cell>
          <cell r="W105">
            <v>88</v>
          </cell>
          <cell r="X105">
            <v>88</v>
          </cell>
        </row>
        <row r="106">
          <cell r="I106" t="str">
            <v>A106</v>
          </cell>
          <cell r="J106"/>
          <cell r="K106">
            <v>7.2998211802106109E-3</v>
          </cell>
          <cell r="L106">
            <v>5.4626382541890194E-3</v>
          </cell>
          <cell r="M106">
            <v>2.6226902443870455E-5</v>
          </cell>
          <cell r="N106">
            <v>2.6226902443870455E-5</v>
          </cell>
          <cell r="O106"/>
          <cell r="P106">
            <v>33.400000000000006</v>
          </cell>
          <cell r="Q106">
            <v>24.994053030303032</v>
          </cell>
          <cell r="R106">
            <v>0.12000000000000001</v>
          </cell>
          <cell r="S106">
            <v>0.12000000000000001</v>
          </cell>
          <cell r="T106"/>
          <cell r="U106">
            <v>2939.2000000000003</v>
          </cell>
          <cell r="V106">
            <v>2199.4766666666669</v>
          </cell>
          <cell r="W106">
            <v>10.56</v>
          </cell>
          <cell r="X106">
            <v>10.56</v>
          </cell>
        </row>
        <row r="107">
          <cell r="I107" t="str">
            <v>A107</v>
          </cell>
          <cell r="J107"/>
          <cell r="K107">
            <v>2.2598847605801709E-2</v>
          </cell>
          <cell r="L107">
            <v>1.1187406864693026E-2</v>
          </cell>
          <cell r="M107">
            <v>2.4478442280945759E-4</v>
          </cell>
          <cell r="N107">
            <v>2.4478442280945759E-4</v>
          </cell>
          <cell r="O107"/>
          <cell r="P107">
            <v>103.4</v>
          </cell>
          <cell r="Q107">
            <v>51.187471590909091</v>
          </cell>
          <cell r="R107">
            <v>1.1200000000000001</v>
          </cell>
          <cell r="S107">
            <v>1.1200000000000001</v>
          </cell>
          <cell r="T107"/>
          <cell r="U107">
            <v>9099.2000000000007</v>
          </cell>
          <cell r="V107">
            <v>4504.4974999999995</v>
          </cell>
          <cell r="W107">
            <v>98.56</v>
          </cell>
          <cell r="X107">
            <v>98.56</v>
          </cell>
        </row>
        <row r="108">
          <cell r="I108" t="str">
            <v>A108</v>
          </cell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</row>
        <row r="109">
          <cell r="I109" t="str">
            <v>A109</v>
          </cell>
          <cell r="J109"/>
          <cell r="K109">
            <v>5.4180409298629051E-2</v>
          </cell>
          <cell r="L109">
            <v>3.193227200476853E-2</v>
          </cell>
          <cell r="M109">
            <v>6.3090270878866147E-4</v>
          </cell>
          <cell r="N109">
            <v>6.3090270878866147E-4</v>
          </cell>
          <cell r="O109"/>
          <cell r="P109">
            <v>247.9</v>
          </cell>
          <cell r="Q109">
            <v>146.10465909090911</v>
          </cell>
          <cell r="R109">
            <v>2.8866666666666667</v>
          </cell>
          <cell r="S109">
            <v>2.8866666666666667</v>
          </cell>
          <cell r="T109"/>
          <cell r="U109">
            <v>21815.200000000001</v>
          </cell>
          <cell r="V109">
            <v>12857.210000000001</v>
          </cell>
          <cell r="W109">
            <v>254.02666666666667</v>
          </cell>
          <cell r="X109">
            <v>254.02666666666667</v>
          </cell>
        </row>
        <row r="110">
          <cell r="I110" t="str">
            <v>A110</v>
          </cell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</row>
        <row r="111">
          <cell r="I111" t="str">
            <v>A111</v>
          </cell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</row>
        <row r="112">
          <cell r="I112" t="str">
            <v>A112</v>
          </cell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</row>
        <row r="113">
          <cell r="I113" t="str">
            <v>A113</v>
          </cell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</row>
        <row r="114">
          <cell r="I114" t="str">
            <v>A114</v>
          </cell>
          <cell r="J114"/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/>
          <cell r="P114"/>
          <cell r="Q114"/>
          <cell r="R114"/>
          <cell r="S114"/>
          <cell r="T114"/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I115" t="str">
            <v>A115</v>
          </cell>
          <cell r="J115"/>
          <cell r="K115">
            <v>1.3970296046095768E-2</v>
          </cell>
          <cell r="L115">
            <v>3.8806377905821579E-4</v>
          </cell>
          <cell r="M115">
            <v>5.1741837207762099E-5</v>
          </cell>
          <cell r="N115">
            <v>5.1741837207762099E-5</v>
          </cell>
          <cell r="O115"/>
          <cell r="P115"/>
          <cell r="Q115"/>
          <cell r="R115"/>
          <cell r="S115"/>
          <cell r="T115"/>
          <cell r="U115">
            <v>5625</v>
          </cell>
          <cell r="V115">
            <v>156.25</v>
          </cell>
          <cell r="W115">
            <v>20.833333333333332</v>
          </cell>
          <cell r="X115">
            <v>20.833333333333332</v>
          </cell>
        </row>
        <row r="116">
          <cell r="I116" t="str">
            <v>A116</v>
          </cell>
          <cell r="J116"/>
          <cell r="K116">
            <v>5.8060736638187962E-2</v>
          </cell>
          <cell r="L116">
            <v>5.9095573382343204E-2</v>
          </cell>
          <cell r="M116">
            <v>1.034836744155242E-4</v>
          </cell>
          <cell r="N116">
            <v>1.034836744155242E-4</v>
          </cell>
          <cell r="O116"/>
          <cell r="P116"/>
          <cell r="Q116"/>
          <cell r="R116"/>
          <cell r="S116"/>
          <cell r="T116"/>
          <cell r="U116">
            <v>23377.575000000001</v>
          </cell>
          <cell r="V116">
            <v>23794.241666666669</v>
          </cell>
          <cell r="W116">
            <v>41.666666666666664</v>
          </cell>
          <cell r="X116">
            <v>41.666666666666664</v>
          </cell>
        </row>
        <row r="117">
          <cell r="I117" t="str">
            <v>A117</v>
          </cell>
          <cell r="J117"/>
          <cell r="K117">
            <v>7.2031032684283736E-2</v>
          </cell>
          <cell r="L117">
            <v>5.9483637161401419E-2</v>
          </cell>
          <cell r="M117">
            <v>1.5522551162328629E-4</v>
          </cell>
          <cell r="N117">
            <v>1.5522551162328629E-4</v>
          </cell>
          <cell r="O117"/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/>
          <cell r="U117">
            <v>29002.575000000001</v>
          </cell>
          <cell r="V117">
            <v>23950.491666666669</v>
          </cell>
          <cell r="W117">
            <v>62.5</v>
          </cell>
          <cell r="X117">
            <v>62.5</v>
          </cell>
        </row>
        <row r="118">
          <cell r="I118" t="str">
            <v>A118</v>
          </cell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</row>
        <row r="119">
          <cell r="I119" t="str">
            <v>A119</v>
          </cell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</row>
        <row r="120">
          <cell r="I120" t="str">
            <v>A120</v>
          </cell>
          <cell r="J120"/>
          <cell r="K120">
            <v>0.12418040929862904</v>
          </cell>
          <cell r="L120">
            <v>0</v>
          </cell>
          <cell r="M120">
            <v>2.4836081859725811E-4</v>
          </cell>
          <cell r="N120">
            <v>2.4836081859725811E-4</v>
          </cell>
          <cell r="O120"/>
          <cell r="P120">
            <v>568.18181818181813</v>
          </cell>
          <cell r="Q120">
            <v>0</v>
          </cell>
          <cell r="R120">
            <v>1.1363636363636365</v>
          </cell>
          <cell r="S120">
            <v>1.1363636363636365</v>
          </cell>
          <cell r="T120"/>
          <cell r="U120">
            <v>50000</v>
          </cell>
          <cell r="V120">
            <v>0</v>
          </cell>
          <cell r="W120">
            <v>100</v>
          </cell>
          <cell r="X120">
            <v>100</v>
          </cell>
        </row>
        <row r="121">
          <cell r="I121" t="str">
            <v>A121</v>
          </cell>
          <cell r="J121"/>
          <cell r="K121">
            <v>6.7057421021259681E-2</v>
          </cell>
          <cell r="L121">
            <v>1.8627061394794358E-3</v>
          </cell>
          <cell r="M121">
            <v>2.4836081859725811E-4</v>
          </cell>
          <cell r="N121">
            <v>2.4836081859725811E-4</v>
          </cell>
          <cell r="O121"/>
          <cell r="P121">
            <v>306.81818181818181</v>
          </cell>
          <cell r="Q121">
            <v>8.5227272727272734</v>
          </cell>
          <cell r="R121">
            <v>1.1363636363636365</v>
          </cell>
          <cell r="S121">
            <v>1.1363636363636365</v>
          </cell>
          <cell r="T121"/>
          <cell r="U121">
            <v>27000</v>
          </cell>
          <cell r="V121">
            <v>750</v>
          </cell>
          <cell r="W121">
            <v>100</v>
          </cell>
          <cell r="X121">
            <v>100</v>
          </cell>
        </row>
        <row r="122">
          <cell r="I122" t="str">
            <v>A122</v>
          </cell>
          <cell r="J122"/>
          <cell r="K122">
            <v>0.1393457679316511</v>
          </cell>
          <cell r="L122">
            <v>0.1418293761176237</v>
          </cell>
          <cell r="M122">
            <v>2.4836081859725811E-4</v>
          </cell>
          <cell r="N122">
            <v>2.4836081859725811E-4</v>
          </cell>
          <cell r="O122"/>
          <cell r="P122">
            <v>637.57022727272727</v>
          </cell>
          <cell r="Q122">
            <v>648.93386363636364</v>
          </cell>
          <cell r="R122">
            <v>1.1363636363636365</v>
          </cell>
          <cell r="S122">
            <v>1.1363636363636365</v>
          </cell>
          <cell r="T122"/>
          <cell r="U122">
            <v>56106.18</v>
          </cell>
          <cell r="V122">
            <v>57106.18</v>
          </cell>
          <cell r="W122">
            <v>100</v>
          </cell>
          <cell r="X122">
            <v>100</v>
          </cell>
        </row>
        <row r="123">
          <cell r="I123" t="str">
            <v>A123</v>
          </cell>
          <cell r="J123"/>
          <cell r="K123">
            <v>0.33058359825153982</v>
          </cell>
          <cell r="L123">
            <v>0.14369208225710314</v>
          </cell>
          <cell r="M123">
            <v>7.4508245579177432E-4</v>
          </cell>
          <cell r="N123">
            <v>7.4508245579177432E-4</v>
          </cell>
          <cell r="O123"/>
          <cell r="P123">
            <v>1512.5702272727272</v>
          </cell>
          <cell r="Q123">
            <v>657.45659090909089</v>
          </cell>
          <cell r="R123">
            <v>3.4090909090909092</v>
          </cell>
          <cell r="S123">
            <v>3.4090909090909092</v>
          </cell>
          <cell r="T123"/>
          <cell r="U123">
            <v>133106.18</v>
          </cell>
          <cell r="V123">
            <v>57856.18</v>
          </cell>
          <cell r="W123">
            <v>300</v>
          </cell>
          <cell r="X123">
            <v>300</v>
          </cell>
        </row>
        <row r="124">
          <cell r="I124" t="str">
            <v>A124</v>
          </cell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</row>
        <row r="125">
          <cell r="I125" t="str">
            <v>A125</v>
          </cell>
          <cell r="J125"/>
          <cell r="K125">
            <v>0.40261463093582356</v>
          </cell>
          <cell r="L125">
            <v>0.20317571941850457</v>
          </cell>
          <cell r="M125">
            <v>9.0030796741506064E-4</v>
          </cell>
          <cell r="N125">
            <v>9.0030796741506064E-4</v>
          </cell>
          <cell r="O125"/>
          <cell r="P125">
            <v>1512.5702272727272</v>
          </cell>
          <cell r="Q125">
            <v>657.45659090909089</v>
          </cell>
          <cell r="R125">
            <v>3.4090909090909092</v>
          </cell>
          <cell r="S125">
            <v>3.4090909090909092</v>
          </cell>
          <cell r="T125"/>
          <cell r="U125">
            <v>162108.755</v>
          </cell>
          <cell r="V125">
            <v>81806.671666666662</v>
          </cell>
          <cell r="W125">
            <v>362.5</v>
          </cell>
          <cell r="X125">
            <v>362.5</v>
          </cell>
        </row>
        <row r="126">
          <cell r="I126" t="str">
            <v>A126</v>
          </cell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</row>
        <row r="127">
          <cell r="I127" t="str">
            <v>A127</v>
          </cell>
          <cell r="J127"/>
          <cell r="K127">
            <v>1.321375881680906</v>
          </cell>
          <cell r="L127">
            <v>1.3105663413139943</v>
          </cell>
          <cell r="M127">
            <v>4.5041890191403408E-3</v>
          </cell>
          <cell r="N127">
            <v>4.5041890191403408E-3</v>
          </cell>
          <cell r="O127"/>
          <cell r="P127">
            <v>5716.3205681818181</v>
          </cell>
          <cell r="Q127">
            <v>5724.2720454545452</v>
          </cell>
          <cell r="R127">
            <v>19.898484848484848</v>
          </cell>
          <cell r="S127">
            <v>19.898484848484848</v>
          </cell>
          <cell r="T127"/>
          <cell r="U127">
            <v>532038.78499999992</v>
          </cell>
          <cell r="V127">
            <v>527686.43166666664</v>
          </cell>
          <cell r="W127">
            <v>1813.5666666666666</v>
          </cell>
          <cell r="X127">
            <v>1813.5666666666666</v>
          </cell>
        </row>
        <row r="128">
          <cell r="I128" t="str">
            <v>A128</v>
          </cell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</row>
        <row r="129">
          <cell r="I129" t="str">
            <v>A129</v>
          </cell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</row>
        <row r="130">
          <cell r="I130" t="str">
            <v>A130</v>
          </cell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</row>
        <row r="131">
          <cell r="I131" t="str">
            <v>A131</v>
          </cell>
          <cell r="J131"/>
          <cell r="K131" t="str">
            <v>Valor custo por km = Custo Mensal / Percurso Mensal (A17)</v>
          </cell>
          <cell r="L131"/>
          <cell r="M131"/>
          <cell r="N131"/>
          <cell r="O131"/>
          <cell r="P131" t="str">
            <v>Valor custo por Veiculo = Custo Mensal / Frota Operante (A46)</v>
          </cell>
          <cell r="Q131"/>
          <cell r="R131"/>
          <cell r="S131"/>
          <cell r="T131"/>
          <cell r="U131"/>
          <cell r="V131"/>
          <cell r="W131"/>
          <cell r="X131"/>
        </row>
        <row r="132">
          <cell r="I132" t="str">
            <v>A132</v>
          </cell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</row>
        <row r="133">
          <cell r="I133" t="str">
            <v>A133</v>
          </cell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</row>
        <row r="134">
          <cell r="I134" t="str">
            <v>A134</v>
          </cell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>
            <v>3.3</v>
          </cell>
          <cell r="V134">
            <v>3.0490909090909089</v>
          </cell>
          <cell r="W134">
            <v>1E-4</v>
          </cell>
          <cell r="X134">
            <v>1E-4</v>
          </cell>
        </row>
        <row r="135">
          <cell r="I135" t="str">
            <v>A135</v>
          </cell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</row>
        <row r="136">
          <cell r="I136" t="str">
            <v>A136</v>
          </cell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 t="str">
            <v>Quantidade</v>
          </cell>
          <cell r="V136" t="str">
            <v>Quantidade</v>
          </cell>
          <cell r="W136" t="str">
            <v>Quantidade</v>
          </cell>
          <cell r="X136" t="str">
            <v>Quantidade</v>
          </cell>
        </row>
        <row r="137">
          <cell r="I137" t="str">
            <v>A137</v>
          </cell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>
            <v>1</v>
          </cell>
          <cell r="V137">
            <v>0</v>
          </cell>
          <cell r="W137">
            <v>1</v>
          </cell>
          <cell r="X137">
            <v>1</v>
          </cell>
        </row>
        <row r="138">
          <cell r="I138" t="str">
            <v>A138</v>
          </cell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>
            <v>14</v>
          </cell>
          <cell r="V138">
            <v>14</v>
          </cell>
          <cell r="W138">
            <v>14</v>
          </cell>
          <cell r="X138">
            <v>14</v>
          </cell>
        </row>
        <row r="139">
          <cell r="I139" t="str">
            <v>A139</v>
          </cell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>
            <v>64</v>
          </cell>
          <cell r="V139">
            <v>65</v>
          </cell>
          <cell r="W139">
            <v>64</v>
          </cell>
          <cell r="X139">
            <v>64</v>
          </cell>
        </row>
        <row r="140">
          <cell r="I140" t="str">
            <v>A140</v>
          </cell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>
            <v>1</v>
          </cell>
          <cell r="V140">
            <v>1</v>
          </cell>
          <cell r="W140">
            <v>1</v>
          </cell>
          <cell r="X140">
            <v>1</v>
          </cell>
        </row>
        <row r="141">
          <cell r="I141" t="str">
            <v>A141</v>
          </cell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>
            <v>80</v>
          </cell>
          <cell r="V141">
            <v>80</v>
          </cell>
          <cell r="W141">
            <v>80</v>
          </cell>
          <cell r="X141">
            <v>80</v>
          </cell>
        </row>
        <row r="142">
          <cell r="I142" t="str">
            <v>A142</v>
          </cell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</row>
        <row r="143">
          <cell r="I143" t="str">
            <v>A143</v>
          </cell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</row>
        <row r="144">
          <cell r="I144" t="str">
            <v>A144</v>
          </cell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>
            <v>0.25</v>
          </cell>
          <cell r="V144">
            <v>0.25</v>
          </cell>
          <cell r="W144">
            <v>0.25</v>
          </cell>
          <cell r="X144">
            <v>0.25</v>
          </cell>
        </row>
        <row r="145">
          <cell r="I145" t="str">
            <v>A145</v>
          </cell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>
            <v>0.35</v>
          </cell>
          <cell r="V145">
            <v>0.35</v>
          </cell>
          <cell r="W145">
            <v>0.35</v>
          </cell>
          <cell r="X145">
            <v>0.35</v>
          </cell>
        </row>
        <row r="146">
          <cell r="I146" t="str">
            <v>A146</v>
          </cell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>
            <v>0.42</v>
          </cell>
          <cell r="V146">
            <v>0.42</v>
          </cell>
          <cell r="W146">
            <v>0.42</v>
          </cell>
          <cell r="X146">
            <v>0.42</v>
          </cell>
        </row>
        <row r="147">
          <cell r="I147" t="str">
            <v>A147</v>
          </cell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>
            <v>0.55000000000000004</v>
          </cell>
          <cell r="V147">
            <v>0.55000000000000004</v>
          </cell>
          <cell r="W147">
            <v>0.55000000000000004</v>
          </cell>
          <cell r="X147">
            <v>0.55000000000000004</v>
          </cell>
        </row>
        <row r="148">
          <cell r="I148" t="str">
            <v>A148</v>
          </cell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</row>
        <row r="149">
          <cell r="I149" t="str">
            <v>A149</v>
          </cell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 t="str">
            <v>Quantidade</v>
          </cell>
          <cell r="V149" t="str">
            <v>Quantidade</v>
          </cell>
          <cell r="W149" t="str">
            <v>Quantidade</v>
          </cell>
          <cell r="X149" t="str">
            <v>Quantidade</v>
          </cell>
        </row>
        <row r="150">
          <cell r="I150" t="str">
            <v>A150</v>
          </cell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>
            <v>1258.25</v>
          </cell>
          <cell r="V150">
            <v>0</v>
          </cell>
          <cell r="W150">
            <v>1258.25</v>
          </cell>
          <cell r="X150">
            <v>1258.25</v>
          </cell>
        </row>
        <row r="151">
          <cell r="I151" t="str">
            <v>A151</v>
          </cell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>
            <v>24661.699999999997</v>
          </cell>
          <cell r="V151">
            <v>24661.699999999997</v>
          </cell>
          <cell r="W151">
            <v>24661.699999999997</v>
          </cell>
          <cell r="X151">
            <v>24661.699999999997</v>
          </cell>
        </row>
        <row r="152">
          <cell r="I152" t="str">
            <v>A152</v>
          </cell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>
            <v>135287.04000000001</v>
          </cell>
          <cell r="V152">
            <v>137400.9</v>
          </cell>
          <cell r="W152">
            <v>135287.04000000001</v>
          </cell>
          <cell r="X152">
            <v>135287.04000000001</v>
          </cell>
        </row>
        <row r="153">
          <cell r="I153" t="str">
            <v>A153</v>
          </cell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>
            <v>2768.15</v>
          </cell>
          <cell r="V153">
            <v>2768.15</v>
          </cell>
          <cell r="W153">
            <v>2768.15</v>
          </cell>
          <cell r="X153">
            <v>2768.15</v>
          </cell>
        </row>
        <row r="154">
          <cell r="I154" t="str">
            <v>A154</v>
          </cell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>
            <v>163975.13999999998</v>
          </cell>
          <cell r="V154">
            <v>164830.74999999997</v>
          </cell>
          <cell r="W154">
            <v>163975.13999999998</v>
          </cell>
          <cell r="X154">
            <v>163975.13999999998</v>
          </cell>
        </row>
        <row r="155">
          <cell r="I155" t="str">
            <v>A155</v>
          </cell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</row>
        <row r="156">
          <cell r="I156" t="str">
            <v>A156</v>
          </cell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</row>
        <row r="157">
          <cell r="I157" t="str">
            <v>A157</v>
          </cell>
          <cell r="J157"/>
          <cell r="K157">
            <v>1.0312512418040929E-2</v>
          </cell>
          <cell r="L157">
            <v>0</v>
          </cell>
          <cell r="M157">
            <v>3.2286906417643556E-7</v>
          </cell>
          <cell r="N157">
            <v>3.2286906417643556E-7</v>
          </cell>
          <cell r="O157"/>
          <cell r="P157">
            <v>51.902874999999995</v>
          </cell>
          <cell r="Q157">
            <v>0</v>
          </cell>
          <cell r="R157">
            <v>1.6250000000000001E-3</v>
          </cell>
          <cell r="S157">
            <v>1.6250000000000001E-3</v>
          </cell>
          <cell r="T157"/>
          <cell r="U157">
            <v>4152.2299999999996</v>
          </cell>
          <cell r="V157">
            <v>0</v>
          </cell>
          <cell r="W157">
            <v>0.13</v>
          </cell>
          <cell r="X157">
            <v>0.13</v>
          </cell>
        </row>
        <row r="158">
          <cell r="I158" t="str">
            <v>A158</v>
          </cell>
          <cell r="J158"/>
          <cell r="K158">
            <v>0.202125</v>
          </cell>
          <cell r="L158">
            <v>0.18675682992251144</v>
          </cell>
          <cell r="M158">
            <v>6.1345122193522758E-6</v>
          </cell>
          <cell r="N158">
            <v>6.1345122193522758E-6</v>
          </cell>
          <cell r="O158"/>
          <cell r="P158">
            <v>1017.295125</v>
          </cell>
          <cell r="Q158">
            <v>939.94712500000003</v>
          </cell>
          <cell r="R158">
            <v>3.0875000000000003E-2</v>
          </cell>
          <cell r="S158">
            <v>3.0875000000000003E-2</v>
          </cell>
          <cell r="T158"/>
          <cell r="U158">
            <v>81383.61</v>
          </cell>
          <cell r="V158">
            <v>75195.77</v>
          </cell>
          <cell r="W158">
            <v>2.4700000000000002</v>
          </cell>
          <cell r="X158">
            <v>2.4700000000000002</v>
          </cell>
        </row>
        <row r="159">
          <cell r="I159" t="str">
            <v>A159</v>
          </cell>
          <cell r="J159"/>
          <cell r="K159">
            <v>1.1087999950327836</v>
          </cell>
          <cell r="L159">
            <v>1.0405022849195311</v>
          </cell>
          <cell r="M159">
            <v>3.3603218756209019E-5</v>
          </cell>
          <cell r="N159">
            <v>3.3603218756209019E-5</v>
          </cell>
          <cell r="O159"/>
          <cell r="P159">
            <v>5580.5903749999998</v>
          </cell>
          <cell r="Q159">
            <v>5236.848</v>
          </cell>
          <cell r="R159">
            <v>0.169125</v>
          </cell>
          <cell r="S159">
            <v>0.169125</v>
          </cell>
          <cell r="T159"/>
          <cell r="U159">
            <v>446447.23</v>
          </cell>
          <cell r="V159">
            <v>418947.84000000003</v>
          </cell>
          <cell r="W159">
            <v>13.53</v>
          </cell>
          <cell r="X159">
            <v>13.53</v>
          </cell>
        </row>
        <row r="160">
          <cell r="I160" t="str">
            <v>A160</v>
          </cell>
          <cell r="J160"/>
          <cell r="K160">
            <v>2.2687512418040928E-2</v>
          </cell>
          <cell r="L160">
            <v>2.0962497516391815E-2</v>
          </cell>
          <cell r="M160">
            <v>6.9541029207232275E-7</v>
          </cell>
          <cell r="N160">
            <v>6.9541029207232275E-7</v>
          </cell>
          <cell r="O160"/>
          <cell r="P160">
            <v>114.18625</v>
          </cell>
          <cell r="Q160">
            <v>105.50425</v>
          </cell>
          <cell r="R160">
            <v>3.5000000000000005E-3</v>
          </cell>
          <cell r="S160">
            <v>3.5000000000000005E-3</v>
          </cell>
          <cell r="T160"/>
          <cell r="U160">
            <v>9134.9</v>
          </cell>
          <cell r="V160">
            <v>8440.34</v>
          </cell>
          <cell r="W160">
            <v>0.28000000000000003</v>
          </cell>
          <cell r="X160">
            <v>0.28000000000000003</v>
          </cell>
        </row>
        <row r="161">
          <cell r="I161" t="str">
            <v>A161</v>
          </cell>
          <cell r="J161"/>
          <cell r="K161">
            <v>1.3439250198688655</v>
          </cell>
          <cell r="L161">
            <v>1.2482216123584344</v>
          </cell>
          <cell r="M161">
            <v>4.0756010331810054E-5</v>
          </cell>
          <cell r="N161">
            <v>4.0756010331810054E-5</v>
          </cell>
          <cell r="O161"/>
          <cell r="P161">
            <v>6763.9746249999998</v>
          </cell>
          <cell r="Q161">
            <v>6282.2993750000005</v>
          </cell>
          <cell r="R161">
            <v>0.205125</v>
          </cell>
          <cell r="S161">
            <v>0.205125</v>
          </cell>
          <cell r="T161"/>
          <cell r="U161">
            <v>541117.97</v>
          </cell>
          <cell r="V161">
            <v>502583.95000000007</v>
          </cell>
          <cell r="W161">
            <v>16.41</v>
          </cell>
          <cell r="X161">
            <v>16.41</v>
          </cell>
        </row>
        <row r="162">
          <cell r="I162" t="str">
            <v>A162</v>
          </cell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</row>
        <row r="163">
          <cell r="I163" t="str">
            <v>A163</v>
          </cell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</row>
        <row r="164">
          <cell r="I164" t="str">
            <v>A164</v>
          </cell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</row>
        <row r="165">
          <cell r="I165" t="str">
            <v>A165</v>
          </cell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>
            <v>0.03</v>
          </cell>
          <cell r="V165">
            <v>0.03</v>
          </cell>
          <cell r="W165">
            <v>0.03</v>
          </cell>
          <cell r="X165">
            <v>0.03</v>
          </cell>
        </row>
        <row r="166">
          <cell r="I166" t="str">
            <v>A166</v>
          </cell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</row>
        <row r="167">
          <cell r="I167" t="str">
            <v>A167</v>
          </cell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>
            <v>9.8999999999999991E-2</v>
          </cell>
          <cell r="V167">
            <v>9.1472727272727261E-2</v>
          </cell>
          <cell r="W167">
            <v>3.0000000000000001E-6</v>
          </cell>
          <cell r="X167">
            <v>3.0000000000000001E-6</v>
          </cell>
        </row>
        <row r="168">
          <cell r="I168" t="str">
            <v>A168</v>
          </cell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</row>
        <row r="169">
          <cell r="I169" t="str">
            <v>A169</v>
          </cell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</row>
        <row r="170">
          <cell r="I170" t="str">
            <v>A170</v>
          </cell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>
            <v>498.27</v>
          </cell>
          <cell r="V170">
            <v>0</v>
          </cell>
          <cell r="W170">
            <v>0.02</v>
          </cell>
          <cell r="X170">
            <v>0.02</v>
          </cell>
        </row>
        <row r="171">
          <cell r="I171" t="str">
            <v>A171</v>
          </cell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>
            <v>6975.74</v>
          </cell>
          <cell r="V171">
            <v>6445.35</v>
          </cell>
          <cell r="W171">
            <v>0.21</v>
          </cell>
          <cell r="X171">
            <v>0.21</v>
          </cell>
        </row>
        <row r="172">
          <cell r="I172" t="str">
            <v>A172</v>
          </cell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>
            <v>31889.09</v>
          </cell>
          <cell r="V172">
            <v>29924.85</v>
          </cell>
          <cell r="W172">
            <v>0.97</v>
          </cell>
          <cell r="X172">
            <v>0.97</v>
          </cell>
        </row>
        <row r="173">
          <cell r="I173" t="str">
            <v>A173</v>
          </cell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>
            <v>498.27</v>
          </cell>
          <cell r="V173">
            <v>460.38</v>
          </cell>
          <cell r="W173">
            <v>0.02</v>
          </cell>
          <cell r="X173">
            <v>0.02</v>
          </cell>
        </row>
        <row r="174">
          <cell r="I174" t="str">
            <v>A174</v>
          </cell>
          <cell r="J174"/>
          <cell r="K174">
            <v>9.9000024836081849E-2</v>
          </cell>
          <cell r="L174">
            <v>9.1472729982118001E-2</v>
          </cell>
          <cell r="M174">
            <v>3.0300019868865487E-6</v>
          </cell>
          <cell r="N174">
            <v>3.0300019868865487E-6</v>
          </cell>
          <cell r="O174"/>
          <cell r="P174">
            <v>498.26712499999996</v>
          </cell>
          <cell r="Q174">
            <v>460.38224999999994</v>
          </cell>
          <cell r="R174">
            <v>1.525E-2</v>
          </cell>
          <cell r="S174">
            <v>1.525E-2</v>
          </cell>
          <cell r="T174"/>
          <cell r="U174">
            <v>39861.369999999995</v>
          </cell>
          <cell r="V174">
            <v>36830.579999999994</v>
          </cell>
          <cell r="W174">
            <v>1.22</v>
          </cell>
          <cell r="X174">
            <v>1.22</v>
          </cell>
        </row>
        <row r="175">
          <cell r="I175" t="str">
            <v>A175</v>
          </cell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</row>
        <row r="176">
          <cell r="I176" t="str">
            <v>A176</v>
          </cell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</row>
        <row r="177">
          <cell r="I177" t="str">
            <v>A177</v>
          </cell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</row>
        <row r="178">
          <cell r="I178" t="str">
            <v>A178</v>
          </cell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</row>
        <row r="179">
          <cell r="I179" t="str">
            <v>A179</v>
          </cell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>
            <v>6.0940399999999999E-2</v>
          </cell>
          <cell r="V179">
            <v>0</v>
          </cell>
          <cell r="W179">
            <v>1.4000000000000001E-6</v>
          </cell>
          <cell r="X179">
            <v>1.4000000000000001E-6</v>
          </cell>
        </row>
        <row r="180">
          <cell r="I180" t="str">
            <v>A180</v>
          </cell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>
            <v>9.8961199999999999E-2</v>
          </cell>
          <cell r="V180">
            <v>0.10970000000000001</v>
          </cell>
          <cell r="W180">
            <v>1.4000000000000001E-6</v>
          </cell>
          <cell r="X180">
            <v>1.4000000000000001E-6</v>
          </cell>
        </row>
        <row r="181">
          <cell r="I181" t="str">
            <v>A181</v>
          </cell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>
            <v>0.10677199999999999</v>
          </cell>
          <cell r="V181">
            <v>0.10970000000000001</v>
          </cell>
          <cell r="W181">
            <v>1.4000000000000001E-6</v>
          </cell>
          <cell r="X181">
            <v>1.4000000000000001E-6</v>
          </cell>
        </row>
        <row r="182">
          <cell r="I182" t="str">
            <v>A182</v>
          </cell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>
            <v>0.17461200000000002</v>
          </cell>
          <cell r="V182">
            <v>0.18283333333333332</v>
          </cell>
          <cell r="W182">
            <v>2.3333333333333332E-6</v>
          </cell>
          <cell r="X182">
            <v>2.3333333333333332E-6</v>
          </cell>
        </row>
        <row r="183">
          <cell r="I183" t="str">
            <v>A183</v>
          </cell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</row>
        <row r="184">
          <cell r="I184" t="str">
            <v>A184</v>
          </cell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</row>
        <row r="185">
          <cell r="I185" t="str">
            <v>A185</v>
          </cell>
          <cell r="J185"/>
          <cell r="K185">
            <v>7.6174746671965024E-4</v>
          </cell>
          <cell r="L185">
            <v>0</v>
          </cell>
          <cell r="M185">
            <v>2.483608185972581E-8</v>
          </cell>
          <cell r="N185">
            <v>2.483608185972581E-8</v>
          </cell>
          <cell r="O185"/>
          <cell r="P185">
            <v>3.8338749999999999</v>
          </cell>
          <cell r="Q185">
            <v>0</v>
          </cell>
          <cell r="R185">
            <v>1.25E-4</v>
          </cell>
          <cell r="S185">
            <v>1.25E-4</v>
          </cell>
          <cell r="T185"/>
          <cell r="U185">
            <v>306.70999999999998</v>
          </cell>
          <cell r="V185">
            <v>0</v>
          </cell>
          <cell r="W185">
            <v>0.01</v>
          </cell>
          <cell r="X185">
            <v>0.01</v>
          </cell>
        </row>
        <row r="186">
          <cell r="I186" t="str">
            <v>A186</v>
          </cell>
          <cell r="J186"/>
          <cell r="K186">
            <v>1.7318199880786807E-2</v>
          </cell>
          <cell r="L186">
            <v>1.919749652294854E-2</v>
          </cell>
          <cell r="M186">
            <v>2.4836081859725811E-7</v>
          </cell>
          <cell r="N186">
            <v>2.4836081859725811E-7</v>
          </cell>
          <cell r="O186"/>
          <cell r="P186">
            <v>87.162499999999994</v>
          </cell>
          <cell r="Q186">
            <v>96.621000000000009</v>
          </cell>
          <cell r="R186">
            <v>1.25E-3</v>
          </cell>
          <cell r="S186">
            <v>1.25E-3</v>
          </cell>
          <cell r="T186"/>
          <cell r="U186">
            <v>6973</v>
          </cell>
          <cell r="V186">
            <v>7729.68</v>
          </cell>
          <cell r="W186">
            <v>0.1</v>
          </cell>
          <cell r="X186">
            <v>0.1</v>
          </cell>
        </row>
        <row r="187">
          <cell r="I187" t="str">
            <v>A187</v>
          </cell>
          <cell r="J187"/>
          <cell r="K187">
            <v>8.5417593880389428E-2</v>
          </cell>
          <cell r="L187">
            <v>8.913125869262864E-2</v>
          </cell>
          <cell r="M187">
            <v>1.1176236836876615E-6</v>
          </cell>
          <cell r="N187">
            <v>1.1176236836876615E-6</v>
          </cell>
          <cell r="O187"/>
          <cell r="P187">
            <v>429.90674999999999</v>
          </cell>
          <cell r="Q187">
            <v>448.59762499999999</v>
          </cell>
          <cell r="R187">
            <v>5.6249999999999998E-3</v>
          </cell>
          <cell r="S187">
            <v>5.6249999999999998E-3</v>
          </cell>
          <cell r="T187"/>
          <cell r="U187">
            <v>34392.54</v>
          </cell>
          <cell r="V187">
            <v>35887.81</v>
          </cell>
          <cell r="W187">
            <v>0.45</v>
          </cell>
          <cell r="X187">
            <v>0.45</v>
          </cell>
        </row>
        <row r="188">
          <cell r="I188" t="str">
            <v>A188</v>
          </cell>
          <cell r="J188"/>
          <cell r="K188">
            <v>2.1826445459964239E-3</v>
          </cell>
          <cell r="L188">
            <v>2.2854162527319692E-3</v>
          </cell>
          <cell r="M188">
            <v>2.483608185972581E-8</v>
          </cell>
          <cell r="N188">
            <v>2.483608185972581E-8</v>
          </cell>
          <cell r="O188"/>
          <cell r="P188">
            <v>10.985250000000001</v>
          </cell>
          <cell r="Q188">
            <v>11.502500000000001</v>
          </cell>
          <cell r="R188">
            <v>1.25E-4</v>
          </cell>
          <cell r="S188">
            <v>1.25E-4</v>
          </cell>
          <cell r="T188"/>
          <cell r="U188">
            <v>878.82</v>
          </cell>
          <cell r="V188">
            <v>920.2</v>
          </cell>
          <cell r="W188">
            <v>0.01</v>
          </cell>
          <cell r="X188">
            <v>0.01</v>
          </cell>
        </row>
        <row r="189">
          <cell r="I189" t="str">
            <v>A189</v>
          </cell>
          <cell r="J189"/>
          <cell r="K189">
            <v>0.10568018577389231</v>
          </cell>
          <cell r="L189">
            <v>0.11061417146830915</v>
          </cell>
          <cell r="M189">
            <v>1.4156566660043713E-6</v>
          </cell>
          <cell r="N189">
            <v>1.4156566660043713E-6</v>
          </cell>
          <cell r="O189"/>
          <cell r="P189">
            <v>531.888375</v>
          </cell>
          <cell r="Q189">
            <v>556.72112499999992</v>
          </cell>
          <cell r="R189">
            <v>7.1250000000000011E-3</v>
          </cell>
          <cell r="S189">
            <v>7.1250000000000011E-3</v>
          </cell>
          <cell r="T189"/>
          <cell r="U189">
            <v>42551.07</v>
          </cell>
          <cell r="V189">
            <v>44537.689999999995</v>
          </cell>
          <cell r="W189">
            <v>0.57000000000000006</v>
          </cell>
          <cell r="X189">
            <v>0.57000000000000006</v>
          </cell>
        </row>
        <row r="190">
          <cell r="I190" t="str">
            <v>A190</v>
          </cell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</row>
        <row r="191">
          <cell r="I191" t="str">
            <v>A191</v>
          </cell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</row>
        <row r="192">
          <cell r="I192" t="str">
            <v>A192</v>
          </cell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</row>
        <row r="193">
          <cell r="I193" t="str">
            <v>A193</v>
          </cell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</row>
        <row r="194">
          <cell r="I194" t="str">
            <v>A194</v>
          </cell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>
            <v>5.7999999999999996E-3</v>
          </cell>
          <cell r="V194">
            <v>5.7999999999999996E-3</v>
          </cell>
          <cell r="W194">
            <v>5.7999999999999996E-3</v>
          </cell>
          <cell r="X194">
            <v>5.7999999999999996E-3</v>
          </cell>
        </row>
        <row r="195">
          <cell r="I195" t="str">
            <v>A195</v>
          </cell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>
            <v>5.7999999999999996E-3</v>
          </cell>
          <cell r="V195">
            <v>5.7999999999999996E-3</v>
          </cell>
          <cell r="W195">
            <v>5.7999999999999996E-3</v>
          </cell>
          <cell r="X195">
            <v>5.7999999999999996E-3</v>
          </cell>
        </row>
        <row r="196">
          <cell r="I196" t="str">
            <v>A196</v>
          </cell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>
            <v>5.7999999999999996E-3</v>
          </cell>
          <cell r="V196">
            <v>5.7999999999999996E-3</v>
          </cell>
          <cell r="W196">
            <v>5.7999999999999996E-3</v>
          </cell>
          <cell r="X196">
            <v>5.7999999999999996E-3</v>
          </cell>
        </row>
        <row r="197">
          <cell r="I197" t="str">
            <v>A197</v>
          </cell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>
            <v>5.7999999999999996E-3</v>
          </cell>
          <cell r="V197">
            <v>5.7999999999999996E-3</v>
          </cell>
          <cell r="W197">
            <v>0.57999999999999996</v>
          </cell>
          <cell r="X197">
            <v>5.7999999999999996E-3</v>
          </cell>
        </row>
        <row r="198">
          <cell r="I198" t="str">
            <v>A198</v>
          </cell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</row>
        <row r="199">
          <cell r="I199" t="str">
            <v>A199</v>
          </cell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</row>
        <row r="200">
          <cell r="I200" t="str">
            <v>A200</v>
          </cell>
          <cell r="J200"/>
          <cell r="K200">
            <v>3.9469501291476252E-3</v>
          </cell>
          <cell r="L200">
            <v>0</v>
          </cell>
          <cell r="M200">
            <v>1.4404927478640968E-5</v>
          </cell>
          <cell r="N200">
            <v>1.4404927478640968E-5</v>
          </cell>
          <cell r="O200"/>
          <cell r="P200">
            <v>19.864999999999998</v>
          </cell>
          <cell r="Q200">
            <v>0</v>
          </cell>
          <cell r="R200">
            <v>7.2499999999999995E-2</v>
          </cell>
          <cell r="S200">
            <v>7.2499999999999995E-2</v>
          </cell>
          <cell r="T200"/>
          <cell r="U200">
            <v>1589.1999999999998</v>
          </cell>
          <cell r="V200">
            <v>0</v>
          </cell>
          <cell r="W200">
            <v>5.8</v>
          </cell>
          <cell r="X200">
            <v>5.8</v>
          </cell>
        </row>
        <row r="201">
          <cell r="I201" t="str">
            <v>A201</v>
          </cell>
          <cell r="J201"/>
          <cell r="K201">
            <v>5.6132545201668979E-2</v>
          </cell>
          <cell r="L201">
            <v>6.5300417246175232E-2</v>
          </cell>
          <cell r="M201">
            <v>2.0166898470097355E-4</v>
          </cell>
          <cell r="N201">
            <v>2.0166898470097355E-4</v>
          </cell>
          <cell r="O201"/>
          <cell r="P201">
            <v>282.51509999999996</v>
          </cell>
          <cell r="Q201">
            <v>328.65699999999998</v>
          </cell>
          <cell r="R201">
            <v>1.0149999999999999</v>
          </cell>
          <cell r="S201">
            <v>1.0149999999999999</v>
          </cell>
          <cell r="T201"/>
          <cell r="U201">
            <v>22601.207999999999</v>
          </cell>
          <cell r="V201">
            <v>26292.559999999998</v>
          </cell>
          <cell r="W201">
            <v>81.199999999999989</v>
          </cell>
          <cell r="X201">
            <v>81.199999999999989</v>
          </cell>
        </row>
        <row r="202">
          <cell r="I202" t="str">
            <v>A202</v>
          </cell>
          <cell r="J202"/>
          <cell r="K202">
            <v>0.28016085833498905</v>
          </cell>
          <cell r="L202">
            <v>0.32958474071130539</v>
          </cell>
          <cell r="M202">
            <v>9.2191535863302197E-4</v>
          </cell>
          <cell r="N202">
            <v>9.2191535863302197E-4</v>
          </cell>
          <cell r="O202"/>
          <cell r="P202">
            <v>1410.0495999999998</v>
          </cell>
          <cell r="Q202">
            <v>1658.8</v>
          </cell>
          <cell r="R202">
            <v>4.6399999999999997</v>
          </cell>
          <cell r="S202">
            <v>4.6399999999999997</v>
          </cell>
          <cell r="T202"/>
          <cell r="U202">
            <v>112803.96799999999</v>
          </cell>
          <cell r="V202">
            <v>132704</v>
          </cell>
          <cell r="W202">
            <v>371.2</v>
          </cell>
          <cell r="X202">
            <v>371.2</v>
          </cell>
        </row>
        <row r="203">
          <cell r="I203" t="str">
            <v>A203</v>
          </cell>
          <cell r="J203"/>
          <cell r="K203">
            <v>5.2246671965030791E-3</v>
          </cell>
          <cell r="L203">
            <v>1.0034472481621299E-2</v>
          </cell>
          <cell r="M203">
            <v>1.4404927478640969E-3</v>
          </cell>
          <cell r="N203">
            <v>1.4404927478640968E-5</v>
          </cell>
          <cell r="O203"/>
          <cell r="P203">
            <v>26.295749999999998</v>
          </cell>
          <cell r="Q203">
            <v>50.503499999999995</v>
          </cell>
          <cell r="R203">
            <v>7.25</v>
          </cell>
          <cell r="S203">
            <v>7.2499999999999995E-2</v>
          </cell>
          <cell r="T203"/>
          <cell r="U203">
            <v>2103.66</v>
          </cell>
          <cell r="V203">
            <v>4040.2799999999997</v>
          </cell>
          <cell r="W203">
            <v>580</v>
          </cell>
          <cell r="X203">
            <v>5.8</v>
          </cell>
        </row>
        <row r="204">
          <cell r="I204" t="str">
            <v>A204</v>
          </cell>
          <cell r="J204"/>
          <cell r="K204">
            <v>0.34546502086230868</v>
          </cell>
          <cell r="L204">
            <v>0.40491963043910195</v>
          </cell>
          <cell r="M204">
            <v>2.5784820186767333E-3</v>
          </cell>
          <cell r="N204">
            <v>1.1523941982912774E-3</v>
          </cell>
          <cell r="O204"/>
          <cell r="P204">
            <v>1738.7254499999997</v>
          </cell>
          <cell r="Q204">
            <v>2037.9604999999999</v>
          </cell>
          <cell r="R204">
            <v>12.977499999999999</v>
          </cell>
          <cell r="S204">
            <v>5.7999999999999989</v>
          </cell>
          <cell r="T204"/>
          <cell r="U204">
            <v>139098.03599999999</v>
          </cell>
          <cell r="V204">
            <v>163036.84</v>
          </cell>
          <cell r="W204">
            <v>1038.2</v>
          </cell>
          <cell r="X204">
            <v>464</v>
          </cell>
        </row>
        <row r="205">
          <cell r="I205" t="str">
            <v>A205</v>
          </cell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</row>
        <row r="206">
          <cell r="I206" t="str">
            <v>A206</v>
          </cell>
          <cell r="J206"/>
          <cell r="K206">
            <v>1.8940702513411483</v>
          </cell>
          <cell r="L206">
            <v>1.8552281442479637</v>
          </cell>
          <cell r="M206">
            <v>2.6236836876614342E-3</v>
          </cell>
          <cell r="N206">
            <v>1.1975958672759783E-3</v>
          </cell>
          <cell r="O206"/>
          <cell r="P206">
            <v>9532.8555749999996</v>
          </cell>
          <cell r="Q206">
            <v>9337.3632500000003</v>
          </cell>
          <cell r="R206">
            <v>13.204999999999998</v>
          </cell>
          <cell r="S206">
            <v>6.027499999999999</v>
          </cell>
          <cell r="T206"/>
          <cell r="U206">
            <v>762628.44599999988</v>
          </cell>
          <cell r="V206">
            <v>746989.05999999994</v>
          </cell>
          <cell r="W206">
            <v>1056.4000000000001</v>
          </cell>
          <cell r="X206">
            <v>482.2</v>
          </cell>
        </row>
        <row r="207">
          <cell r="I207" t="str">
            <v>A207</v>
          </cell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</row>
        <row r="208">
          <cell r="I208" t="str">
            <v>A208</v>
          </cell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</row>
        <row r="209">
          <cell r="I209" t="str">
            <v>A209</v>
          </cell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</row>
        <row r="210">
          <cell r="I210" t="str">
            <v>A210</v>
          </cell>
          <cell r="J210"/>
          <cell r="K210" t="str">
            <v>Valor custo por km = Custo Mensal / Percurso Mensal (A17)</v>
          </cell>
          <cell r="L210"/>
          <cell r="M210"/>
          <cell r="N210"/>
          <cell r="O210"/>
          <cell r="P210" t="str">
            <v>Valor custo por Veiculo = Custo Mensal / Frota Operante (A46)</v>
          </cell>
          <cell r="Q210"/>
          <cell r="R210"/>
          <cell r="S210"/>
          <cell r="T210"/>
          <cell r="U210"/>
          <cell r="V210"/>
          <cell r="W210"/>
          <cell r="X210"/>
        </row>
        <row r="211">
          <cell r="I211" t="str">
            <v>A211</v>
          </cell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</row>
        <row r="212">
          <cell r="I212" t="str">
            <v>A212</v>
          </cell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</row>
        <row r="213">
          <cell r="I213" t="str">
            <v>A213</v>
          </cell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 t="str">
            <v>Quantidade</v>
          </cell>
          <cell r="V213" t="str">
            <v>Quantidade</v>
          </cell>
          <cell r="W213" t="str">
            <v>Quantidade</v>
          </cell>
          <cell r="X213" t="str">
            <v>Quantidade</v>
          </cell>
        </row>
        <row r="214">
          <cell r="I214" t="str">
            <v>A214</v>
          </cell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>
            <v>1</v>
          </cell>
          <cell r="V214">
            <v>0</v>
          </cell>
          <cell r="W214">
            <v>1</v>
          </cell>
          <cell r="X214">
            <v>1</v>
          </cell>
        </row>
        <row r="215">
          <cell r="I215" t="str">
            <v>A215</v>
          </cell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>
            <v>14</v>
          </cell>
          <cell r="V215">
            <v>14</v>
          </cell>
          <cell r="W215">
            <v>14</v>
          </cell>
          <cell r="X215">
            <v>14</v>
          </cell>
        </row>
        <row r="216">
          <cell r="I216" t="str">
            <v>A216</v>
          </cell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>
            <v>64</v>
          </cell>
          <cell r="V216">
            <v>65</v>
          </cell>
          <cell r="W216">
            <v>64</v>
          </cell>
          <cell r="X216">
            <v>64</v>
          </cell>
        </row>
        <row r="217">
          <cell r="I217" t="str">
            <v>A217</v>
          </cell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>
            <v>1</v>
          </cell>
          <cell r="V217">
            <v>1</v>
          </cell>
          <cell r="W217">
            <v>1</v>
          </cell>
          <cell r="X217">
            <v>1</v>
          </cell>
        </row>
        <row r="218">
          <cell r="I218" t="str">
            <v>A218</v>
          </cell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>
            <v>80</v>
          </cell>
          <cell r="V218">
            <v>80</v>
          </cell>
          <cell r="W218">
            <v>80</v>
          </cell>
          <cell r="X218">
            <v>80</v>
          </cell>
        </row>
        <row r="219">
          <cell r="I219" t="str">
            <v>A219</v>
          </cell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</row>
        <row r="220">
          <cell r="I220" t="str">
            <v>A220</v>
          </cell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>
            <v>0.43409999999999999</v>
          </cell>
          <cell r="V220">
            <v>0.43409999999999999</v>
          </cell>
          <cell r="W220">
            <v>0.43409999999999999</v>
          </cell>
          <cell r="X220">
            <v>0.43409999999999999</v>
          </cell>
        </row>
        <row r="221">
          <cell r="I221" t="str">
            <v>A221</v>
          </cell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</row>
        <row r="222">
          <cell r="I222" t="str">
            <v>A222</v>
          </cell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</row>
        <row r="223">
          <cell r="I223" t="str">
            <v>A223</v>
          </cell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</row>
        <row r="224">
          <cell r="I224" t="str">
            <v>A224</v>
          </cell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</row>
        <row r="225">
          <cell r="I225" t="str">
            <v>A225</v>
          </cell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>
            <v>2.2000000000000002</v>
          </cell>
          <cell r="V225">
            <v>2.2000000000000002</v>
          </cell>
          <cell r="W225">
            <v>2.2000000000000002</v>
          </cell>
          <cell r="X225">
            <v>2.2000000000000002</v>
          </cell>
        </row>
        <row r="226">
          <cell r="I226" t="str">
            <v>A226</v>
          </cell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>
            <v>1E-4</v>
          </cell>
          <cell r="V226">
            <v>1E-4</v>
          </cell>
          <cell r="W226">
            <v>1E-4</v>
          </cell>
          <cell r="X226">
            <v>1E-4</v>
          </cell>
        </row>
        <row r="227">
          <cell r="I227" t="str">
            <v>A227</v>
          </cell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>
            <v>0.3</v>
          </cell>
          <cell r="V227">
            <v>0.3</v>
          </cell>
          <cell r="W227">
            <v>0.3</v>
          </cell>
          <cell r="X227">
            <v>0.3</v>
          </cell>
        </row>
        <row r="228">
          <cell r="I228" t="str">
            <v>A228</v>
          </cell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>
            <v>0.1</v>
          </cell>
          <cell r="V228">
            <v>0.1</v>
          </cell>
          <cell r="W228">
            <v>0.1</v>
          </cell>
          <cell r="X228">
            <v>0.1</v>
          </cell>
        </row>
        <row r="229">
          <cell r="I229" t="str">
            <v>A229</v>
          </cell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</row>
        <row r="230">
          <cell r="I230" t="str">
            <v>A230</v>
          </cell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</row>
        <row r="231">
          <cell r="I231" t="str">
            <v>A231</v>
          </cell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>
            <v>2087</v>
          </cell>
          <cell r="V231">
            <v>2020</v>
          </cell>
          <cell r="W231">
            <v>0.02</v>
          </cell>
          <cell r="X231">
            <v>0.02</v>
          </cell>
        </row>
        <row r="232">
          <cell r="I232" t="str">
            <v>A232</v>
          </cell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>
            <v>1113</v>
          </cell>
          <cell r="V232">
            <v>0</v>
          </cell>
          <cell r="W232">
            <v>0.01</v>
          </cell>
          <cell r="X232">
            <v>0.01</v>
          </cell>
        </row>
        <row r="233">
          <cell r="I233" t="str">
            <v>A233</v>
          </cell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>
            <v>1707</v>
          </cell>
          <cell r="V233">
            <v>2153.78125</v>
          </cell>
          <cell r="W233">
            <v>0.01</v>
          </cell>
          <cell r="X233">
            <v>0.01</v>
          </cell>
        </row>
        <row r="234">
          <cell r="I234" t="str">
            <v>A234</v>
          </cell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>
            <v>1166</v>
          </cell>
          <cell r="V234">
            <v>1229.2</v>
          </cell>
          <cell r="W234">
            <v>0.01</v>
          </cell>
          <cell r="X234">
            <v>0.01</v>
          </cell>
        </row>
        <row r="235">
          <cell r="I235" t="str">
            <v>A235</v>
          </cell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</row>
        <row r="236">
          <cell r="I236" t="str">
            <v>A236</v>
          </cell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</row>
        <row r="237">
          <cell r="I237" t="str">
            <v>A237</v>
          </cell>
          <cell r="J237"/>
          <cell r="K237">
            <v>1.3082707609775481</v>
          </cell>
          <cell r="L237">
            <v>1.2662706934234054</v>
          </cell>
          <cell r="M237">
            <v>1.253733359825154E-5</v>
          </cell>
          <cell r="N237">
            <v>1.253733359825154E-5</v>
          </cell>
          <cell r="O237"/>
          <cell r="P237">
            <v>6584.5267399999993</v>
          </cell>
          <cell r="Q237">
            <v>6373.1403999999993</v>
          </cell>
          <cell r="R237">
            <v>6.3100400000000001E-2</v>
          </cell>
          <cell r="S237">
            <v>6.3100400000000001E-2</v>
          </cell>
          <cell r="T237"/>
          <cell r="U237">
            <v>526762.13919999998</v>
          </cell>
          <cell r="V237">
            <v>509851.23199999996</v>
          </cell>
          <cell r="W237">
            <v>5.0480320000000001</v>
          </cell>
          <cell r="X237">
            <v>5.0480320000000001</v>
          </cell>
        </row>
        <row r="238">
          <cell r="I238" t="str">
            <v>A238</v>
          </cell>
          <cell r="J238"/>
          <cell r="K238">
            <v>3.1713755215577188E-5</v>
          </cell>
          <cell r="L238">
            <v>0</v>
          </cell>
          <cell r="M238">
            <v>2.8493939996026226E-10</v>
          </cell>
          <cell r="N238">
            <v>2.8493939996026226E-10</v>
          </cell>
          <cell r="O238"/>
          <cell r="P238">
            <v>0.15961533</v>
          </cell>
          <cell r="Q238">
            <v>0</v>
          </cell>
          <cell r="R238">
            <v>1.4341E-6</v>
          </cell>
          <cell r="S238">
            <v>1.4341E-6</v>
          </cell>
          <cell r="T238"/>
          <cell r="U238">
            <v>12.769226399999999</v>
          </cell>
          <cell r="V238">
            <v>0</v>
          </cell>
          <cell r="W238">
            <v>1.14728E-4</v>
          </cell>
          <cell r="X238">
            <v>1.14728E-4</v>
          </cell>
        </row>
        <row r="239">
          <cell r="I239" t="str">
            <v>A239</v>
          </cell>
          <cell r="J239"/>
          <cell r="K239">
            <v>0.14591746671965031</v>
          </cell>
          <cell r="L239">
            <v>0.18410914110619908</v>
          </cell>
          <cell r="M239">
            <v>8.5481819988078679E-7</v>
          </cell>
          <cell r="N239">
            <v>8.5481819988078679E-7</v>
          </cell>
          <cell r="O239"/>
          <cell r="P239">
            <v>734.40260999999998</v>
          </cell>
          <cell r="Q239">
            <v>926.62130718749995</v>
          </cell>
          <cell r="R239">
            <v>4.3023000000000002E-3</v>
          </cell>
          <cell r="S239">
            <v>4.3023000000000002E-3</v>
          </cell>
          <cell r="T239"/>
          <cell r="U239">
            <v>58752.2088</v>
          </cell>
          <cell r="V239">
            <v>74129.704574999996</v>
          </cell>
          <cell r="W239">
            <v>0.34418399999999999</v>
          </cell>
          <cell r="X239">
            <v>0.34418399999999999</v>
          </cell>
        </row>
        <row r="240">
          <cell r="I240" t="str">
            <v>A240</v>
          </cell>
          <cell r="J240"/>
          <cell r="K240">
            <v>3.3223934035366581E-2</v>
          </cell>
          <cell r="L240">
            <v>3.5024751043115442E-2</v>
          </cell>
          <cell r="M240">
            <v>2.8493939996026225E-7</v>
          </cell>
          <cell r="N240">
            <v>2.8493939996026225E-7</v>
          </cell>
          <cell r="O240"/>
          <cell r="P240">
            <v>167.21606</v>
          </cell>
          <cell r="Q240">
            <v>176.279572</v>
          </cell>
          <cell r="R240">
            <v>1.4341E-3</v>
          </cell>
          <cell r="S240">
            <v>1.4341E-3</v>
          </cell>
          <cell r="T240"/>
          <cell r="U240">
            <v>13377.284799999999</v>
          </cell>
          <cell r="V240">
            <v>14102.365760000001</v>
          </cell>
          <cell r="W240">
            <v>0.114728</v>
          </cell>
          <cell r="X240">
            <v>0.114728</v>
          </cell>
        </row>
        <row r="241">
          <cell r="I241" t="str">
            <v>A241</v>
          </cell>
          <cell r="J241"/>
          <cell r="K241">
            <v>1.4874438754877806</v>
          </cell>
          <cell r="L241">
            <v>1.4854045855727198</v>
          </cell>
          <cell r="M241">
            <v>1.3677376137492551E-5</v>
          </cell>
          <cell r="N241">
            <v>1.3677376137492551E-5</v>
          </cell>
          <cell r="O241"/>
          <cell r="P241">
            <v>7486.3050253299989</v>
          </cell>
          <cell r="Q241">
            <v>7476.0412791874996</v>
          </cell>
          <cell r="R241">
            <v>6.8838234099999993E-2</v>
          </cell>
          <cell r="S241">
            <v>6.8838234099999993E-2</v>
          </cell>
          <cell r="T241"/>
          <cell r="U241">
            <v>598904.40202639997</v>
          </cell>
          <cell r="V241">
            <v>598083.3023349999</v>
          </cell>
          <cell r="W241">
            <v>5.5070587280000005</v>
          </cell>
          <cell r="X241">
            <v>5.5070587280000005</v>
          </cell>
        </row>
        <row r="242">
          <cell r="I242" t="str">
            <v>A242</v>
          </cell>
          <cell r="J242"/>
          <cell r="K242"/>
          <cell r="L242"/>
          <cell r="M242"/>
          <cell r="N242">
            <v>0</v>
          </cell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</row>
        <row r="243">
          <cell r="I243" t="str">
            <v>A243</v>
          </cell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</row>
        <row r="244">
          <cell r="I244" t="str">
            <v>A244</v>
          </cell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/>
          <cell r="W244"/>
          <cell r="X244"/>
        </row>
        <row r="245">
          <cell r="I245" t="str">
            <v>A245</v>
          </cell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</row>
        <row r="246">
          <cell r="I246" t="str">
            <v>A246</v>
          </cell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>
            <v>0.13</v>
          </cell>
          <cell r="V246">
            <v>0.13</v>
          </cell>
          <cell r="W246">
            <v>0.13</v>
          </cell>
          <cell r="X246">
            <v>0.13</v>
          </cell>
        </row>
        <row r="247">
          <cell r="I247" t="str">
            <v>A247</v>
          </cell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>
            <v>0.22</v>
          </cell>
          <cell r="V247">
            <v>0.22</v>
          </cell>
          <cell r="W247">
            <v>0.22</v>
          </cell>
          <cell r="X247">
            <v>0.22</v>
          </cell>
        </row>
        <row r="248">
          <cell r="I248" t="str">
            <v>A248</v>
          </cell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>
            <v>0.09</v>
          </cell>
          <cell r="V248">
            <v>0.09</v>
          </cell>
          <cell r="W248">
            <v>0.09</v>
          </cell>
          <cell r="X248">
            <v>0.09</v>
          </cell>
        </row>
        <row r="249">
          <cell r="I249" t="str">
            <v>A249</v>
          </cell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>
            <v>2.5000000000000001E-2</v>
          </cell>
          <cell r="V249">
            <v>2.5000000000000001E-2</v>
          </cell>
          <cell r="W249">
            <v>2.5000000000000001E-2</v>
          </cell>
          <cell r="X249">
            <v>2.5000000000000001E-2</v>
          </cell>
        </row>
        <row r="250">
          <cell r="I250" t="str">
            <v>A250</v>
          </cell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</row>
        <row r="251">
          <cell r="I251" t="str">
            <v>A251</v>
          </cell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</row>
        <row r="252">
          <cell r="I252" t="str">
            <v>A252</v>
          </cell>
          <cell r="J252"/>
          <cell r="K252">
            <v>0.19336770381341148</v>
          </cell>
          <cell r="L252">
            <v>0.1931025961244536</v>
          </cell>
          <cell r="M252">
            <v>1.7780588978740317E-6</v>
          </cell>
          <cell r="N252">
            <v>1.7780588978740317E-6</v>
          </cell>
          <cell r="O252"/>
          <cell r="P252">
            <v>973.21965329289992</v>
          </cell>
          <cell r="Q252">
            <v>971.88536629437499</v>
          </cell>
          <cell r="R252">
            <v>8.948970433000001E-3</v>
          </cell>
          <cell r="S252">
            <v>8.948970433000001E-3</v>
          </cell>
          <cell r="T252"/>
          <cell r="U252">
            <v>77857.572263431997</v>
          </cell>
          <cell r="V252">
            <v>77750.829303549996</v>
          </cell>
          <cell r="W252">
            <v>0.71591763464000013</v>
          </cell>
          <cell r="X252">
            <v>0.71591763464000013</v>
          </cell>
        </row>
        <row r="253">
          <cell r="I253" t="str">
            <v>A253</v>
          </cell>
          <cell r="J253"/>
          <cell r="K253">
            <v>0.32723765260731169</v>
          </cell>
          <cell r="L253">
            <v>0.32678900882599837</v>
          </cell>
          <cell r="M253">
            <v>3.0090227502483611E-6</v>
          </cell>
          <cell r="N253">
            <v>3.0090227502483611E-6</v>
          </cell>
          <cell r="O253"/>
          <cell r="P253">
            <v>1646.9871055725998</v>
          </cell>
          <cell r="Q253">
            <v>1644.7290814212497</v>
          </cell>
          <cell r="R253">
            <v>1.5144411502000002E-2</v>
          </cell>
          <cell r="S253">
            <v>1.5144411502000002E-2</v>
          </cell>
          <cell r="T253"/>
          <cell r="U253">
            <v>131758.96844580799</v>
          </cell>
          <cell r="V253">
            <v>131578.32651369998</v>
          </cell>
          <cell r="W253">
            <v>1.2115529201600002</v>
          </cell>
          <cell r="X253">
            <v>1.2115529201600002</v>
          </cell>
        </row>
        <row r="254">
          <cell r="I254" t="str">
            <v>A254</v>
          </cell>
          <cell r="J254"/>
          <cell r="K254">
            <v>0.13386994879390024</v>
          </cell>
          <cell r="L254">
            <v>0.13368641270154477</v>
          </cell>
          <cell r="M254">
            <v>1.2309638523743296E-6</v>
          </cell>
          <cell r="N254">
            <v>1.2309638523743296E-6</v>
          </cell>
          <cell r="O254"/>
          <cell r="P254">
            <v>673.76745227969991</v>
          </cell>
          <cell r="Q254">
            <v>672.84371512687483</v>
          </cell>
          <cell r="R254">
            <v>6.1954410690000005E-3</v>
          </cell>
          <cell r="S254">
            <v>6.1954410690000005E-3</v>
          </cell>
          <cell r="T254"/>
          <cell r="U254">
            <v>53901.396182375996</v>
          </cell>
          <cell r="V254">
            <v>53827.497210149988</v>
          </cell>
          <cell r="W254">
            <v>0.49563528552000002</v>
          </cell>
          <cell r="X254">
            <v>0.49563528552000002</v>
          </cell>
        </row>
        <row r="255">
          <cell r="I255" t="str">
            <v>A255</v>
          </cell>
          <cell r="J255"/>
          <cell r="K255">
            <v>3.7186096887194514E-2</v>
          </cell>
          <cell r="L255">
            <v>3.7135114639317998E-2</v>
          </cell>
          <cell r="M255">
            <v>3.4193440343731377E-7</v>
          </cell>
          <cell r="N255">
            <v>3.4193440343731377E-7</v>
          </cell>
          <cell r="O255"/>
          <cell r="P255">
            <v>187.15762563325001</v>
          </cell>
          <cell r="Q255">
            <v>186.90103197968747</v>
          </cell>
          <cell r="R255">
            <v>1.7209558525000002E-3</v>
          </cell>
          <cell r="S255">
            <v>1.7209558525000002E-3</v>
          </cell>
          <cell r="T255"/>
          <cell r="U255">
            <v>14972.61005066</v>
          </cell>
          <cell r="V255">
            <v>14952.082558374997</v>
          </cell>
          <cell r="W255">
            <v>0.13767646820000001</v>
          </cell>
          <cell r="X255">
            <v>0.13767646820000001</v>
          </cell>
        </row>
        <row r="256">
          <cell r="I256" t="str">
            <v>A256</v>
          </cell>
          <cell r="J256"/>
          <cell r="K256">
            <v>0.69166140210181792</v>
          </cell>
          <cell r="L256">
            <v>0.6907131322913147</v>
          </cell>
          <cell r="M256">
            <v>6.3599799039340357E-6</v>
          </cell>
          <cell r="N256">
            <v>6.3599799039340357E-6</v>
          </cell>
          <cell r="O256"/>
          <cell r="P256">
            <v>3481.1318367784497</v>
          </cell>
          <cell r="Q256">
            <v>3476.3591948221874</v>
          </cell>
          <cell r="R256">
            <v>3.2009778856500005E-2</v>
          </cell>
          <cell r="S256">
            <v>3.2009778856500005E-2</v>
          </cell>
          <cell r="T256"/>
          <cell r="U256">
            <v>278490.54694227595</v>
          </cell>
          <cell r="V256">
            <v>278108.73558577499</v>
          </cell>
          <cell r="W256">
            <v>2.5607823085200003</v>
          </cell>
          <cell r="X256">
            <v>2.5607823085200003</v>
          </cell>
        </row>
        <row r="257">
          <cell r="I257" t="str">
            <v>A257</v>
          </cell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</row>
        <row r="258">
          <cell r="I258" t="str">
            <v>A258</v>
          </cell>
          <cell r="J258"/>
          <cell r="K258"/>
          <cell r="L258"/>
          <cell r="M258"/>
          <cell r="N258"/>
          <cell r="O258"/>
          <cell r="P258">
            <v>10106.511784195498</v>
          </cell>
          <cell r="Q258">
            <v>10092.655726903125</v>
          </cell>
          <cell r="R258">
            <v>9.2931616034999998E-2</v>
          </cell>
          <cell r="S258">
            <v>9.2931616034999998E-2</v>
          </cell>
          <cell r="T258"/>
          <cell r="U258"/>
          <cell r="V258"/>
          <cell r="W258"/>
          <cell r="X258"/>
        </row>
        <row r="259">
          <cell r="I259" t="str">
            <v>A259</v>
          </cell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</row>
        <row r="260">
          <cell r="I260" t="str">
            <v>A260</v>
          </cell>
          <cell r="J260"/>
          <cell r="K260">
            <v>2.1791052775895983</v>
          </cell>
          <cell r="L260">
            <v>2.1761177178640345</v>
          </cell>
          <cell r="M260">
            <v>2.0037356041426588E-5</v>
          </cell>
          <cell r="N260">
            <v>2.0037356041426588E-5</v>
          </cell>
          <cell r="O260"/>
          <cell r="P260">
            <v>10967.436862108449</v>
          </cell>
          <cell r="Q260">
            <v>10952.400474009686</v>
          </cell>
          <cell r="R260">
            <v>0.1008480129565</v>
          </cell>
          <cell r="S260">
            <v>0.1008480129565</v>
          </cell>
          <cell r="T260"/>
          <cell r="U260">
            <v>877394.94896867592</v>
          </cell>
          <cell r="V260">
            <v>876192.03792077489</v>
          </cell>
          <cell r="W260">
            <v>8.0678410365200008</v>
          </cell>
          <cell r="X260">
            <v>8.0678410365200008</v>
          </cell>
        </row>
        <row r="261">
          <cell r="I261" t="str">
            <v>A261</v>
          </cell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</row>
        <row r="262">
          <cell r="I262" t="str">
            <v>A262</v>
          </cell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</row>
        <row r="263">
          <cell r="I263" t="str">
            <v>A263</v>
          </cell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</row>
        <row r="264">
          <cell r="I264" t="str">
            <v>A264</v>
          </cell>
          <cell r="J264"/>
          <cell r="K264" t="str">
            <v>Valor custo por km = Custo Mensal / Percurso Mensal (A17)</v>
          </cell>
          <cell r="L264"/>
          <cell r="M264"/>
          <cell r="N264"/>
          <cell r="O264"/>
          <cell r="P264" t="str">
            <v>Valor custo por Veiculo = Custo Mensal / Frota Total (A32)</v>
          </cell>
          <cell r="Q264"/>
          <cell r="R264"/>
          <cell r="S264"/>
          <cell r="T264"/>
          <cell r="U264"/>
          <cell r="V264"/>
          <cell r="W264"/>
          <cell r="X264"/>
        </row>
        <row r="265">
          <cell r="I265" t="str">
            <v>A265</v>
          </cell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</row>
        <row r="266">
          <cell r="I266" t="str">
            <v>A266</v>
          </cell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</row>
        <row r="267">
          <cell r="I267" t="str">
            <v>A267</v>
          </cell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</row>
        <row r="268">
          <cell r="I268" t="str">
            <v>A268</v>
          </cell>
          <cell r="J268"/>
          <cell r="K268">
            <v>2.1855752036558714E-2</v>
          </cell>
          <cell r="L268">
            <v>2.9943282336578579E-2</v>
          </cell>
          <cell r="M268">
            <v>2.483608185972581E-8</v>
          </cell>
          <cell r="N268">
            <v>2.483608185972581E-8</v>
          </cell>
          <cell r="O268"/>
          <cell r="P268">
            <v>100</v>
          </cell>
          <cell r="Q268">
            <v>137.00412727272726</v>
          </cell>
          <cell r="R268">
            <v>1.1363636363636364E-4</v>
          </cell>
          <cell r="S268">
            <v>1.1363636363636364E-4</v>
          </cell>
          <cell r="T268"/>
          <cell r="U268">
            <v>8800</v>
          </cell>
          <cell r="V268">
            <v>12056.3632</v>
          </cell>
          <cell r="W268">
            <v>0.01</v>
          </cell>
          <cell r="X268">
            <v>0.01</v>
          </cell>
        </row>
        <row r="269">
          <cell r="I269" t="str">
            <v>A269</v>
          </cell>
          <cell r="J269"/>
          <cell r="K269">
            <v>3.4770514603616132E-2</v>
          </cell>
          <cell r="L269">
            <v>7.4508245579177432E-4</v>
          </cell>
          <cell r="M269">
            <v>2.483608185972581E-8</v>
          </cell>
          <cell r="N269">
            <v>2.483608185972581E-8</v>
          </cell>
          <cell r="O269"/>
          <cell r="P269">
            <v>159.09090909090909</v>
          </cell>
          <cell r="Q269">
            <v>3.4090909090909092</v>
          </cell>
          <cell r="R269">
            <v>1.1363636363636364E-4</v>
          </cell>
          <cell r="S269">
            <v>1.1363636363636364E-4</v>
          </cell>
          <cell r="T269"/>
          <cell r="U269">
            <v>14000</v>
          </cell>
          <cell r="V269">
            <v>300</v>
          </cell>
          <cell r="W269">
            <v>0.01</v>
          </cell>
          <cell r="X269">
            <v>0.01</v>
          </cell>
        </row>
        <row r="270">
          <cell r="I270" t="str">
            <v>A270</v>
          </cell>
          <cell r="J270"/>
          <cell r="K270">
            <v>1.0927876018279357E-2</v>
          </cell>
          <cell r="L270">
            <v>7.4858205841446448E-3</v>
          </cell>
          <cell r="M270">
            <v>2.483608185972581E-8</v>
          </cell>
          <cell r="N270">
            <v>2.483608185972581E-8</v>
          </cell>
          <cell r="O270"/>
          <cell r="P270">
            <v>50</v>
          </cell>
          <cell r="Q270">
            <v>34.251031818181815</v>
          </cell>
          <cell r="R270">
            <v>1.1363636363636364E-4</v>
          </cell>
          <cell r="S270">
            <v>1.1363636363636364E-4</v>
          </cell>
          <cell r="T270"/>
          <cell r="U270">
            <v>4400</v>
          </cell>
          <cell r="V270">
            <v>3014.0907999999999</v>
          </cell>
          <cell r="W270">
            <v>0.01</v>
          </cell>
          <cell r="X270">
            <v>0.01</v>
          </cell>
        </row>
        <row r="271">
          <cell r="I271" t="str">
            <v>A271</v>
          </cell>
          <cell r="J271"/>
          <cell r="K271">
            <v>4.3711504073117427E-2</v>
          </cell>
          <cell r="L271">
            <v>4.3711504073117427E-2</v>
          </cell>
          <cell r="M271">
            <v>2.483608185972581E-8</v>
          </cell>
          <cell r="N271">
            <v>2.483608185972581E-8</v>
          </cell>
          <cell r="O271"/>
          <cell r="P271">
            <v>200</v>
          </cell>
          <cell r="Q271">
            <v>200</v>
          </cell>
          <cell r="R271">
            <v>1.1363636363636364E-4</v>
          </cell>
          <cell r="S271">
            <v>1.1363636363636364E-4</v>
          </cell>
          <cell r="T271"/>
          <cell r="U271">
            <v>17600</v>
          </cell>
          <cell r="V271">
            <v>17600</v>
          </cell>
          <cell r="W271">
            <v>0.01</v>
          </cell>
          <cell r="X271">
            <v>0.01</v>
          </cell>
        </row>
        <row r="272">
          <cell r="I272" t="str">
            <v>A272</v>
          </cell>
          <cell r="J272"/>
          <cell r="K272">
            <v>0.11126564673157163</v>
          </cell>
          <cell r="L272">
            <v>8.1885689449632426E-2</v>
          </cell>
          <cell r="M272">
            <v>9.9344327438903238E-8</v>
          </cell>
          <cell r="N272">
            <v>9.9344327438903238E-8</v>
          </cell>
          <cell r="O272"/>
          <cell r="P272">
            <v>509.09090909090912</v>
          </cell>
          <cell r="Q272">
            <v>374.66424999999998</v>
          </cell>
          <cell r="R272">
            <v>4.5454545454545455E-4</v>
          </cell>
          <cell r="S272">
            <v>4.5454545454545455E-4</v>
          </cell>
          <cell r="T272"/>
          <cell r="U272">
            <v>44800</v>
          </cell>
          <cell r="V272">
            <v>32970.453999999998</v>
          </cell>
          <cell r="W272">
            <v>0.04</v>
          </cell>
          <cell r="X272">
            <v>0.04</v>
          </cell>
        </row>
        <row r="273">
          <cell r="I273" t="str">
            <v>A273</v>
          </cell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</row>
        <row r="274">
          <cell r="I274" t="str">
            <v>A274</v>
          </cell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</row>
        <row r="275">
          <cell r="I275" t="str">
            <v>A275</v>
          </cell>
          <cell r="J275"/>
          <cell r="K275">
            <v>0.18249990065567254</v>
          </cell>
          <cell r="L275">
            <v>0.21230677528313133</v>
          </cell>
          <cell r="M275">
            <v>6.5567256109676133E-4</v>
          </cell>
          <cell r="N275">
            <v>6.5567256109676133E-4</v>
          </cell>
          <cell r="O275"/>
          <cell r="P275">
            <v>835.02</v>
          </cell>
          <cell r="Q275">
            <v>971.4</v>
          </cell>
          <cell r="R275">
            <v>3</v>
          </cell>
          <cell r="S275">
            <v>3</v>
          </cell>
          <cell r="T275"/>
          <cell r="U275">
            <v>73481.759999999995</v>
          </cell>
          <cell r="V275">
            <v>85483.199999999997</v>
          </cell>
          <cell r="W275">
            <v>264</v>
          </cell>
          <cell r="X275">
            <v>264</v>
          </cell>
        </row>
        <row r="276">
          <cell r="I276" t="str">
            <v>A276</v>
          </cell>
          <cell r="J276"/>
          <cell r="K276">
            <v>0.18249990065567254</v>
          </cell>
          <cell r="L276">
            <v>0.21230677528313133</v>
          </cell>
          <cell r="M276">
            <v>6.5567256109676133E-4</v>
          </cell>
          <cell r="N276">
            <v>6.5567256109676133E-4</v>
          </cell>
          <cell r="O276"/>
          <cell r="P276">
            <v>835.02</v>
          </cell>
          <cell r="Q276">
            <v>971.4</v>
          </cell>
          <cell r="R276">
            <v>3</v>
          </cell>
          <cell r="S276">
            <v>3</v>
          </cell>
          <cell r="T276"/>
          <cell r="U276">
            <v>73481.759999999995</v>
          </cell>
          <cell r="V276">
            <v>85483.199999999997</v>
          </cell>
          <cell r="W276">
            <v>264</v>
          </cell>
          <cell r="X276">
            <v>264</v>
          </cell>
        </row>
        <row r="277">
          <cell r="I277" t="str">
            <v>A277</v>
          </cell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</row>
        <row r="278">
          <cell r="I278" t="str">
            <v>A278</v>
          </cell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</row>
        <row r="279">
          <cell r="I279" t="str">
            <v>A279</v>
          </cell>
          <cell r="J279"/>
          <cell r="K279">
            <v>0</v>
          </cell>
          <cell r="L279">
            <v>0.1081693055831512</v>
          </cell>
          <cell r="M279">
            <v>0</v>
          </cell>
          <cell r="N279">
            <v>0</v>
          </cell>
          <cell r="O279"/>
          <cell r="P279">
            <v>0</v>
          </cell>
          <cell r="Q279">
            <v>494.9237409090909</v>
          </cell>
          <cell r="R279">
            <v>0</v>
          </cell>
          <cell r="S279">
            <v>0</v>
          </cell>
          <cell r="T279"/>
          <cell r="U279">
            <v>0</v>
          </cell>
          <cell r="V279">
            <v>43553.289199999999</v>
          </cell>
          <cell r="W279">
            <v>0</v>
          </cell>
          <cell r="X279">
            <v>0</v>
          </cell>
        </row>
        <row r="280">
          <cell r="I280" t="str">
            <v>A280</v>
          </cell>
          <cell r="J280"/>
          <cell r="K280">
            <v>1.0927876018279357E-2</v>
          </cell>
          <cell r="L280">
            <v>7.4508245579177432E-4</v>
          </cell>
          <cell r="M280">
            <v>2.483608185972581E-8</v>
          </cell>
          <cell r="N280">
            <v>2.483608185972581E-8</v>
          </cell>
          <cell r="O280"/>
          <cell r="P280">
            <v>50</v>
          </cell>
          <cell r="Q280">
            <v>3.4090909090909092</v>
          </cell>
          <cell r="R280">
            <v>1.1363636363636364E-4</v>
          </cell>
          <cell r="S280">
            <v>1.1363636363636364E-4</v>
          </cell>
          <cell r="T280"/>
          <cell r="U280">
            <v>4400</v>
          </cell>
          <cell r="V280">
            <v>300</v>
          </cell>
          <cell r="W280">
            <v>0.01</v>
          </cell>
          <cell r="X280">
            <v>0.01</v>
          </cell>
        </row>
        <row r="281">
          <cell r="I281" t="str">
            <v>A281</v>
          </cell>
          <cell r="J281"/>
          <cell r="K281">
            <v>1.0927876018279357E-2</v>
          </cell>
          <cell r="L281">
            <v>0.10891438803894297</v>
          </cell>
          <cell r="M281">
            <v>2.483608185972581E-8</v>
          </cell>
          <cell r="N281">
            <v>2.483608185972581E-8</v>
          </cell>
          <cell r="O281"/>
          <cell r="P281">
            <v>50</v>
          </cell>
          <cell r="Q281">
            <v>498.33283181818183</v>
          </cell>
          <cell r="R281">
            <v>1.1363636363636364E-4</v>
          </cell>
          <cell r="S281">
            <v>1.1363636363636364E-4</v>
          </cell>
          <cell r="T281"/>
          <cell r="U281">
            <v>4400</v>
          </cell>
          <cell r="V281">
            <v>43853.289199999999</v>
          </cell>
          <cell r="W281">
            <v>0.01</v>
          </cell>
          <cell r="X281">
            <v>0.01</v>
          </cell>
        </row>
        <row r="282">
          <cell r="I282" t="str">
            <v>A282</v>
          </cell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</row>
        <row r="283">
          <cell r="I283" t="str">
            <v>A283</v>
          </cell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</row>
        <row r="284">
          <cell r="I284" t="str">
            <v>A284</v>
          </cell>
          <cell r="J284"/>
          <cell r="K284">
            <v>3.1872963441287504E-2</v>
          </cell>
          <cell r="L284">
            <v>5.7723226703755216E-2</v>
          </cell>
          <cell r="M284">
            <v>1.7385257301808069E-7</v>
          </cell>
          <cell r="N284">
            <v>1.7385257301808069E-7</v>
          </cell>
          <cell r="O284"/>
          <cell r="P284">
            <v>145.83329545454546</v>
          </cell>
          <cell r="Q284">
            <v>264.11</v>
          </cell>
          <cell r="R284">
            <v>7.9545454545454548E-4</v>
          </cell>
          <cell r="S284">
            <v>7.9545454545454548E-4</v>
          </cell>
          <cell r="T284"/>
          <cell r="U284">
            <v>12833.33</v>
          </cell>
          <cell r="V284">
            <v>23241.68</v>
          </cell>
          <cell r="W284">
            <v>7.0000000000000007E-2</v>
          </cell>
          <cell r="X284">
            <v>7.0000000000000007E-2</v>
          </cell>
        </row>
        <row r="285">
          <cell r="I285" t="str">
            <v>A285</v>
          </cell>
          <cell r="J285"/>
          <cell r="K285">
            <v>3.0051659050268228E-3</v>
          </cell>
          <cell r="L285">
            <v>3.0018875422213394E-3</v>
          </cell>
          <cell r="M285">
            <v>1.7385257301808069E-7</v>
          </cell>
          <cell r="N285">
            <v>1.7385257301808069E-7</v>
          </cell>
          <cell r="O285"/>
          <cell r="P285">
            <v>13.75</v>
          </cell>
          <cell r="Q285">
            <v>13.735000000000001</v>
          </cell>
          <cell r="R285">
            <v>7.9545454545454548E-4</v>
          </cell>
          <cell r="S285">
            <v>7.9545454545454548E-4</v>
          </cell>
          <cell r="T285"/>
          <cell r="U285">
            <v>1210</v>
          </cell>
          <cell r="V285">
            <v>1208.68</v>
          </cell>
          <cell r="W285">
            <v>7.0000000000000007E-2</v>
          </cell>
          <cell r="X285">
            <v>7.0000000000000007E-2</v>
          </cell>
        </row>
        <row r="286">
          <cell r="I286" t="str">
            <v>A286</v>
          </cell>
          <cell r="J286"/>
          <cell r="K286">
            <v>7.2851678919133719E-4</v>
          </cell>
          <cell r="L286">
            <v>1.8213043910192729E-3</v>
          </cell>
          <cell r="M286">
            <v>1.7385257301808069E-7</v>
          </cell>
          <cell r="N286">
            <v>1.7385257301808069E-7</v>
          </cell>
          <cell r="O286"/>
          <cell r="P286">
            <v>3.3332954545454543</v>
          </cell>
          <cell r="Q286">
            <v>8.3332954545454552</v>
          </cell>
          <cell r="R286">
            <v>7.9545454545454548E-4</v>
          </cell>
          <cell r="S286">
            <v>7.9545454545454548E-4</v>
          </cell>
          <cell r="T286"/>
          <cell r="U286">
            <v>293.33</v>
          </cell>
          <cell r="V286">
            <v>733.33</v>
          </cell>
          <cell r="W286">
            <v>7.0000000000000007E-2</v>
          </cell>
          <cell r="X286">
            <v>7.0000000000000007E-2</v>
          </cell>
        </row>
        <row r="287">
          <cell r="I287" t="str">
            <v>A287</v>
          </cell>
          <cell r="J287"/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/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/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I288" t="str">
            <v>A288</v>
          </cell>
          <cell r="J288"/>
          <cell r="K288">
            <v>3.5606646135505661E-2</v>
          </cell>
          <cell r="L288">
            <v>6.2546418636995824E-2</v>
          </cell>
          <cell r="M288">
            <v>5.2155771905424203E-7</v>
          </cell>
          <cell r="N288">
            <v>5.2155771905424203E-7</v>
          </cell>
          <cell r="O288"/>
          <cell r="P288">
            <v>162.91659090909093</v>
          </cell>
          <cell r="Q288">
            <v>286.17829545454549</v>
          </cell>
          <cell r="R288">
            <v>2.3863636363636366E-3</v>
          </cell>
          <cell r="S288">
            <v>2.3863636363636366E-3</v>
          </cell>
          <cell r="T288"/>
          <cell r="U288">
            <v>14336.66</v>
          </cell>
          <cell r="V288">
            <v>25183.690000000002</v>
          </cell>
          <cell r="W288">
            <v>0.21000000000000002</v>
          </cell>
          <cell r="X288">
            <v>0.21000000000000002</v>
          </cell>
        </row>
        <row r="289">
          <cell r="I289" t="str">
            <v>A289</v>
          </cell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</row>
        <row r="290">
          <cell r="I290" t="str">
            <v>A290</v>
          </cell>
          <cell r="J290"/>
          <cell r="K290">
            <v>0.3403000695410292</v>
          </cell>
          <cell r="L290">
            <v>0.46565327140870255</v>
          </cell>
          <cell r="M290">
            <v>6.5631829922511422E-4</v>
          </cell>
          <cell r="N290">
            <v>6.5631829922511422E-4</v>
          </cell>
          <cell r="O290"/>
          <cell r="P290">
            <v>1557.0274999999999</v>
          </cell>
          <cell r="Q290">
            <v>2130.5753772727271</v>
          </cell>
          <cell r="R290">
            <v>3.0029545454545454</v>
          </cell>
          <cell r="S290">
            <v>3.0029545454545454</v>
          </cell>
          <cell r="T290"/>
          <cell r="U290">
            <v>137018.41999999998</v>
          </cell>
          <cell r="V290">
            <v>187490.63319999998</v>
          </cell>
          <cell r="W290">
            <v>264.26</v>
          </cell>
          <cell r="X290">
            <v>264.26</v>
          </cell>
        </row>
        <row r="291">
          <cell r="I291" t="str">
            <v>A291</v>
          </cell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</row>
        <row r="292">
          <cell r="I292" t="str">
            <v>A292</v>
          </cell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</row>
        <row r="293">
          <cell r="I293" t="str">
            <v>A293</v>
          </cell>
          <cell r="J293"/>
          <cell r="K293">
            <v>-2.1855752036558714E-2</v>
          </cell>
          <cell r="L293">
            <v>-2.1855752036558714E-2</v>
          </cell>
          <cell r="M293">
            <v>-2.1855752036558713E-4</v>
          </cell>
          <cell r="N293">
            <v>-2.1855752036558713E-4</v>
          </cell>
          <cell r="O293"/>
          <cell r="P293">
            <v>-100</v>
          </cell>
          <cell r="Q293">
            <v>-100</v>
          </cell>
          <cell r="R293">
            <v>-1</v>
          </cell>
          <cell r="S293">
            <v>-1</v>
          </cell>
          <cell r="T293"/>
          <cell r="U293">
            <v>-8800</v>
          </cell>
          <cell r="V293">
            <v>-8800</v>
          </cell>
          <cell r="W293">
            <v>-88</v>
          </cell>
          <cell r="X293">
            <v>-88</v>
          </cell>
        </row>
        <row r="294">
          <cell r="I294" t="str">
            <v>A294</v>
          </cell>
          <cell r="J294"/>
          <cell r="K294">
            <v>-2.1855752036558714E-2</v>
          </cell>
          <cell r="L294">
            <v>-2.1855752036558714E-2</v>
          </cell>
          <cell r="M294">
            <v>-2.1855752036558713E-4</v>
          </cell>
          <cell r="N294">
            <v>-2.1855752036558713E-4</v>
          </cell>
          <cell r="O294"/>
          <cell r="P294">
            <v>-100</v>
          </cell>
          <cell r="Q294">
            <v>-100</v>
          </cell>
          <cell r="R294">
            <v>-1</v>
          </cell>
          <cell r="S294">
            <v>-1</v>
          </cell>
          <cell r="T294"/>
          <cell r="U294">
            <v>-8800</v>
          </cell>
          <cell r="V294">
            <v>-8800</v>
          </cell>
          <cell r="W294">
            <v>-88</v>
          </cell>
          <cell r="X294">
            <v>-88</v>
          </cell>
        </row>
        <row r="295">
          <cell r="I295" t="str">
            <v>A295</v>
          </cell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</row>
        <row r="296">
          <cell r="I296" t="str">
            <v>A296</v>
          </cell>
          <cell r="J296"/>
          <cell r="K296">
            <v>5.7129957281161232</v>
          </cell>
          <cell r="L296">
            <v>5.7857097227981358</v>
          </cell>
          <cell r="M296">
            <v>7.5856708417027293E-3</v>
          </cell>
          <cell r="N296">
            <v>6.1595830213172741E-3</v>
          </cell>
          <cell r="O296"/>
          <cell r="P296">
            <v>27673.640505290266</v>
          </cell>
          <cell r="Q296">
            <v>28044.611146736956</v>
          </cell>
          <cell r="R296">
            <v>35.207287406895887</v>
          </cell>
          <cell r="S296">
            <v>28.029787406895895</v>
          </cell>
          <cell r="T296"/>
          <cell r="U296">
            <v>2300280.5999686755</v>
          </cell>
          <cell r="V296">
            <v>2329558.1627874416</v>
          </cell>
          <cell r="W296">
            <v>3054.2945077031864</v>
          </cell>
          <cell r="X296">
            <v>2480.0945077031865</v>
          </cell>
        </row>
        <row r="297">
          <cell r="I297" t="str">
            <v>A297</v>
          </cell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</row>
        <row r="298">
          <cell r="I298" t="str">
            <v>A298</v>
          </cell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</row>
        <row r="299">
          <cell r="I299" t="str">
            <v>A299</v>
          </cell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</row>
        <row r="300">
          <cell r="I300" t="str">
            <v>A300</v>
          </cell>
          <cell r="J300"/>
          <cell r="K300">
            <v>1.321375881680906</v>
          </cell>
          <cell r="L300">
            <v>1.3105663413139943</v>
          </cell>
          <cell r="M300">
            <v>4.5041890191403408E-3</v>
          </cell>
          <cell r="N300">
            <v>4.5041890191403408E-3</v>
          </cell>
          <cell r="O300"/>
          <cell r="P300">
            <v>5716.3205681818181</v>
          </cell>
          <cell r="Q300">
            <v>5724.2720454545452</v>
          </cell>
          <cell r="R300">
            <v>19.898484848484848</v>
          </cell>
          <cell r="S300">
            <v>19.898484848484848</v>
          </cell>
          <cell r="T300"/>
          <cell r="U300">
            <v>532038.78499999992</v>
          </cell>
          <cell r="V300">
            <v>527686.43166666664</v>
          </cell>
          <cell r="W300">
            <v>1813.5666666666666</v>
          </cell>
          <cell r="X300">
            <v>1813.5666666666666</v>
          </cell>
        </row>
        <row r="301">
          <cell r="I301" t="str">
            <v>A301</v>
          </cell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</row>
        <row r="302">
          <cell r="I302" t="str">
            <v>A302</v>
          </cell>
          <cell r="J302"/>
          <cell r="K302">
            <v>1.8940702513411483</v>
          </cell>
          <cell r="L302">
            <v>1.8552281442479637</v>
          </cell>
          <cell r="M302">
            <v>2.6236836876614342E-3</v>
          </cell>
          <cell r="N302">
            <v>1.1975958672759783E-3</v>
          </cell>
          <cell r="O302"/>
          <cell r="P302">
            <v>9532.8555749999996</v>
          </cell>
          <cell r="Q302">
            <v>9337.3632500000003</v>
          </cell>
          <cell r="R302">
            <v>13.204999999999998</v>
          </cell>
          <cell r="S302">
            <v>6.027499999999999</v>
          </cell>
          <cell r="T302"/>
          <cell r="U302">
            <v>762628.44599999988</v>
          </cell>
          <cell r="V302">
            <v>746989.05999999994</v>
          </cell>
          <cell r="W302">
            <v>1056.4000000000001</v>
          </cell>
          <cell r="X302">
            <v>482.2</v>
          </cell>
        </row>
        <row r="303">
          <cell r="I303" t="str">
            <v>A303</v>
          </cell>
          <cell r="J303"/>
          <cell r="K303">
            <v>1.3439250198688655</v>
          </cell>
          <cell r="L303">
            <v>1.2482216123584344</v>
          </cell>
          <cell r="M303">
            <v>4.0756010331810054E-5</v>
          </cell>
          <cell r="N303">
            <v>4.0756010331810054E-5</v>
          </cell>
          <cell r="O303"/>
          <cell r="P303">
            <v>6763.9746249999998</v>
          </cell>
          <cell r="Q303">
            <v>6282.2993750000005</v>
          </cell>
          <cell r="R303">
            <v>0.205125</v>
          </cell>
          <cell r="S303">
            <v>0.205125</v>
          </cell>
          <cell r="T303"/>
          <cell r="U303">
            <v>541117.97</v>
          </cell>
          <cell r="V303">
            <v>502583.95000000007</v>
          </cell>
          <cell r="W303">
            <v>16.41</v>
          </cell>
          <cell r="X303">
            <v>16.41</v>
          </cell>
        </row>
        <row r="304">
          <cell r="I304" t="str">
            <v>A304</v>
          </cell>
          <cell r="J304"/>
          <cell r="K304">
            <v>9.9000024836081849E-2</v>
          </cell>
          <cell r="L304">
            <v>9.1472729982118001E-2</v>
          </cell>
          <cell r="M304">
            <v>3.0300019868865487E-6</v>
          </cell>
          <cell r="N304">
            <v>3.0300019868865487E-6</v>
          </cell>
          <cell r="O304"/>
          <cell r="P304">
            <v>498.26712499999996</v>
          </cell>
          <cell r="Q304">
            <v>460.38224999999994</v>
          </cell>
          <cell r="R304">
            <v>1.525E-2</v>
          </cell>
          <cell r="S304">
            <v>1.525E-2</v>
          </cell>
          <cell r="T304"/>
          <cell r="U304">
            <v>39861.369999999995</v>
          </cell>
          <cell r="V304">
            <v>36830.579999999994</v>
          </cell>
          <cell r="W304">
            <v>1.22</v>
          </cell>
          <cell r="X304">
            <v>1.22</v>
          </cell>
        </row>
        <row r="305">
          <cell r="I305" t="str">
            <v>A305</v>
          </cell>
          <cell r="J305"/>
          <cell r="K305">
            <v>0.10568018577389231</v>
          </cell>
          <cell r="L305">
            <v>0.11061417146830915</v>
          </cell>
          <cell r="M305">
            <v>1.4156566660043713E-6</v>
          </cell>
          <cell r="N305">
            <v>1.4156566660043713E-6</v>
          </cell>
          <cell r="O305"/>
          <cell r="P305">
            <v>531.888375</v>
          </cell>
          <cell r="Q305">
            <v>556.72112499999992</v>
          </cell>
          <cell r="R305">
            <v>7.1250000000000011E-3</v>
          </cell>
          <cell r="S305">
            <v>7.1250000000000011E-3</v>
          </cell>
          <cell r="T305"/>
          <cell r="U305">
            <v>42551.07</v>
          </cell>
          <cell r="V305">
            <v>44537.689999999995</v>
          </cell>
          <cell r="W305">
            <v>0.57000000000000006</v>
          </cell>
          <cell r="X305">
            <v>0.57000000000000006</v>
          </cell>
        </row>
        <row r="306">
          <cell r="I306" t="str">
            <v>A306</v>
          </cell>
          <cell r="J306"/>
          <cell r="K306">
            <v>0.34546502086230868</v>
          </cell>
          <cell r="L306">
            <v>0.40491963043910195</v>
          </cell>
          <cell r="M306">
            <v>2.5784820186767333E-3</v>
          </cell>
          <cell r="N306">
            <v>1.1523941982912774E-3</v>
          </cell>
          <cell r="O306"/>
          <cell r="P306">
            <v>1738.7254499999997</v>
          </cell>
          <cell r="Q306">
            <v>2037.9604999999999</v>
          </cell>
          <cell r="R306">
            <v>12.977499999999999</v>
          </cell>
          <cell r="S306">
            <v>5.7999999999999989</v>
          </cell>
          <cell r="T306"/>
          <cell r="U306">
            <v>139098.03599999999</v>
          </cell>
          <cell r="V306">
            <v>163036.84</v>
          </cell>
          <cell r="W306">
            <v>1038.2</v>
          </cell>
          <cell r="X306">
            <v>464</v>
          </cell>
        </row>
        <row r="307">
          <cell r="I307" t="str">
            <v>A307</v>
          </cell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</row>
        <row r="308">
          <cell r="I308" t="str">
            <v>A308</v>
          </cell>
          <cell r="J308"/>
          <cell r="K308">
            <v>2.1791052775895983</v>
          </cell>
          <cell r="L308">
            <v>2.1761177178640345</v>
          </cell>
          <cell r="M308">
            <v>2.0037356041426588E-5</v>
          </cell>
          <cell r="N308">
            <v>2.0037356041426588E-5</v>
          </cell>
          <cell r="O308"/>
          <cell r="P308">
            <v>10967.436862108449</v>
          </cell>
          <cell r="Q308">
            <v>10952.400474009686</v>
          </cell>
          <cell r="R308">
            <v>0.1008480129565</v>
          </cell>
          <cell r="S308">
            <v>0.1008480129565</v>
          </cell>
          <cell r="T308"/>
          <cell r="U308">
            <v>877394.94896867592</v>
          </cell>
          <cell r="V308">
            <v>876192.03792077489</v>
          </cell>
          <cell r="W308">
            <v>8.0678410365200008</v>
          </cell>
          <cell r="X308">
            <v>8.0678410365200008</v>
          </cell>
        </row>
        <row r="309">
          <cell r="I309" t="str">
            <v>A309</v>
          </cell>
          <cell r="J309"/>
          <cell r="K309">
            <v>1.4874438754877806</v>
          </cell>
          <cell r="L309">
            <v>1.4854045855727198</v>
          </cell>
          <cell r="M309">
            <v>1.3677376137492551E-5</v>
          </cell>
          <cell r="N309">
            <v>1.3677376137492551E-5</v>
          </cell>
          <cell r="O309"/>
          <cell r="P309">
            <v>7486.3050253299989</v>
          </cell>
          <cell r="Q309">
            <v>7476.0412791874996</v>
          </cell>
          <cell r="R309">
            <v>6.8838234099999993E-2</v>
          </cell>
          <cell r="S309">
            <v>6.8838234099999993E-2</v>
          </cell>
          <cell r="T309"/>
          <cell r="U309">
            <v>598904.40202639997</v>
          </cell>
          <cell r="V309">
            <v>598083.3023349999</v>
          </cell>
          <cell r="W309">
            <v>5.5070587280000005</v>
          </cell>
          <cell r="X309">
            <v>5.5070587280000005</v>
          </cell>
        </row>
        <row r="310">
          <cell r="I310" t="str">
            <v>A310</v>
          </cell>
          <cell r="J310"/>
          <cell r="K310">
            <v>0.69166140210181792</v>
          </cell>
          <cell r="L310">
            <v>0.6907131322913147</v>
          </cell>
          <cell r="M310">
            <v>6.3599799039340357E-6</v>
          </cell>
          <cell r="N310">
            <v>6.3599799039340357E-6</v>
          </cell>
          <cell r="O310"/>
          <cell r="P310">
            <v>3481.1318367784497</v>
          </cell>
          <cell r="Q310">
            <v>3476.3591948221874</v>
          </cell>
          <cell r="R310">
            <v>3.2009778856500005E-2</v>
          </cell>
          <cell r="S310">
            <v>3.2009778856500005E-2</v>
          </cell>
          <cell r="T310"/>
          <cell r="U310">
            <v>278490.54694227595</v>
          </cell>
          <cell r="V310">
            <v>278108.73558577499</v>
          </cell>
          <cell r="W310">
            <v>2.5607823085200003</v>
          </cell>
          <cell r="X310">
            <v>2.5607823085200003</v>
          </cell>
        </row>
        <row r="311">
          <cell r="I311" t="str">
            <v>A311</v>
          </cell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</row>
        <row r="312">
          <cell r="I312" t="str">
            <v>A312</v>
          </cell>
          <cell r="J312"/>
          <cell r="K312">
            <v>0.3403000695410292</v>
          </cell>
          <cell r="L312">
            <v>0.46565327140870255</v>
          </cell>
          <cell r="M312">
            <v>6.5631829922511422E-4</v>
          </cell>
          <cell r="N312">
            <v>6.5631829922511422E-4</v>
          </cell>
          <cell r="O312"/>
          <cell r="P312">
            <v>1557.0274999999999</v>
          </cell>
          <cell r="Q312">
            <v>2130.5753772727271</v>
          </cell>
          <cell r="R312">
            <v>3.0029545454545454</v>
          </cell>
          <cell r="S312">
            <v>3.0029545454545454</v>
          </cell>
          <cell r="T312"/>
          <cell r="U312">
            <v>137018.41999999998</v>
          </cell>
          <cell r="V312">
            <v>187490.63319999998</v>
          </cell>
          <cell r="W312">
            <v>264.26</v>
          </cell>
          <cell r="X312">
            <v>264.26</v>
          </cell>
        </row>
        <row r="313">
          <cell r="I313" t="str">
            <v>A313</v>
          </cell>
          <cell r="J313"/>
          <cell r="K313">
            <v>0.11126564673157163</v>
          </cell>
          <cell r="L313">
            <v>8.1885689449632426E-2</v>
          </cell>
          <cell r="M313">
            <v>9.9344327438903238E-8</v>
          </cell>
          <cell r="N313">
            <v>9.9344327438903238E-8</v>
          </cell>
          <cell r="O313"/>
          <cell r="P313">
            <v>509.09090909090912</v>
          </cell>
          <cell r="Q313">
            <v>374.66424999999998</v>
          </cell>
          <cell r="R313">
            <v>4.5454545454545455E-4</v>
          </cell>
          <cell r="S313">
            <v>4.5454545454545455E-4</v>
          </cell>
          <cell r="T313"/>
          <cell r="U313">
            <v>44800</v>
          </cell>
          <cell r="V313">
            <v>32970.453999999998</v>
          </cell>
          <cell r="W313">
            <v>0.04</v>
          </cell>
          <cell r="X313">
            <v>0.04</v>
          </cell>
        </row>
        <row r="314">
          <cell r="I314" t="str">
            <v>A314</v>
          </cell>
          <cell r="J314"/>
          <cell r="K314">
            <v>0.18249990065567254</v>
          </cell>
          <cell r="L314">
            <v>0.21230677528313133</v>
          </cell>
          <cell r="M314">
            <v>6.5567256109676133E-4</v>
          </cell>
          <cell r="N314">
            <v>6.5567256109676133E-4</v>
          </cell>
          <cell r="O314"/>
          <cell r="P314">
            <v>835.02</v>
          </cell>
          <cell r="Q314">
            <v>971.4</v>
          </cell>
          <cell r="R314">
            <v>3</v>
          </cell>
          <cell r="S314">
            <v>3</v>
          </cell>
          <cell r="T314"/>
          <cell r="U314">
            <v>73481.759999999995</v>
          </cell>
          <cell r="V314">
            <v>85483.199999999997</v>
          </cell>
          <cell r="W314">
            <v>264</v>
          </cell>
          <cell r="X314">
            <v>264</v>
          </cell>
        </row>
        <row r="315">
          <cell r="I315" t="str">
            <v>A315</v>
          </cell>
          <cell r="J315"/>
          <cell r="K315">
            <v>1.0927876018279357E-2</v>
          </cell>
          <cell r="L315">
            <v>0.10891438803894297</v>
          </cell>
          <cell r="M315">
            <v>2.483608185972581E-8</v>
          </cell>
          <cell r="N315">
            <v>2.483608185972581E-8</v>
          </cell>
          <cell r="O315"/>
          <cell r="P315">
            <v>50</v>
          </cell>
          <cell r="Q315">
            <v>498.33283181818183</v>
          </cell>
          <cell r="R315">
            <v>1.1363636363636364E-4</v>
          </cell>
          <cell r="S315">
            <v>1.1363636363636364E-4</v>
          </cell>
          <cell r="T315"/>
          <cell r="U315">
            <v>4400</v>
          </cell>
          <cell r="V315">
            <v>43853.289199999999</v>
          </cell>
          <cell r="W315">
            <v>0.01</v>
          </cell>
          <cell r="X315">
            <v>0.01</v>
          </cell>
        </row>
        <row r="316">
          <cell r="I316" t="str">
            <v>A316</v>
          </cell>
          <cell r="J316"/>
          <cell r="K316">
            <v>3.5606646135505661E-2</v>
          </cell>
          <cell r="L316">
            <v>6.2546418636995824E-2</v>
          </cell>
          <cell r="M316">
            <v>5.2155771905424203E-7</v>
          </cell>
          <cell r="N316">
            <v>5.2155771905424203E-7</v>
          </cell>
          <cell r="O316"/>
          <cell r="P316">
            <v>162.91659090909093</v>
          </cell>
          <cell r="Q316">
            <v>286.17829545454549</v>
          </cell>
          <cell r="R316">
            <v>2.3863636363636366E-3</v>
          </cell>
          <cell r="S316">
            <v>2.3863636363636366E-3</v>
          </cell>
          <cell r="T316"/>
          <cell r="U316">
            <v>14336.66</v>
          </cell>
          <cell r="V316">
            <v>25183.690000000002</v>
          </cell>
          <cell r="W316">
            <v>0.21000000000000002</v>
          </cell>
          <cell r="X316">
            <v>0.21000000000000002</v>
          </cell>
        </row>
        <row r="317">
          <cell r="I317" t="str">
            <v>A317</v>
          </cell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</row>
        <row r="318">
          <cell r="I318" t="str">
            <v>A318</v>
          </cell>
          <cell r="J318"/>
          <cell r="K318">
            <v>-2.1855752036558714E-2</v>
          </cell>
          <cell r="L318">
            <v>-2.1855752036558714E-2</v>
          </cell>
          <cell r="M318">
            <v>-2.1855752036558713E-4</v>
          </cell>
          <cell r="N318">
            <v>-2.1855752036558713E-4</v>
          </cell>
          <cell r="O318"/>
          <cell r="P318">
            <v>-100</v>
          </cell>
          <cell r="Q318">
            <v>-100</v>
          </cell>
          <cell r="R318">
            <v>-1</v>
          </cell>
          <cell r="S318">
            <v>-1</v>
          </cell>
          <cell r="T318"/>
          <cell r="U318">
            <v>-8800</v>
          </cell>
          <cell r="V318">
            <v>-8800</v>
          </cell>
          <cell r="W318">
            <v>-88</v>
          </cell>
          <cell r="X318">
            <v>-88</v>
          </cell>
        </row>
        <row r="319">
          <cell r="I319" t="str">
            <v>A319</v>
          </cell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</row>
        <row r="320">
          <cell r="I320" t="str">
            <v>A320</v>
          </cell>
          <cell r="J320"/>
          <cell r="K320">
            <v>5.7129957281161232</v>
          </cell>
          <cell r="L320">
            <v>5.7857097227981358</v>
          </cell>
          <cell r="M320">
            <v>7.5856708417027293E-3</v>
          </cell>
          <cell r="N320">
            <v>6.1595830213172741E-3</v>
          </cell>
          <cell r="O320"/>
          <cell r="P320">
            <v>27673.640505290266</v>
          </cell>
          <cell r="Q320">
            <v>28044.611146736956</v>
          </cell>
          <cell r="R320">
            <v>35.207287406895887</v>
          </cell>
          <cell r="S320">
            <v>28.029787406895895</v>
          </cell>
          <cell r="T320"/>
          <cell r="U320">
            <v>2300280.5999686755</v>
          </cell>
          <cell r="V320">
            <v>2329558.1627874416</v>
          </cell>
          <cell r="W320">
            <v>3054.2945077031864</v>
          </cell>
          <cell r="X320">
            <v>2480.0945077031865</v>
          </cell>
        </row>
        <row r="321">
          <cell r="I321" t="str">
            <v>A321</v>
          </cell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</row>
        <row r="322">
          <cell r="I322" t="str">
            <v>A322</v>
          </cell>
          <cell r="J322"/>
          <cell r="K322">
            <v>0.30183428842908849</v>
          </cell>
          <cell r="L322">
            <v>0.30566134078077345</v>
          </cell>
          <cell r="M322">
            <v>4.1074886116149027E-4</v>
          </cell>
          <cell r="N322">
            <v>3.3569160745699263E-4</v>
          </cell>
          <cell r="O322"/>
          <cell r="P322">
            <v>1519.1319736636024</v>
          </cell>
          <cell r="Q322">
            <v>1538.3935281496329</v>
          </cell>
          <cell r="R322">
            <v>2.0672990182257807</v>
          </cell>
          <cell r="S322">
            <v>1.6895358603310437</v>
          </cell>
          <cell r="T322"/>
          <cell r="U322">
            <v>121530.55789308819</v>
          </cell>
          <cell r="V322">
            <v>123071.48225197062</v>
          </cell>
          <cell r="W322">
            <v>165.38392145806245</v>
          </cell>
          <cell r="X322">
            <v>135.1628688264835</v>
          </cell>
        </row>
        <row r="323">
          <cell r="I323" t="str">
            <v>A323</v>
          </cell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>
            <v>0.05</v>
          </cell>
          <cell r="V323">
            <v>0.05</v>
          </cell>
          <cell r="W323">
            <v>0.05</v>
          </cell>
          <cell r="X323">
            <v>0.05</v>
          </cell>
        </row>
        <row r="324">
          <cell r="I324" t="str">
            <v>A324</v>
          </cell>
          <cell r="J324"/>
          <cell r="K324">
            <v>0.30183428842908849</v>
          </cell>
          <cell r="L324">
            <v>0.30566134078077345</v>
          </cell>
          <cell r="M324">
            <v>4.1074886116149027E-4</v>
          </cell>
          <cell r="N324">
            <v>3.3569160745699263E-4</v>
          </cell>
          <cell r="O324"/>
          <cell r="P324">
            <v>1519.1319736636024</v>
          </cell>
          <cell r="Q324">
            <v>1538.3935281496329</v>
          </cell>
          <cell r="R324">
            <v>2.0672990182257807</v>
          </cell>
          <cell r="S324">
            <v>1.6895358603310437</v>
          </cell>
          <cell r="T324"/>
          <cell r="U324">
            <v>121530.55789308819</v>
          </cell>
          <cell r="V324">
            <v>123071.48225197062</v>
          </cell>
          <cell r="W324">
            <v>165.38392145806245</v>
          </cell>
          <cell r="X324">
            <v>135.1628688264835</v>
          </cell>
        </row>
        <row r="325">
          <cell r="I325" t="str">
            <v>A325</v>
          </cell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</row>
        <row r="326">
          <cell r="I326" t="str">
            <v>A326</v>
          </cell>
          <cell r="J326"/>
          <cell r="K326">
            <v>6.0148300165452113</v>
          </cell>
          <cell r="L326">
            <v>6.0913710635789089</v>
          </cell>
          <cell r="M326">
            <v>7.9964197028642194E-3</v>
          </cell>
          <cell r="N326">
            <v>6.4952746287742667E-3</v>
          </cell>
          <cell r="O326"/>
          <cell r="P326">
            <v>29192.77247895387</v>
          </cell>
          <cell r="Q326">
            <v>29583.00467488659</v>
          </cell>
          <cell r="R326">
            <v>37.274586425121669</v>
          </cell>
          <cell r="S326">
            <v>29.71932326722694</v>
          </cell>
          <cell r="T326"/>
          <cell r="U326">
            <v>2421811.1578617636</v>
          </cell>
          <cell r="V326">
            <v>2452629.6450394122</v>
          </cell>
          <cell r="W326">
            <v>3219.6784291612489</v>
          </cell>
          <cell r="X326">
            <v>2615.2573765296702</v>
          </cell>
        </row>
        <row r="327">
          <cell r="I327" t="str">
            <v>A327</v>
          </cell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</row>
        <row r="328">
          <cell r="I328" t="str">
            <v>A328</v>
          </cell>
          <cell r="J328"/>
          <cell r="K328">
            <v>2.0183861514007551</v>
          </cell>
          <cell r="L328">
            <v>1.9669034373137293</v>
          </cell>
          <cell r="M328">
            <v>2.0183861514007551</v>
          </cell>
          <cell r="N328">
            <v>2.0183861514007551</v>
          </cell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</row>
        <row r="329">
          <cell r="I329" t="str">
            <v>A329</v>
          </cell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</row>
        <row r="330">
          <cell r="I330" t="str">
            <v>A330</v>
          </cell>
          <cell r="J330"/>
          <cell r="K330">
            <v>2.9800194637537194</v>
          </cell>
          <cell r="L330">
            <v>3.0969344747793586</v>
          </cell>
          <cell r="M330">
            <v>3.9617888268380771E-3</v>
          </cell>
          <cell r="N330">
            <v>3.2180535049086429E-3</v>
          </cell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</row>
        <row r="331">
          <cell r="I331" t="str">
            <v>A331</v>
          </cell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</row>
        <row r="332">
          <cell r="I332" t="str">
            <v>A332</v>
          </cell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</row>
        <row r="333">
          <cell r="I333" t="str">
            <v>A333</v>
          </cell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</row>
        <row r="334">
          <cell r="I334" t="str">
            <v>A334</v>
          </cell>
          <cell r="J334"/>
          <cell r="K334" t="str">
            <v>VALOR CUSTO EM REAIS</v>
          </cell>
          <cell r="L334"/>
          <cell r="M334"/>
          <cell r="N334"/>
          <cell r="O334"/>
          <cell r="P334" t="str">
            <v>PERCENTUAL SOBRE CUSTO TOTAL</v>
          </cell>
          <cell r="Q334"/>
          <cell r="R334"/>
          <cell r="S334"/>
          <cell r="T334"/>
          <cell r="U334"/>
          <cell r="V334"/>
          <cell r="W334"/>
          <cell r="X334"/>
        </row>
        <row r="335">
          <cell r="I335" t="str">
            <v>A335</v>
          </cell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</row>
        <row r="336">
          <cell r="I336" t="str">
            <v>A336</v>
          </cell>
          <cell r="J336"/>
          <cell r="K336">
            <v>0.65466951443551791</v>
          </cell>
          <cell r="L336">
            <v>0.66630944684497673</v>
          </cell>
          <cell r="M336">
            <v>2.2315794309302234E-3</v>
          </cell>
          <cell r="N336">
            <v>2.2315794309302234E-3</v>
          </cell>
          <cell r="O336"/>
          <cell r="P336">
            <v>0.21968632164934826</v>
          </cell>
          <cell r="Q336">
            <v>0.21515128985492923</v>
          </cell>
          <cell r="R336">
            <v>0.56327571419581635</v>
          </cell>
          <cell r="S336">
            <v>0.69345628577222052</v>
          </cell>
          <cell r="T336"/>
          <cell r="U336"/>
          <cell r="V336"/>
          <cell r="W336"/>
          <cell r="X336"/>
        </row>
        <row r="337">
          <cell r="I337" t="str">
            <v>A337</v>
          </cell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</row>
        <row r="338">
          <cell r="I338" t="str">
            <v>A338</v>
          </cell>
          <cell r="J338"/>
          <cell r="K338">
            <v>0.93840826743022798</v>
          </cell>
          <cell r="L338">
            <v>0.94322278819224348</v>
          </cell>
          <cell r="M338">
            <v>1.2998918397456325E-3</v>
          </cell>
          <cell r="N338">
            <v>5.933432839126695E-4</v>
          </cell>
          <cell r="O338"/>
          <cell r="P338">
            <v>0.31490004640714048</v>
          </cell>
          <cell r="Q338">
            <v>0.30456659508737061</v>
          </cell>
          <cell r="R338">
            <v>0.32810730116150144</v>
          </cell>
          <cell r="S338">
            <v>0.18437955832854119</v>
          </cell>
          <cell r="T338"/>
          <cell r="U338"/>
          <cell r="V338"/>
          <cell r="W338"/>
          <cell r="X338"/>
        </row>
        <row r="339">
          <cell r="I339" t="str">
            <v>A339</v>
          </cell>
          <cell r="J339"/>
          <cell r="K339">
            <v>0.6658413797261663</v>
          </cell>
          <cell r="L339">
            <v>0.63461255325435573</v>
          </cell>
          <cell r="M339">
            <v>2.0192375132739334E-5</v>
          </cell>
          <cell r="N339">
            <v>2.0192375132739334E-5</v>
          </cell>
          <cell r="O339"/>
          <cell r="P339">
            <v>0.22343524524751027</v>
          </cell>
          <cell r="Q339">
            <v>0.20491636436691765</v>
          </cell>
          <cell r="R339">
            <v>5.0967822908559637E-3</v>
          </cell>
          <cell r="S339">
            <v>6.2747170306332667E-3</v>
          </cell>
          <cell r="T339"/>
          <cell r="U339"/>
          <cell r="V339"/>
          <cell r="W339"/>
          <cell r="X339"/>
        </row>
        <row r="340">
          <cell r="I340" t="str">
            <v>A340</v>
          </cell>
          <cell r="J340"/>
          <cell r="K340">
            <v>4.9049100325711248E-2</v>
          </cell>
          <cell r="L340">
            <v>4.6505958679418244E-2</v>
          </cell>
          <cell r="M340">
            <v>1.5012003450299809E-6</v>
          </cell>
          <cell r="N340">
            <v>1.5012003450299809E-6</v>
          </cell>
          <cell r="O340"/>
          <cell r="P340">
            <v>1.6459322136080135E-2</v>
          </cell>
          <cell r="Q340">
            <v>1.5016771926610288E-2</v>
          </cell>
          <cell r="R340">
            <v>3.7891982905815207E-4</v>
          </cell>
          <cell r="S340">
            <v>4.66493283203692E-4</v>
          </cell>
          <cell r="T340"/>
          <cell r="U340"/>
          <cell r="V340"/>
          <cell r="W340"/>
          <cell r="X340"/>
        </row>
        <row r="341">
          <cell r="I341" t="str">
            <v>A341</v>
          </cell>
          <cell r="J341"/>
          <cell r="K341">
            <v>5.2358754889667923E-2</v>
          </cell>
          <cell r="L341">
            <v>5.6237723403126945E-2</v>
          </cell>
          <cell r="M341">
            <v>7.0138048907138457E-7</v>
          </cell>
          <cell r="N341">
            <v>7.0138048907138457E-7</v>
          </cell>
          <cell r="O341"/>
          <cell r="P341">
            <v>1.756993721903927E-2</v>
          </cell>
          <cell r="Q341">
            <v>1.8159158309971547E-2</v>
          </cell>
          <cell r="R341">
            <v>1.7703631357634975E-4</v>
          </cell>
          <cell r="S341">
            <v>2.1795177985746265E-4</v>
          </cell>
          <cell r="T341"/>
          <cell r="U341"/>
          <cell r="V341"/>
          <cell r="W341"/>
          <cell r="X341"/>
        </row>
        <row r="342">
          <cell r="I342" t="str">
            <v>A342</v>
          </cell>
          <cell r="J342"/>
          <cell r="K342">
            <v>0.1711590324886825</v>
          </cell>
          <cell r="L342">
            <v>0.20586655285534264</v>
          </cell>
          <cell r="M342">
            <v>1.2774968837787918E-3</v>
          </cell>
          <cell r="N342">
            <v>5.7094832794582875E-4</v>
          </cell>
          <cell r="O342"/>
          <cell r="P342">
            <v>5.7435541804510763E-2</v>
          </cell>
          <cell r="Q342">
            <v>6.6474300483871124E-2</v>
          </cell>
          <cell r="R342">
            <v>0.32245456272801098</v>
          </cell>
          <cell r="S342">
            <v>0.17742039623484676</v>
          </cell>
          <cell r="T342"/>
          <cell r="U342"/>
          <cell r="V342"/>
          <cell r="W342"/>
          <cell r="X342"/>
        </row>
        <row r="343">
          <cell r="I343" t="str">
            <v>A343</v>
          </cell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</row>
        <row r="344">
          <cell r="I344" t="str">
            <v>A344</v>
          </cell>
          <cell r="J344"/>
          <cell r="K344">
            <v>1.0796275410814253</v>
          </cell>
          <cell r="L344">
            <v>1.1063673368917575</v>
          </cell>
          <cell r="M344">
            <v>9.9274145472712E-6</v>
          </cell>
          <cell r="N344">
            <v>9.9274145472712E-6</v>
          </cell>
          <cell r="O344"/>
          <cell r="P344">
            <v>0.36228875489339757</v>
          </cell>
          <cell r="Q344">
            <v>0.35724596238691197</v>
          </cell>
          <cell r="R344">
            <v>2.5057909396938548E-3</v>
          </cell>
          <cell r="S344">
            <v>3.0849128307308959E-3</v>
          </cell>
          <cell r="T344"/>
          <cell r="U344"/>
          <cell r="V344"/>
          <cell r="W344"/>
          <cell r="X344"/>
        </row>
        <row r="345">
          <cell r="I345" t="str">
            <v>A345</v>
          </cell>
          <cell r="J345"/>
          <cell r="K345">
            <v>0.73694712701803777</v>
          </cell>
          <cell r="L345">
            <v>0.75519954736638739</v>
          </cell>
          <cell r="M345">
            <v>6.7763921824376796E-6</v>
          </cell>
          <cell r="N345">
            <v>6.7763921824376796E-6</v>
          </cell>
          <cell r="O345"/>
          <cell r="P345">
            <v>0.24729607842552737</v>
          </cell>
          <cell r="Q345">
            <v>0.24385389924021295</v>
          </cell>
          <cell r="R345">
            <v>1.7104375014975119E-3</v>
          </cell>
          <cell r="S345">
            <v>2.1057425465739904E-3</v>
          </cell>
          <cell r="T345"/>
          <cell r="U345"/>
          <cell r="V345"/>
          <cell r="W345"/>
          <cell r="X345"/>
        </row>
        <row r="346">
          <cell r="I346" t="str">
            <v>A346</v>
          </cell>
          <cell r="J346"/>
          <cell r="K346">
            <v>0.34268041406338751</v>
          </cell>
          <cell r="L346">
            <v>0.35116778952537009</v>
          </cell>
          <cell r="M346">
            <v>3.1510223648335204E-6</v>
          </cell>
          <cell r="N346">
            <v>3.1510223648335204E-6</v>
          </cell>
          <cell r="O346"/>
          <cell r="P346">
            <v>0.1149926764678702</v>
          </cell>
          <cell r="Q346">
            <v>0.113392063146699</v>
          </cell>
          <cell r="R346">
            <v>7.9535343819634287E-4</v>
          </cell>
          <cell r="S346">
            <v>9.7917028415690538E-4</v>
          </cell>
          <cell r="T346"/>
          <cell r="U346"/>
          <cell r="V346"/>
          <cell r="W346"/>
          <cell r="X346"/>
        </row>
        <row r="347">
          <cell r="I347" t="str">
            <v>A347</v>
          </cell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</row>
        <row r="348">
          <cell r="I348" t="str">
            <v>A348</v>
          </cell>
          <cell r="J348"/>
          <cell r="K348">
            <v>0.16860008145857608</v>
          </cell>
          <cell r="L348">
            <v>0.23674434777777498</v>
          </cell>
          <cell r="M348">
            <v>3.251698386701825E-4</v>
          </cell>
          <cell r="N348">
            <v>3.251698386701825E-4</v>
          </cell>
          <cell r="O348"/>
          <cell r="P348">
            <v>5.6576839013729972E-2</v>
          </cell>
          <cell r="Q348">
            <v>7.6444739049456922E-2</v>
          </cell>
          <cell r="R348">
            <v>8.2076519694186265E-2</v>
          </cell>
          <cell r="S348">
            <v>0.10104550411426855</v>
          </cell>
          <cell r="T348"/>
          <cell r="U348"/>
          <cell r="V348"/>
          <cell r="W348"/>
          <cell r="X348"/>
        </row>
        <row r="349">
          <cell r="I349" t="str">
            <v>A349</v>
          </cell>
          <cell r="J349"/>
          <cell r="K349">
            <v>5.5126045456838649E-2</v>
          </cell>
          <cell r="L349">
            <v>4.1631779118484154E-2</v>
          </cell>
          <cell r="M349">
            <v>4.9219683443605933E-8</v>
          </cell>
          <cell r="N349">
            <v>4.9219683443605933E-8</v>
          </cell>
          <cell r="O349"/>
          <cell r="P349">
            <v>1.8498552149521962E-2</v>
          </cell>
          <cell r="Q349">
            <v>1.3442899569727003E-2</v>
          </cell>
          <cell r="R349">
            <v>1.2423600952726297E-5</v>
          </cell>
          <cell r="S349">
            <v>1.5294861744383343E-5</v>
          </cell>
          <cell r="T349"/>
          <cell r="U349"/>
          <cell r="V349"/>
          <cell r="W349"/>
          <cell r="X349"/>
        </row>
        <row r="350">
          <cell r="I350" t="str">
            <v>A350</v>
          </cell>
          <cell r="J350"/>
          <cell r="K350">
            <v>9.0418724151975605E-2</v>
          </cell>
          <cell r="L350">
            <v>0.10793960255267351</v>
          </cell>
          <cell r="M350">
            <v>3.248499107277991E-4</v>
          </cell>
          <cell r="N350">
            <v>3.248499107277991E-4</v>
          </cell>
          <cell r="O350"/>
          <cell r="P350">
            <v>3.03416555669343E-2</v>
          </cell>
          <cell r="Q350">
            <v>3.4853692718301278E-2</v>
          </cell>
          <cell r="R350">
            <v>8.1995766287993543E-2</v>
          </cell>
          <cell r="S350">
            <v>0.10094608751293005</v>
          </cell>
          <cell r="T350"/>
          <cell r="U350"/>
          <cell r="V350"/>
          <cell r="W350"/>
          <cell r="X350"/>
        </row>
        <row r="351">
          <cell r="I351" t="str">
            <v>A351</v>
          </cell>
          <cell r="J351"/>
          <cell r="K351">
            <v>5.4141651787966531E-3</v>
          </cell>
          <cell r="L351">
            <v>5.5373530785878977E-2</v>
          </cell>
          <cell r="M351">
            <v>1.2304920860901483E-8</v>
          </cell>
          <cell r="N351">
            <v>1.2304920860901483E-8</v>
          </cell>
          <cell r="O351"/>
          <cell r="P351">
            <v>1.8168220861137642E-3</v>
          </cell>
          <cell r="Q351">
            <v>1.7880110553460799E-2</v>
          </cell>
          <cell r="R351">
            <v>3.1059002381815742E-6</v>
          </cell>
          <cell r="S351">
            <v>3.8237154360958359E-6</v>
          </cell>
          <cell r="T351"/>
          <cell r="U351"/>
          <cell r="V351"/>
          <cell r="W351"/>
          <cell r="X351"/>
        </row>
        <row r="352">
          <cell r="I352" t="str">
            <v>A352</v>
          </cell>
          <cell r="J352"/>
          <cell r="K352">
            <v>1.7641146670965186E-2</v>
          </cell>
          <cell r="L352">
            <v>3.1799435320738326E-2</v>
          </cell>
          <cell r="M352">
            <v>2.5840333807893116E-7</v>
          </cell>
          <cell r="N352">
            <v>2.5840333807893116E-7</v>
          </cell>
          <cell r="O352"/>
          <cell r="P352">
            <v>5.9198092111599444E-3</v>
          </cell>
          <cell r="Q352">
            <v>1.0268036207967844E-2</v>
          </cell>
          <cell r="R352">
            <v>6.5223905001813055E-5</v>
          </cell>
          <cell r="S352">
            <v>8.0298024158012555E-5</v>
          </cell>
          <cell r="T352"/>
          <cell r="U352"/>
          <cell r="V352"/>
          <cell r="W352"/>
          <cell r="X352"/>
        </row>
        <row r="353">
          <cell r="I353" t="str">
            <v>A353</v>
          </cell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</row>
        <row r="354">
          <cell r="I354" t="str">
            <v>A354</v>
          </cell>
          <cell r="J354"/>
          <cell r="K354">
            <v>-1.0828330357593306E-2</v>
          </cell>
          <cell r="L354">
            <v>-1.1111756490907301E-2</v>
          </cell>
          <cell r="M354">
            <v>-1.0828330357593305E-4</v>
          </cell>
          <cell r="N354">
            <v>-1.0828330357593305E-4</v>
          </cell>
          <cell r="O354"/>
          <cell r="P354">
            <v>-3.6336441722275284E-3</v>
          </cell>
          <cell r="Q354">
            <v>-3.5879856617563603E-3</v>
          </cell>
          <cell r="R354">
            <v>-2.7331922095997854E-2</v>
          </cell>
          <cell r="S354">
            <v>-3.3648695837643357E-2</v>
          </cell>
          <cell r="T354"/>
          <cell r="U354"/>
          <cell r="V354"/>
          <cell r="W354"/>
          <cell r="X354"/>
        </row>
        <row r="355">
          <cell r="I355" t="str">
            <v>A355</v>
          </cell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</row>
        <row r="356">
          <cell r="I356" t="str">
            <v>A356</v>
          </cell>
          <cell r="J356"/>
          <cell r="K356">
            <v>2.830477074048154</v>
          </cell>
          <cell r="L356">
            <v>2.9415321632158449</v>
          </cell>
          <cell r="M356">
            <v>3.7582852203173769E-3</v>
          </cell>
          <cell r="N356">
            <v>3.0517366644844139E-3</v>
          </cell>
          <cell r="O356"/>
          <cell r="P356">
            <v>0.94981831779138881</v>
          </cell>
          <cell r="Q356">
            <v>0.94982060071691243</v>
          </cell>
          <cell r="R356">
            <v>0.94863340389520001</v>
          </cell>
          <cell r="S356">
            <v>0.94831756520811772</v>
          </cell>
          <cell r="T356"/>
          <cell r="U356"/>
          <cell r="V356"/>
          <cell r="W356"/>
          <cell r="X356"/>
        </row>
        <row r="357">
          <cell r="I357" t="str">
            <v>A357</v>
          </cell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</row>
        <row r="358">
          <cell r="I358" t="str">
            <v>A358</v>
          </cell>
          <cell r="J358"/>
          <cell r="K358">
            <v>0.14954238970556563</v>
          </cell>
          <cell r="L358">
            <v>0.15540231156351331</v>
          </cell>
          <cell r="M358">
            <v>2.035036065207005E-4</v>
          </cell>
          <cell r="N358">
            <v>1.6631684042422878E-4</v>
          </cell>
          <cell r="O358"/>
          <cell r="P358">
            <v>5.0181682208611376E-2</v>
          </cell>
          <cell r="Q358">
            <v>5.017939928308783E-2</v>
          </cell>
          <cell r="R358">
            <v>5.1366596104799891E-2</v>
          </cell>
          <cell r="S358">
            <v>5.168243479188217E-2</v>
          </cell>
          <cell r="T358"/>
          <cell r="U358"/>
          <cell r="V358"/>
          <cell r="W358"/>
          <cell r="X358"/>
        </row>
        <row r="359">
          <cell r="I359" t="str">
            <v>A359</v>
          </cell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</row>
        <row r="360">
          <cell r="I360" t="str">
            <v>A360</v>
          </cell>
          <cell r="J360"/>
          <cell r="K360">
            <v>0.14954238970556563</v>
          </cell>
          <cell r="L360">
            <v>0.15540231156351331</v>
          </cell>
          <cell r="M360">
            <v>2.035036065207005E-4</v>
          </cell>
          <cell r="N360">
            <v>1.6631684042422878E-4</v>
          </cell>
          <cell r="O360"/>
          <cell r="P360">
            <v>5.0181682208611376E-2</v>
          </cell>
          <cell r="Q360">
            <v>5.017939928308783E-2</v>
          </cell>
          <cell r="R360">
            <v>5.1366596104799891E-2</v>
          </cell>
          <cell r="S360">
            <v>5.168243479188217E-2</v>
          </cell>
          <cell r="T360"/>
          <cell r="U360"/>
          <cell r="V360"/>
          <cell r="W360"/>
          <cell r="X360"/>
        </row>
        <row r="361">
          <cell r="I361" t="str">
            <v>A361</v>
          </cell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</row>
        <row r="362">
          <cell r="I362" t="str">
            <v>A362</v>
          </cell>
          <cell r="J362"/>
          <cell r="K362">
            <v>2.9800194637537194</v>
          </cell>
          <cell r="L362">
            <v>3.0969344747793581</v>
          </cell>
          <cell r="M362">
            <v>3.9617888268380771E-3</v>
          </cell>
          <cell r="N362">
            <v>3.2180535049086425E-3</v>
          </cell>
          <cell r="O362"/>
          <cell r="P362">
            <v>1.0000000000000002</v>
          </cell>
          <cell r="Q362">
            <v>1.0000000000000002</v>
          </cell>
          <cell r="R362">
            <v>0.99999999999999989</v>
          </cell>
          <cell r="S362">
            <v>0.99999999999999989</v>
          </cell>
          <cell r="T362"/>
          <cell r="U362"/>
          <cell r="V362"/>
          <cell r="W362"/>
          <cell r="X362"/>
        </row>
        <row r="363">
          <cell r="I363" t="str">
            <v>A363</v>
          </cell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</row>
        <row r="364">
          <cell r="I364" t="str">
            <v>A364</v>
          </cell>
          <cell r="J364"/>
          <cell r="K364">
            <v>2.98</v>
          </cell>
          <cell r="L364">
            <v>3.03</v>
          </cell>
          <cell r="M364">
            <v>0.01</v>
          </cell>
          <cell r="N364">
            <v>0.01</v>
          </cell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</row>
        <row r="365">
          <cell r="I365" t="str">
            <v>A365</v>
          </cell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</row>
        <row r="366">
          <cell r="I366" t="str">
            <v>A366</v>
          </cell>
          <cell r="J366"/>
          <cell r="K366">
            <v>0.65466523851505776</v>
          </cell>
          <cell r="L366">
            <v>0.6519084082604355</v>
          </cell>
          <cell r="M366">
            <v>5.6327571419581635E-3</v>
          </cell>
          <cell r="N366">
            <v>6.9345628577222058E-3</v>
          </cell>
          <cell r="O366"/>
          <cell r="P366">
            <v>0.21968632164934823</v>
          </cell>
          <cell r="Q366">
            <v>0.21515128985492918</v>
          </cell>
          <cell r="R366">
            <v>0.56327571419581646</v>
          </cell>
          <cell r="S366">
            <v>0.69345628577222074</v>
          </cell>
          <cell r="T366"/>
          <cell r="U366"/>
          <cell r="V366"/>
          <cell r="W366"/>
          <cell r="X366"/>
        </row>
        <row r="367">
          <cell r="I367" t="str">
            <v>A367</v>
          </cell>
          <cell r="J367"/>
          <cell r="K367">
            <v>0.66583703083758061</v>
          </cell>
          <cell r="L367">
            <v>0.66639740296938965</v>
          </cell>
          <cell r="M367">
            <v>5.4757021199141154E-5</v>
          </cell>
          <cell r="N367">
            <v>6.7412103138369601E-5</v>
          </cell>
          <cell r="O367"/>
          <cell r="P367">
            <v>0.22343524524751027</v>
          </cell>
          <cell r="Q367">
            <v>0.21993313629352793</v>
          </cell>
          <cell r="R367">
            <v>5.4757021199141167E-3</v>
          </cell>
          <cell r="S367">
            <v>6.7412103138369608E-3</v>
          </cell>
          <cell r="T367"/>
          <cell r="U367"/>
          <cell r="V367"/>
          <cell r="W367"/>
          <cell r="X367"/>
        </row>
        <row r="368">
          <cell r="I368" t="str">
            <v>A368</v>
          </cell>
          <cell r="J368"/>
          <cell r="K368">
            <v>0.27256510745569784</v>
          </cell>
          <cell r="L368">
            <v>0.25643938014534318</v>
          </cell>
          <cell r="M368">
            <v>3.226315990415873E-3</v>
          </cell>
          <cell r="N368">
            <v>1.7763834801470427E-3</v>
          </cell>
          <cell r="O368"/>
          <cell r="P368">
            <v>9.1464801159630155E-2</v>
          </cell>
          <cell r="Q368">
            <v>8.4633458793842625E-2</v>
          </cell>
          <cell r="R368">
            <v>0.32263159904158734</v>
          </cell>
          <cell r="S368">
            <v>0.17763834801470429</v>
          </cell>
          <cell r="T368"/>
          <cell r="U368"/>
          <cell r="V368"/>
          <cell r="W368"/>
          <cell r="X368"/>
        </row>
        <row r="369">
          <cell r="I369" t="str">
            <v>A369</v>
          </cell>
          <cell r="J369"/>
          <cell r="K369">
            <v>1.0796204895823247</v>
          </cell>
          <cell r="L369">
            <v>1.0824552660323432</v>
          </cell>
          <cell r="M369">
            <v>2.5057909396938549E-5</v>
          </cell>
          <cell r="N369">
            <v>3.084912830730896E-5</v>
          </cell>
          <cell r="O369"/>
          <cell r="P369">
            <v>0.36228875489339757</v>
          </cell>
          <cell r="Q369">
            <v>0.35724596238691192</v>
          </cell>
          <cell r="R369">
            <v>2.5057909396938552E-3</v>
          </cell>
          <cell r="S369">
            <v>3.0849128307308964E-3</v>
          </cell>
          <cell r="T369"/>
          <cell r="U369"/>
          <cell r="V369"/>
          <cell r="W369"/>
          <cell r="X369"/>
        </row>
        <row r="370">
          <cell r="I370" t="str">
            <v>A370</v>
          </cell>
          <cell r="J370"/>
          <cell r="K370">
            <v>0.1685989802609153</v>
          </cell>
          <cell r="L370">
            <v>0.23162755931985446</v>
          </cell>
          <cell r="M370">
            <v>8.2076519694186255E-4</v>
          </cell>
          <cell r="N370">
            <v>1.0104550411426853E-3</v>
          </cell>
          <cell r="O370"/>
          <cell r="P370">
            <v>5.6576839013729965E-2</v>
          </cell>
          <cell r="Q370">
            <v>7.6444739049456908E-2</v>
          </cell>
          <cell r="R370">
            <v>8.2076519694186265E-2</v>
          </cell>
          <cell r="S370">
            <v>0.10104550411426855</v>
          </cell>
          <cell r="T370"/>
          <cell r="U370"/>
          <cell r="V370"/>
          <cell r="W370"/>
          <cell r="X370"/>
        </row>
        <row r="371">
          <cell r="I371" t="str">
            <v>A371</v>
          </cell>
          <cell r="J371"/>
          <cell r="K371">
            <v>-1.0828259633238035E-2</v>
          </cell>
          <cell r="L371">
            <v>-1.087159655512177E-2</v>
          </cell>
          <cell r="M371">
            <v>-2.7331922095997851E-4</v>
          </cell>
          <cell r="N371">
            <v>-3.364869583764336E-4</v>
          </cell>
          <cell r="O371"/>
          <cell r="P371">
            <v>-3.6336441722275284E-3</v>
          </cell>
          <cell r="Q371">
            <v>-3.5879856617563595E-3</v>
          </cell>
          <cell r="R371">
            <v>-2.7331922095997854E-2</v>
          </cell>
          <cell r="S371">
            <v>-3.3648695837643364E-2</v>
          </cell>
          <cell r="T371"/>
          <cell r="U371"/>
          <cell r="V371"/>
          <cell r="W371"/>
          <cell r="X371"/>
        </row>
        <row r="372">
          <cell r="I372" t="str">
            <v>A372</v>
          </cell>
          <cell r="J372"/>
          <cell r="K372">
            <v>0.1495414129816619</v>
          </cell>
          <cell r="L372">
            <v>0.1520435798277561</v>
          </cell>
          <cell r="M372">
            <v>5.1366596104799895E-4</v>
          </cell>
          <cell r="N372">
            <v>5.1682434791882172E-4</v>
          </cell>
          <cell r="O372"/>
          <cell r="P372">
            <v>5.0181682208611376E-2</v>
          </cell>
          <cell r="Q372">
            <v>5.0179399283087817E-2</v>
          </cell>
          <cell r="R372">
            <v>5.1366596104799905E-2</v>
          </cell>
          <cell r="S372">
            <v>5.1682434791882177E-2</v>
          </cell>
          <cell r="T372"/>
          <cell r="U372"/>
          <cell r="V372"/>
          <cell r="W372"/>
          <cell r="X372"/>
        </row>
        <row r="373">
          <cell r="I373" t="str">
            <v>A373</v>
          </cell>
          <cell r="J373"/>
          <cell r="K373">
            <v>2.98</v>
          </cell>
          <cell r="L373">
            <v>3.0300000000000002</v>
          </cell>
          <cell r="M373">
            <v>9.9999999999999985E-3</v>
          </cell>
          <cell r="N373">
            <v>9.9999999999999985E-3</v>
          </cell>
          <cell r="O373"/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/>
          <cell r="U373"/>
          <cell r="V373"/>
          <cell r="W373"/>
          <cell r="X373"/>
        </row>
        <row r="374">
          <cell r="I374" t="str">
            <v>A374</v>
          </cell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</row>
        <row r="375">
          <cell r="I375" t="str">
            <v>A375</v>
          </cell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</row>
        <row r="376">
          <cell r="I376" t="str">
            <v>A376</v>
          </cell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</row>
        <row r="377">
          <cell r="I377" t="str">
            <v>A377</v>
          </cell>
          <cell r="J377"/>
          <cell r="K377">
            <v>0.66583703083758061</v>
          </cell>
          <cell r="L377">
            <v>0.66639740296938965</v>
          </cell>
          <cell r="M377">
            <v>5.4757021199141154E-5</v>
          </cell>
          <cell r="N377">
            <v>6.7412103138369601E-5</v>
          </cell>
          <cell r="O377"/>
          <cell r="P377">
            <v>0.22343524524751027</v>
          </cell>
          <cell r="Q377">
            <v>0.21993313629352793</v>
          </cell>
          <cell r="R377">
            <v>5.4757021199141167E-3</v>
          </cell>
          <cell r="S377">
            <v>6.7412103138369608E-3</v>
          </cell>
          <cell r="T377"/>
          <cell r="U377"/>
          <cell r="V377"/>
          <cell r="W377"/>
          <cell r="X377"/>
        </row>
        <row r="378">
          <cell r="I378" t="str">
            <v>A378</v>
          </cell>
          <cell r="J378"/>
          <cell r="K378">
            <v>1.0796204895823247</v>
          </cell>
          <cell r="L378">
            <v>1.0824552660323432</v>
          </cell>
          <cell r="M378">
            <v>2.5057909396938549E-5</v>
          </cell>
          <cell r="N378">
            <v>3.084912830730896E-5</v>
          </cell>
          <cell r="O378"/>
          <cell r="P378">
            <v>0.36228875489339757</v>
          </cell>
          <cell r="Q378">
            <v>0.35724596238691192</v>
          </cell>
          <cell r="R378">
            <v>2.5057909396938552E-3</v>
          </cell>
          <cell r="S378">
            <v>3.0849128307308964E-3</v>
          </cell>
          <cell r="T378"/>
          <cell r="U378"/>
          <cell r="V378"/>
          <cell r="W378"/>
          <cell r="X378"/>
        </row>
        <row r="379">
          <cell r="I379" t="str">
            <v>A379</v>
          </cell>
          <cell r="J379"/>
          <cell r="K379">
            <v>1.2345424795800946</v>
          </cell>
          <cell r="L379">
            <v>1.2811473309982673</v>
          </cell>
          <cell r="M379">
            <v>9.9201850694039199E-3</v>
          </cell>
          <cell r="N379">
            <v>9.9017387685543194E-3</v>
          </cell>
          <cell r="O379"/>
          <cell r="P379">
            <v>0.41427599985909214</v>
          </cell>
          <cell r="Q379">
            <v>0.42282090131956013</v>
          </cell>
          <cell r="R379">
            <v>0.99201850694039218</v>
          </cell>
          <cell r="S379">
            <v>0.99017387685543212</v>
          </cell>
          <cell r="T379"/>
          <cell r="U379"/>
          <cell r="V379"/>
          <cell r="W379"/>
          <cell r="X379"/>
        </row>
        <row r="380">
          <cell r="I380" t="str">
            <v>A380</v>
          </cell>
          <cell r="J380"/>
          <cell r="K380">
            <v>2.98</v>
          </cell>
          <cell r="L380">
            <v>3.0300000000000002</v>
          </cell>
          <cell r="M380">
            <v>0.01</v>
          </cell>
          <cell r="N380">
            <v>9.9999999999999985E-3</v>
          </cell>
          <cell r="O380"/>
          <cell r="P380">
            <v>1</v>
          </cell>
          <cell r="Q380">
            <v>1</v>
          </cell>
          <cell r="R380">
            <v>1.0000000000000002</v>
          </cell>
          <cell r="S380">
            <v>1</v>
          </cell>
          <cell r="T380"/>
          <cell r="U380"/>
          <cell r="V380"/>
          <cell r="W380"/>
          <cell r="X380"/>
        </row>
      </sheetData>
      <sheetData sheetId="7">
        <row r="10">
          <cell r="I10" t="str">
            <v>B10</v>
          </cell>
          <cell r="K10">
            <v>43039</v>
          </cell>
          <cell r="L10">
            <v>43039</v>
          </cell>
          <cell r="M10">
            <v>43343</v>
          </cell>
          <cell r="N10">
            <v>43343</v>
          </cell>
        </row>
        <row r="11">
          <cell r="I11" t="str">
            <v>B11</v>
          </cell>
          <cell r="N11"/>
        </row>
        <row r="12">
          <cell r="I12" t="str">
            <v>B12</v>
          </cell>
          <cell r="L12"/>
          <cell r="M12"/>
          <cell r="N12"/>
        </row>
        <row r="13">
          <cell r="I13" t="str">
            <v>B13</v>
          </cell>
          <cell r="K13"/>
          <cell r="L13"/>
          <cell r="M13"/>
          <cell r="N13"/>
        </row>
        <row r="14">
          <cell r="I14" t="str">
            <v>B14</v>
          </cell>
          <cell r="K14">
            <v>402640</v>
          </cell>
          <cell r="L14">
            <v>402640</v>
          </cell>
          <cell r="M14">
            <v>402640</v>
          </cell>
          <cell r="N14">
            <v>402640</v>
          </cell>
        </row>
        <row r="15">
          <cell r="I15" t="str">
            <v>B15</v>
          </cell>
          <cell r="K15"/>
          <cell r="L15"/>
          <cell r="M15"/>
          <cell r="N15"/>
        </row>
        <row r="16">
          <cell r="I16" t="str">
            <v>B16</v>
          </cell>
          <cell r="K16">
            <v>383467</v>
          </cell>
          <cell r="L16">
            <v>383467</v>
          </cell>
          <cell r="M16">
            <v>383467</v>
          </cell>
          <cell r="N16">
            <v>383467</v>
          </cell>
        </row>
        <row r="17">
          <cell r="I17" t="str">
            <v>B17</v>
          </cell>
          <cell r="J17"/>
          <cell r="K17"/>
          <cell r="L17"/>
          <cell r="M17"/>
          <cell r="N17"/>
        </row>
        <row r="18">
          <cell r="I18" t="str">
            <v>B18</v>
          </cell>
          <cell r="K18">
            <v>19173</v>
          </cell>
          <cell r="L18">
            <v>19173</v>
          </cell>
          <cell r="M18">
            <v>19173</v>
          </cell>
          <cell r="N18">
            <v>19173</v>
          </cell>
        </row>
        <row r="19">
          <cell r="I19" t="str">
            <v>B19</v>
          </cell>
          <cell r="K19"/>
          <cell r="L19"/>
          <cell r="M19"/>
          <cell r="N19"/>
        </row>
        <row r="20">
          <cell r="I20" t="str">
            <v>B20</v>
          </cell>
          <cell r="K20">
            <v>0.05</v>
          </cell>
          <cell r="L20">
            <v>0.05</v>
          </cell>
          <cell r="M20">
            <v>0.05</v>
          </cell>
          <cell r="N20">
            <v>0.05</v>
          </cell>
        </row>
        <row r="21">
          <cell r="I21" t="str">
            <v>B21</v>
          </cell>
          <cell r="J21"/>
          <cell r="K21"/>
          <cell r="L21"/>
          <cell r="M21"/>
          <cell r="N21"/>
        </row>
        <row r="22">
          <cell r="I22" t="str">
            <v>B22</v>
          </cell>
          <cell r="K22"/>
          <cell r="L22"/>
          <cell r="M22"/>
          <cell r="N22"/>
        </row>
        <row r="23">
          <cell r="I23" t="str">
            <v>B23</v>
          </cell>
          <cell r="K23">
            <v>372405</v>
          </cell>
          <cell r="L23">
            <v>372405</v>
          </cell>
          <cell r="M23">
            <v>372405</v>
          </cell>
          <cell r="N23">
            <v>372405</v>
          </cell>
        </row>
        <row r="24">
          <cell r="I24" t="str">
            <v>B24</v>
          </cell>
          <cell r="K24">
            <v>386009</v>
          </cell>
          <cell r="L24">
            <v>386009</v>
          </cell>
          <cell r="M24">
            <v>386009</v>
          </cell>
          <cell r="N24">
            <v>386009</v>
          </cell>
        </row>
        <row r="25">
          <cell r="I25" t="str">
            <v>B25</v>
          </cell>
          <cell r="K25">
            <v>376223</v>
          </cell>
          <cell r="L25">
            <v>376223</v>
          </cell>
          <cell r="M25">
            <v>376223</v>
          </cell>
          <cell r="N25">
            <v>376223</v>
          </cell>
        </row>
        <row r="26">
          <cell r="I26" t="str">
            <v>B26</v>
          </cell>
          <cell r="K26">
            <v>349697</v>
          </cell>
          <cell r="L26">
            <v>349697</v>
          </cell>
          <cell r="M26">
            <v>349697</v>
          </cell>
          <cell r="N26">
            <v>349697</v>
          </cell>
        </row>
        <row r="27">
          <cell r="I27" t="str">
            <v>B27</v>
          </cell>
          <cell r="K27">
            <v>403808</v>
          </cell>
          <cell r="L27">
            <v>403808</v>
          </cell>
          <cell r="M27">
            <v>403808</v>
          </cell>
          <cell r="N27">
            <v>403808</v>
          </cell>
        </row>
        <row r="28">
          <cell r="I28" t="str">
            <v>B28</v>
          </cell>
          <cell r="K28">
            <v>354842</v>
          </cell>
          <cell r="L28">
            <v>354842</v>
          </cell>
          <cell r="M28">
            <v>354842</v>
          </cell>
          <cell r="N28">
            <v>354842</v>
          </cell>
        </row>
        <row r="29">
          <cell r="I29" t="str">
            <v>B29</v>
          </cell>
          <cell r="K29">
            <v>405134</v>
          </cell>
          <cell r="L29">
            <v>405134</v>
          </cell>
          <cell r="M29">
            <v>405134</v>
          </cell>
          <cell r="N29">
            <v>405134</v>
          </cell>
        </row>
        <row r="30">
          <cell r="I30" t="str">
            <v>B30</v>
          </cell>
          <cell r="K30">
            <v>391247</v>
          </cell>
          <cell r="L30">
            <v>391247</v>
          </cell>
          <cell r="M30">
            <v>391247</v>
          </cell>
          <cell r="N30">
            <v>391247</v>
          </cell>
        </row>
        <row r="31">
          <cell r="I31" t="str">
            <v>B31</v>
          </cell>
          <cell r="K31">
            <v>386960</v>
          </cell>
          <cell r="L31">
            <v>386960</v>
          </cell>
          <cell r="M31">
            <v>386960</v>
          </cell>
          <cell r="N31">
            <v>386960</v>
          </cell>
        </row>
        <row r="32">
          <cell r="I32" t="str">
            <v>B32</v>
          </cell>
          <cell r="K32">
            <v>404711</v>
          </cell>
          <cell r="L32">
            <v>404711</v>
          </cell>
          <cell r="M32">
            <v>404711</v>
          </cell>
          <cell r="N32">
            <v>404711</v>
          </cell>
        </row>
        <row r="33">
          <cell r="I33" t="str">
            <v>B33</v>
          </cell>
          <cell r="K33">
            <v>375785</v>
          </cell>
          <cell r="L33">
            <v>375785</v>
          </cell>
          <cell r="M33">
            <v>375785</v>
          </cell>
          <cell r="N33">
            <v>375785</v>
          </cell>
        </row>
        <row r="34">
          <cell r="I34" t="str">
            <v>B34</v>
          </cell>
          <cell r="K34">
            <v>394778</v>
          </cell>
          <cell r="L34">
            <v>394778</v>
          </cell>
          <cell r="M34">
            <v>394778</v>
          </cell>
          <cell r="N34">
            <v>394778</v>
          </cell>
        </row>
        <row r="35">
          <cell r="I35" t="str">
            <v>B35</v>
          </cell>
          <cell r="K35">
            <v>4601599</v>
          </cell>
          <cell r="L35">
            <v>4601599</v>
          </cell>
          <cell r="M35">
            <v>4601599</v>
          </cell>
          <cell r="N35">
            <v>4601599</v>
          </cell>
        </row>
        <row r="36">
          <cell r="I36" t="str">
            <v>B36</v>
          </cell>
          <cell r="J36"/>
          <cell r="K36"/>
          <cell r="L36"/>
          <cell r="M36"/>
          <cell r="N36"/>
        </row>
        <row r="37">
          <cell r="I37" t="str">
            <v>B37</v>
          </cell>
          <cell r="K37">
            <v>4.9999087274785053E-2</v>
          </cell>
          <cell r="L37">
            <v>4.9999087274785053E-2</v>
          </cell>
          <cell r="M37">
            <v>4.9999087274785053E-2</v>
          </cell>
          <cell r="N37">
            <v>4.9999087274785053E-2</v>
          </cell>
        </row>
        <row r="38">
          <cell r="I38" t="str">
            <v>B38</v>
          </cell>
          <cell r="K38"/>
          <cell r="L38"/>
          <cell r="M38"/>
          <cell r="N38"/>
        </row>
        <row r="39">
          <cell r="I39" t="str">
            <v>B39</v>
          </cell>
          <cell r="K39">
            <v>19173</v>
          </cell>
          <cell r="L39">
            <v>19173</v>
          </cell>
          <cell r="M39">
            <v>19173</v>
          </cell>
          <cell r="N39">
            <v>19173</v>
          </cell>
        </row>
        <row r="40">
          <cell r="I40" t="str">
            <v>B40</v>
          </cell>
          <cell r="K40"/>
          <cell r="L40"/>
          <cell r="M40"/>
          <cell r="N40"/>
        </row>
        <row r="41">
          <cell r="I41" t="str">
            <v>B41</v>
          </cell>
          <cell r="K41"/>
          <cell r="L41"/>
          <cell r="M41"/>
          <cell r="N41"/>
        </row>
        <row r="42">
          <cell r="I42" t="str">
            <v>B42</v>
          </cell>
          <cell r="K42">
            <v>18620</v>
          </cell>
          <cell r="L42">
            <v>18620</v>
          </cell>
          <cell r="M42">
            <v>18620</v>
          </cell>
          <cell r="N42">
            <v>18620</v>
          </cell>
        </row>
        <row r="43">
          <cell r="I43" t="str">
            <v>B43</v>
          </cell>
          <cell r="K43">
            <v>19300</v>
          </cell>
          <cell r="L43">
            <v>19300</v>
          </cell>
          <cell r="M43">
            <v>19300</v>
          </cell>
          <cell r="N43">
            <v>19300</v>
          </cell>
        </row>
        <row r="44">
          <cell r="I44" t="str">
            <v>B44</v>
          </cell>
          <cell r="K44">
            <v>18811</v>
          </cell>
          <cell r="L44">
            <v>18811</v>
          </cell>
          <cell r="M44">
            <v>18811</v>
          </cell>
          <cell r="N44">
            <v>18811</v>
          </cell>
        </row>
        <row r="45">
          <cell r="I45" t="str">
            <v>B45</v>
          </cell>
          <cell r="K45">
            <v>17485</v>
          </cell>
          <cell r="L45">
            <v>17485</v>
          </cell>
          <cell r="M45">
            <v>17485</v>
          </cell>
          <cell r="N45">
            <v>17485</v>
          </cell>
        </row>
        <row r="46">
          <cell r="I46" t="str">
            <v>B46</v>
          </cell>
          <cell r="K46">
            <v>20190</v>
          </cell>
          <cell r="L46">
            <v>20190</v>
          </cell>
          <cell r="M46">
            <v>20190</v>
          </cell>
          <cell r="N46">
            <v>20190</v>
          </cell>
        </row>
        <row r="47">
          <cell r="I47" t="str">
            <v>B47</v>
          </cell>
          <cell r="K47">
            <v>17742</v>
          </cell>
          <cell r="L47">
            <v>17742</v>
          </cell>
          <cell r="M47">
            <v>17742</v>
          </cell>
          <cell r="N47">
            <v>17742</v>
          </cell>
        </row>
        <row r="48">
          <cell r="I48" t="str">
            <v>B48</v>
          </cell>
          <cell r="K48">
            <v>20256</v>
          </cell>
          <cell r="L48">
            <v>20256</v>
          </cell>
          <cell r="M48">
            <v>20256</v>
          </cell>
          <cell r="N48">
            <v>20256</v>
          </cell>
        </row>
        <row r="49">
          <cell r="I49" t="str">
            <v>B49</v>
          </cell>
          <cell r="K49">
            <v>19562</v>
          </cell>
          <cell r="L49">
            <v>19562</v>
          </cell>
          <cell r="M49">
            <v>19562</v>
          </cell>
          <cell r="N49">
            <v>19562</v>
          </cell>
        </row>
        <row r="50">
          <cell r="I50" t="str">
            <v>B50</v>
          </cell>
          <cell r="K50">
            <v>19348</v>
          </cell>
          <cell r="L50">
            <v>19348</v>
          </cell>
          <cell r="M50">
            <v>19348</v>
          </cell>
          <cell r="N50">
            <v>19348</v>
          </cell>
        </row>
        <row r="51">
          <cell r="I51" t="str">
            <v>B51</v>
          </cell>
          <cell r="K51">
            <v>20235</v>
          </cell>
          <cell r="L51">
            <v>20235</v>
          </cell>
          <cell r="M51">
            <v>20235</v>
          </cell>
          <cell r="N51">
            <v>20235</v>
          </cell>
        </row>
        <row r="52">
          <cell r="I52" t="str">
            <v>B52</v>
          </cell>
          <cell r="K52">
            <v>18789</v>
          </cell>
          <cell r="L52">
            <v>18789</v>
          </cell>
          <cell r="M52">
            <v>18789</v>
          </cell>
          <cell r="N52">
            <v>18789</v>
          </cell>
        </row>
        <row r="53">
          <cell r="I53" t="str">
            <v>B53</v>
          </cell>
          <cell r="K53">
            <v>19739</v>
          </cell>
          <cell r="L53">
            <v>19739</v>
          </cell>
          <cell r="M53">
            <v>19739</v>
          </cell>
          <cell r="N53">
            <v>19739</v>
          </cell>
        </row>
        <row r="54">
          <cell r="I54" t="str">
            <v>B54</v>
          </cell>
          <cell r="K54">
            <v>230077</v>
          </cell>
          <cell r="L54">
            <v>230077</v>
          </cell>
          <cell r="M54">
            <v>230077</v>
          </cell>
          <cell r="N54">
            <v>230077</v>
          </cell>
        </row>
        <row r="55">
          <cell r="I55" t="str">
            <v>B55</v>
          </cell>
          <cell r="K55"/>
          <cell r="L55"/>
          <cell r="M55"/>
          <cell r="N55"/>
        </row>
        <row r="56">
          <cell r="I56" t="str">
            <v>B56</v>
          </cell>
          <cell r="K56"/>
          <cell r="L56"/>
          <cell r="M56"/>
          <cell r="N56"/>
        </row>
        <row r="57">
          <cell r="I57" t="str">
            <v>B57</v>
          </cell>
          <cell r="K57">
            <v>1</v>
          </cell>
          <cell r="L57">
            <v>0</v>
          </cell>
          <cell r="M57">
            <v>1</v>
          </cell>
          <cell r="N57">
            <v>1</v>
          </cell>
        </row>
        <row r="58">
          <cell r="I58" t="str">
            <v>B58</v>
          </cell>
          <cell r="K58">
            <v>14</v>
          </cell>
          <cell r="L58">
            <v>14</v>
          </cell>
          <cell r="M58">
            <v>14</v>
          </cell>
          <cell r="N58">
            <v>14</v>
          </cell>
        </row>
        <row r="59">
          <cell r="I59" t="str">
            <v>B59</v>
          </cell>
          <cell r="K59">
            <v>72</v>
          </cell>
          <cell r="L59">
            <v>73</v>
          </cell>
          <cell r="M59">
            <v>72</v>
          </cell>
          <cell r="N59">
            <v>72</v>
          </cell>
        </row>
        <row r="60">
          <cell r="I60" t="str">
            <v>B60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</row>
        <row r="61">
          <cell r="I61" t="str">
            <v>B61</v>
          </cell>
          <cell r="K61">
            <v>88</v>
          </cell>
          <cell r="L61">
            <v>88</v>
          </cell>
          <cell r="M61">
            <v>88</v>
          </cell>
          <cell r="N61">
            <v>88</v>
          </cell>
        </row>
        <row r="62">
          <cell r="I62" t="str">
            <v>B62</v>
          </cell>
          <cell r="K62"/>
          <cell r="L62"/>
          <cell r="M62"/>
          <cell r="N62"/>
        </row>
        <row r="63">
          <cell r="I63" t="str">
            <v>B63</v>
          </cell>
          <cell r="K63"/>
          <cell r="L63"/>
          <cell r="M63"/>
          <cell r="N63"/>
        </row>
        <row r="64">
          <cell r="I64" t="str">
            <v>B64</v>
          </cell>
          <cell r="K64">
            <v>1</v>
          </cell>
          <cell r="L64">
            <v>0</v>
          </cell>
          <cell r="M64">
            <v>1</v>
          </cell>
          <cell r="N64">
            <v>1</v>
          </cell>
        </row>
        <row r="65">
          <cell r="I65" t="str">
            <v>B65</v>
          </cell>
          <cell r="K65">
            <v>14</v>
          </cell>
          <cell r="L65">
            <v>14</v>
          </cell>
          <cell r="M65">
            <v>14</v>
          </cell>
          <cell r="N65">
            <v>14</v>
          </cell>
        </row>
        <row r="66">
          <cell r="I66" t="str">
            <v>B66</v>
          </cell>
          <cell r="K66">
            <v>64</v>
          </cell>
          <cell r="L66">
            <v>65</v>
          </cell>
          <cell r="M66">
            <v>64</v>
          </cell>
          <cell r="N66">
            <v>64</v>
          </cell>
        </row>
        <row r="67">
          <cell r="I67" t="str">
            <v>B67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</row>
        <row r="68">
          <cell r="I68" t="str">
            <v>B68</v>
          </cell>
          <cell r="K68">
            <v>80</v>
          </cell>
          <cell r="L68">
            <v>80</v>
          </cell>
          <cell r="M68">
            <v>80</v>
          </cell>
          <cell r="N68">
            <v>80</v>
          </cell>
        </row>
        <row r="69">
          <cell r="I69" t="str">
            <v>B69</v>
          </cell>
          <cell r="K69"/>
          <cell r="L69"/>
          <cell r="M69"/>
          <cell r="N69"/>
        </row>
        <row r="70">
          <cell r="I70" t="str">
            <v>B70</v>
          </cell>
          <cell r="K70">
            <v>5033</v>
          </cell>
          <cell r="L70">
            <v>5033</v>
          </cell>
          <cell r="M70">
            <v>5033</v>
          </cell>
          <cell r="N70">
            <v>5033</v>
          </cell>
        </row>
        <row r="71">
          <cell r="I71" t="str">
            <v>B71</v>
          </cell>
          <cell r="K71"/>
          <cell r="L71"/>
          <cell r="M71"/>
          <cell r="N71"/>
        </row>
        <row r="72">
          <cell r="I72" t="str">
            <v>B72</v>
          </cell>
          <cell r="K72"/>
          <cell r="L72"/>
          <cell r="M72"/>
          <cell r="N72"/>
        </row>
        <row r="73">
          <cell r="I73" t="str">
            <v>B73</v>
          </cell>
          <cell r="K73"/>
          <cell r="L73"/>
          <cell r="M73"/>
          <cell r="N73"/>
        </row>
        <row r="74">
          <cell r="I74" t="str">
            <v>B74</v>
          </cell>
          <cell r="K74"/>
          <cell r="L74"/>
          <cell r="M74"/>
          <cell r="N74"/>
        </row>
        <row r="75">
          <cell r="I75" t="str">
            <v>B75</v>
          </cell>
          <cell r="K75">
            <v>2.98</v>
          </cell>
          <cell r="L75">
            <v>3.03</v>
          </cell>
          <cell r="M75">
            <v>2.98</v>
          </cell>
          <cell r="N75">
            <v>2.98</v>
          </cell>
        </row>
        <row r="76">
          <cell r="I76" t="str">
            <v>B76</v>
          </cell>
          <cell r="K76">
            <v>2.98</v>
          </cell>
          <cell r="L76">
            <v>3.03</v>
          </cell>
          <cell r="M76">
            <v>2.98</v>
          </cell>
          <cell r="N76">
            <v>2.98</v>
          </cell>
        </row>
        <row r="77">
          <cell r="I77" t="str">
            <v>B77</v>
          </cell>
          <cell r="K77">
            <v>3.25</v>
          </cell>
          <cell r="L77">
            <v>3.03</v>
          </cell>
          <cell r="M77">
            <v>3.25</v>
          </cell>
          <cell r="N77">
            <v>3.25</v>
          </cell>
        </row>
        <row r="78">
          <cell r="I78" t="str">
            <v>B78</v>
          </cell>
          <cell r="K78">
            <v>1.49</v>
          </cell>
          <cell r="L78">
            <v>1.5149999999999999</v>
          </cell>
          <cell r="M78">
            <v>1.49</v>
          </cell>
          <cell r="N78">
            <v>1.49</v>
          </cell>
        </row>
        <row r="79">
          <cell r="I79" t="str">
            <v>B79</v>
          </cell>
          <cell r="K79"/>
          <cell r="L79"/>
          <cell r="M79"/>
          <cell r="N79"/>
        </row>
        <row r="80">
          <cell r="I80" t="str">
            <v>B80</v>
          </cell>
          <cell r="K80">
            <v>812683</v>
          </cell>
          <cell r="L80">
            <v>791954</v>
          </cell>
          <cell r="M80">
            <v>812683</v>
          </cell>
          <cell r="N80">
            <v>812683</v>
          </cell>
        </row>
        <row r="81">
          <cell r="I81" t="str">
            <v>B81</v>
          </cell>
          <cell r="K81"/>
          <cell r="L81"/>
          <cell r="M81"/>
          <cell r="N81"/>
        </row>
        <row r="82">
          <cell r="I82" t="str">
            <v>B82</v>
          </cell>
          <cell r="K82"/>
          <cell r="L82"/>
          <cell r="M82"/>
          <cell r="N82"/>
        </row>
        <row r="83">
          <cell r="I83" t="str">
            <v>B83</v>
          </cell>
          <cell r="K83">
            <v>88911</v>
          </cell>
          <cell r="L83">
            <v>88911</v>
          </cell>
          <cell r="M83">
            <v>88911</v>
          </cell>
          <cell r="N83">
            <v>88911</v>
          </cell>
        </row>
        <row r="84">
          <cell r="I84" t="str">
            <v>B84</v>
          </cell>
          <cell r="K84">
            <v>228790</v>
          </cell>
          <cell r="L84">
            <v>228790</v>
          </cell>
          <cell r="M84">
            <v>228790</v>
          </cell>
          <cell r="N84">
            <v>228790</v>
          </cell>
        </row>
        <row r="85">
          <cell r="I85" t="str">
            <v>B85</v>
          </cell>
          <cell r="K85">
            <v>152867</v>
          </cell>
          <cell r="L85">
            <v>152867</v>
          </cell>
          <cell r="M85">
            <v>152867</v>
          </cell>
          <cell r="N85">
            <v>152867</v>
          </cell>
        </row>
        <row r="86">
          <cell r="I86" t="str">
            <v>B86</v>
          </cell>
          <cell r="K86">
            <v>397819</v>
          </cell>
          <cell r="L86">
            <v>397819</v>
          </cell>
          <cell r="M86">
            <v>397819</v>
          </cell>
          <cell r="N86">
            <v>397819</v>
          </cell>
        </row>
        <row r="87">
          <cell r="I87" t="str">
            <v>B87</v>
          </cell>
          <cell r="K87">
            <v>868387</v>
          </cell>
          <cell r="L87">
            <v>868387</v>
          </cell>
          <cell r="M87">
            <v>868387</v>
          </cell>
          <cell r="N87">
            <v>868387</v>
          </cell>
        </row>
        <row r="88">
          <cell r="I88" t="str">
            <v>B88</v>
          </cell>
          <cell r="K88"/>
          <cell r="L88"/>
          <cell r="M88"/>
          <cell r="N88"/>
        </row>
        <row r="89">
          <cell r="I89" t="str">
            <v>B89</v>
          </cell>
          <cell r="K89">
            <v>149085</v>
          </cell>
          <cell r="L89">
            <v>149085</v>
          </cell>
          <cell r="M89">
            <v>149085</v>
          </cell>
          <cell r="N89">
            <v>149085</v>
          </cell>
        </row>
        <row r="90">
          <cell r="I90" t="str">
            <v>B90</v>
          </cell>
          <cell r="K90"/>
          <cell r="L90"/>
          <cell r="M90"/>
          <cell r="N90"/>
        </row>
        <row r="91">
          <cell r="I91" t="str">
            <v>B91</v>
          </cell>
          <cell r="K91">
            <v>1017472</v>
          </cell>
          <cell r="L91">
            <v>1017472</v>
          </cell>
          <cell r="M91">
            <v>1017472</v>
          </cell>
          <cell r="N91">
            <v>1017472</v>
          </cell>
        </row>
        <row r="92">
          <cell r="I92" t="str">
            <v>B92</v>
          </cell>
          <cell r="K92"/>
          <cell r="L92"/>
          <cell r="M92"/>
          <cell r="N92"/>
        </row>
        <row r="93">
          <cell r="I93" t="str">
            <v>B93</v>
          </cell>
          <cell r="K93"/>
          <cell r="L93"/>
          <cell r="M93"/>
          <cell r="N93"/>
        </row>
        <row r="94">
          <cell r="I94" t="str">
            <v>B94</v>
          </cell>
          <cell r="K94"/>
          <cell r="L94"/>
          <cell r="M94"/>
          <cell r="N94"/>
        </row>
        <row r="95">
          <cell r="I95" t="str">
            <v>B95</v>
          </cell>
          <cell r="K95"/>
          <cell r="L95"/>
          <cell r="M95"/>
          <cell r="N95"/>
        </row>
        <row r="96">
          <cell r="I96" t="str">
            <v>B96</v>
          </cell>
          <cell r="K96">
            <v>84374</v>
          </cell>
          <cell r="L96">
            <v>84374</v>
          </cell>
          <cell r="M96">
            <v>84374</v>
          </cell>
          <cell r="N96">
            <v>84374</v>
          </cell>
        </row>
        <row r="97">
          <cell r="I97" t="str">
            <v>B97</v>
          </cell>
          <cell r="K97">
            <v>83703</v>
          </cell>
          <cell r="L97">
            <v>83703</v>
          </cell>
          <cell r="M97">
            <v>83703</v>
          </cell>
          <cell r="N97">
            <v>83703</v>
          </cell>
        </row>
        <row r="98">
          <cell r="I98" t="str">
            <v>B98</v>
          </cell>
          <cell r="K98">
            <v>88745</v>
          </cell>
          <cell r="L98">
            <v>88745</v>
          </cell>
          <cell r="M98">
            <v>88745</v>
          </cell>
          <cell r="N98">
            <v>88745</v>
          </cell>
        </row>
        <row r="99">
          <cell r="I99" t="str">
            <v>B99</v>
          </cell>
          <cell r="K99">
            <v>82804</v>
          </cell>
          <cell r="L99">
            <v>82804</v>
          </cell>
          <cell r="M99">
            <v>82804</v>
          </cell>
          <cell r="N99">
            <v>82804</v>
          </cell>
        </row>
        <row r="100">
          <cell r="I100" t="str">
            <v>B100</v>
          </cell>
          <cell r="K100">
            <v>100363</v>
          </cell>
          <cell r="L100">
            <v>100363</v>
          </cell>
          <cell r="M100">
            <v>100363</v>
          </cell>
          <cell r="N100">
            <v>100363</v>
          </cell>
        </row>
        <row r="101">
          <cell r="I101" t="str">
            <v>B101</v>
          </cell>
          <cell r="K101">
            <v>77237</v>
          </cell>
          <cell r="L101">
            <v>77237</v>
          </cell>
          <cell r="M101">
            <v>77237</v>
          </cell>
          <cell r="N101">
            <v>77237</v>
          </cell>
        </row>
        <row r="102">
          <cell r="I102" t="str">
            <v>B102</v>
          </cell>
          <cell r="K102">
            <v>89983</v>
          </cell>
          <cell r="L102">
            <v>89983</v>
          </cell>
          <cell r="M102">
            <v>89983</v>
          </cell>
          <cell r="N102">
            <v>89983</v>
          </cell>
        </row>
        <row r="103">
          <cell r="I103" t="str">
            <v>B103</v>
          </cell>
          <cell r="K103">
            <v>88766</v>
          </cell>
          <cell r="L103">
            <v>88766</v>
          </cell>
          <cell r="M103">
            <v>88766</v>
          </cell>
          <cell r="N103">
            <v>88766</v>
          </cell>
        </row>
        <row r="104">
          <cell r="I104" t="str">
            <v>B104</v>
          </cell>
          <cell r="K104">
            <v>91019</v>
          </cell>
          <cell r="L104">
            <v>91019</v>
          </cell>
          <cell r="M104">
            <v>91019</v>
          </cell>
          <cell r="N104">
            <v>91019</v>
          </cell>
        </row>
        <row r="105">
          <cell r="I105" t="str">
            <v>B105</v>
          </cell>
          <cell r="K105">
            <v>97576</v>
          </cell>
          <cell r="L105">
            <v>97576</v>
          </cell>
          <cell r="M105">
            <v>97576</v>
          </cell>
          <cell r="N105">
            <v>97576</v>
          </cell>
        </row>
        <row r="106">
          <cell r="I106" t="str">
            <v>B106</v>
          </cell>
          <cell r="K106">
            <v>90412</v>
          </cell>
          <cell r="L106">
            <v>90412</v>
          </cell>
          <cell r="M106">
            <v>90412</v>
          </cell>
          <cell r="N106">
            <v>90412</v>
          </cell>
        </row>
        <row r="107">
          <cell r="I107" t="str">
            <v>B107</v>
          </cell>
          <cell r="K107">
            <v>91954</v>
          </cell>
          <cell r="L107">
            <v>91954</v>
          </cell>
          <cell r="M107">
            <v>91954</v>
          </cell>
          <cell r="N107">
            <v>91954</v>
          </cell>
        </row>
        <row r="108">
          <cell r="I108" t="str">
            <v>B108</v>
          </cell>
          <cell r="K108">
            <v>1066936</v>
          </cell>
          <cell r="L108">
            <v>1066936</v>
          </cell>
          <cell r="M108">
            <v>1066936</v>
          </cell>
          <cell r="N108">
            <v>1066936</v>
          </cell>
        </row>
        <row r="109">
          <cell r="I109" t="str">
            <v>B109</v>
          </cell>
          <cell r="K109"/>
          <cell r="L109"/>
          <cell r="M109"/>
          <cell r="N109"/>
        </row>
        <row r="110">
          <cell r="I110" t="str">
            <v>B110</v>
          </cell>
          <cell r="K110"/>
          <cell r="L110"/>
          <cell r="M110"/>
          <cell r="N110"/>
        </row>
        <row r="111">
          <cell r="I111" t="str">
            <v>B111</v>
          </cell>
          <cell r="K111">
            <v>218297</v>
          </cell>
          <cell r="L111">
            <v>218297</v>
          </cell>
          <cell r="M111">
            <v>218297</v>
          </cell>
          <cell r="N111">
            <v>218297</v>
          </cell>
        </row>
        <row r="112">
          <cell r="I112" t="str">
            <v>B112</v>
          </cell>
          <cell r="K112">
            <v>224514</v>
          </cell>
          <cell r="L112">
            <v>224514</v>
          </cell>
          <cell r="M112">
            <v>224514</v>
          </cell>
          <cell r="N112">
            <v>224514</v>
          </cell>
        </row>
        <row r="113">
          <cell r="I113" t="str">
            <v>B113</v>
          </cell>
          <cell r="K113">
            <v>215583</v>
          </cell>
          <cell r="L113">
            <v>215583</v>
          </cell>
          <cell r="M113">
            <v>215583</v>
          </cell>
          <cell r="N113">
            <v>215583</v>
          </cell>
        </row>
        <row r="114">
          <cell r="I114" t="str">
            <v>B114</v>
          </cell>
          <cell r="K114">
            <v>228001</v>
          </cell>
          <cell r="L114">
            <v>228001</v>
          </cell>
          <cell r="M114">
            <v>228001</v>
          </cell>
          <cell r="N114">
            <v>228001</v>
          </cell>
        </row>
        <row r="115">
          <cell r="I115" t="str">
            <v>B115</v>
          </cell>
          <cell r="K115">
            <v>251071</v>
          </cell>
          <cell r="L115">
            <v>251071</v>
          </cell>
          <cell r="M115">
            <v>251071</v>
          </cell>
          <cell r="N115">
            <v>251071</v>
          </cell>
        </row>
        <row r="116">
          <cell r="I116" t="str">
            <v>B116</v>
          </cell>
          <cell r="K116">
            <v>210687</v>
          </cell>
          <cell r="L116">
            <v>210687</v>
          </cell>
          <cell r="M116">
            <v>210687</v>
          </cell>
          <cell r="N116">
            <v>210687</v>
          </cell>
        </row>
        <row r="117">
          <cell r="I117" t="str">
            <v>B117</v>
          </cell>
          <cell r="K117">
            <v>234066</v>
          </cell>
          <cell r="L117">
            <v>234066</v>
          </cell>
          <cell r="M117">
            <v>234066</v>
          </cell>
          <cell r="N117">
            <v>234066</v>
          </cell>
        </row>
        <row r="118">
          <cell r="I118" t="str">
            <v>B118</v>
          </cell>
          <cell r="K118">
            <v>219596</v>
          </cell>
          <cell r="L118">
            <v>219596</v>
          </cell>
          <cell r="M118">
            <v>219596</v>
          </cell>
          <cell r="N118">
            <v>219596</v>
          </cell>
        </row>
        <row r="119">
          <cell r="I119" t="str">
            <v>B119</v>
          </cell>
          <cell r="K119">
            <v>228387</v>
          </cell>
          <cell r="L119">
            <v>228387</v>
          </cell>
          <cell r="M119">
            <v>228387</v>
          </cell>
          <cell r="N119">
            <v>228387</v>
          </cell>
        </row>
        <row r="120">
          <cell r="I120" t="str">
            <v>B120</v>
          </cell>
          <cell r="K120">
            <v>242970</v>
          </cell>
          <cell r="L120">
            <v>242970</v>
          </cell>
          <cell r="M120">
            <v>242970</v>
          </cell>
          <cell r="N120">
            <v>242970</v>
          </cell>
        </row>
        <row r="121">
          <cell r="I121" t="str">
            <v>B121</v>
          </cell>
          <cell r="K121">
            <v>228374</v>
          </cell>
          <cell r="L121">
            <v>228374</v>
          </cell>
          <cell r="M121">
            <v>228374</v>
          </cell>
          <cell r="N121">
            <v>228374</v>
          </cell>
        </row>
        <row r="122">
          <cell r="I122" t="str">
            <v>B122</v>
          </cell>
          <cell r="K122">
            <v>243935</v>
          </cell>
          <cell r="L122">
            <v>243935</v>
          </cell>
          <cell r="M122">
            <v>243935</v>
          </cell>
          <cell r="N122">
            <v>243935</v>
          </cell>
        </row>
        <row r="123">
          <cell r="I123" t="str">
            <v>B123</v>
          </cell>
          <cell r="K123">
            <v>2745481</v>
          </cell>
          <cell r="L123">
            <v>2745481</v>
          </cell>
          <cell r="M123">
            <v>2745481</v>
          </cell>
          <cell r="N123">
            <v>2745481</v>
          </cell>
        </row>
        <row r="124">
          <cell r="I124" t="str">
            <v>B124</v>
          </cell>
          <cell r="K124"/>
          <cell r="L124"/>
          <cell r="M124"/>
          <cell r="N124"/>
        </row>
        <row r="125">
          <cell r="I125" t="str">
            <v>B125</v>
          </cell>
          <cell r="K125"/>
          <cell r="L125"/>
          <cell r="M125"/>
          <cell r="N125"/>
        </row>
        <row r="126">
          <cell r="I126" t="str">
            <v>B126</v>
          </cell>
          <cell r="K126">
            <v>144875</v>
          </cell>
          <cell r="L126">
            <v>144875</v>
          </cell>
          <cell r="M126">
            <v>144875</v>
          </cell>
          <cell r="N126">
            <v>144875</v>
          </cell>
        </row>
        <row r="127">
          <cell r="I127" t="str">
            <v>B127</v>
          </cell>
          <cell r="K127">
            <v>72894</v>
          </cell>
          <cell r="L127">
            <v>72894</v>
          </cell>
          <cell r="M127">
            <v>72894</v>
          </cell>
          <cell r="N127">
            <v>72894</v>
          </cell>
        </row>
        <row r="128">
          <cell r="I128" t="str">
            <v>B128</v>
          </cell>
          <cell r="K128">
            <v>7045</v>
          </cell>
          <cell r="L128">
            <v>7045</v>
          </cell>
          <cell r="M128">
            <v>7045</v>
          </cell>
          <cell r="N128">
            <v>7045</v>
          </cell>
        </row>
        <row r="129">
          <cell r="I129" t="str">
            <v>B129</v>
          </cell>
          <cell r="K129">
            <v>90342</v>
          </cell>
          <cell r="L129">
            <v>90342</v>
          </cell>
          <cell r="M129">
            <v>90342</v>
          </cell>
          <cell r="N129">
            <v>90342</v>
          </cell>
        </row>
        <row r="130">
          <cell r="I130" t="str">
            <v>B130</v>
          </cell>
          <cell r="K130">
            <v>203220</v>
          </cell>
          <cell r="L130">
            <v>203220</v>
          </cell>
          <cell r="M130">
            <v>203220</v>
          </cell>
          <cell r="N130">
            <v>203220</v>
          </cell>
        </row>
        <row r="131">
          <cell r="I131" t="str">
            <v>B131</v>
          </cell>
          <cell r="K131">
            <v>173109</v>
          </cell>
          <cell r="L131">
            <v>173109</v>
          </cell>
          <cell r="M131">
            <v>173109</v>
          </cell>
          <cell r="N131">
            <v>173109</v>
          </cell>
        </row>
        <row r="132">
          <cell r="I132" t="str">
            <v>B132</v>
          </cell>
          <cell r="K132">
            <v>220510</v>
          </cell>
          <cell r="L132">
            <v>220510</v>
          </cell>
          <cell r="M132">
            <v>220510</v>
          </cell>
          <cell r="N132">
            <v>220510</v>
          </cell>
        </row>
        <row r="133">
          <cell r="I133" t="str">
            <v>B133</v>
          </cell>
          <cell r="K133">
            <v>195642</v>
          </cell>
          <cell r="L133">
            <v>195642</v>
          </cell>
          <cell r="M133">
            <v>195642</v>
          </cell>
          <cell r="N133">
            <v>195642</v>
          </cell>
        </row>
        <row r="134">
          <cell r="I134" t="str">
            <v>B134</v>
          </cell>
          <cell r="K134">
            <v>118665</v>
          </cell>
          <cell r="L134">
            <v>118665</v>
          </cell>
          <cell r="M134">
            <v>118665</v>
          </cell>
          <cell r="N134">
            <v>118665</v>
          </cell>
        </row>
        <row r="135">
          <cell r="I135" t="str">
            <v>B135</v>
          </cell>
          <cell r="K135">
            <v>202159</v>
          </cell>
          <cell r="L135">
            <v>202159</v>
          </cell>
          <cell r="M135">
            <v>202159</v>
          </cell>
          <cell r="N135">
            <v>202159</v>
          </cell>
        </row>
        <row r="136">
          <cell r="I136" t="str">
            <v>B136</v>
          </cell>
          <cell r="K136">
            <v>208470</v>
          </cell>
          <cell r="L136">
            <v>208470</v>
          </cell>
          <cell r="M136">
            <v>208470</v>
          </cell>
          <cell r="N136">
            <v>208470</v>
          </cell>
        </row>
        <row r="137">
          <cell r="I137" t="str">
            <v>B137</v>
          </cell>
          <cell r="K137">
            <v>197477</v>
          </cell>
          <cell r="L137">
            <v>197477</v>
          </cell>
          <cell r="M137">
            <v>197477</v>
          </cell>
          <cell r="N137">
            <v>197477</v>
          </cell>
        </row>
        <row r="138">
          <cell r="I138" t="str">
            <v>B138</v>
          </cell>
          <cell r="K138">
            <v>1834408</v>
          </cell>
          <cell r="L138">
            <v>1834408</v>
          </cell>
          <cell r="M138">
            <v>1834408</v>
          </cell>
          <cell r="N138">
            <v>1834408</v>
          </cell>
        </row>
        <row r="139">
          <cell r="I139" t="str">
            <v>B139</v>
          </cell>
          <cell r="K139"/>
          <cell r="L139"/>
          <cell r="M139"/>
          <cell r="N139"/>
        </row>
        <row r="140">
          <cell r="I140" t="str">
            <v>B140</v>
          </cell>
          <cell r="K140"/>
          <cell r="L140"/>
          <cell r="M140"/>
          <cell r="N140"/>
        </row>
        <row r="141">
          <cell r="I141" t="str">
            <v>B141</v>
          </cell>
          <cell r="K141">
            <v>383877</v>
          </cell>
          <cell r="L141">
            <v>383877</v>
          </cell>
          <cell r="M141">
            <v>383877</v>
          </cell>
          <cell r="N141">
            <v>383877</v>
          </cell>
        </row>
        <row r="142">
          <cell r="I142" t="str">
            <v>B142</v>
          </cell>
          <cell r="K142">
            <v>367570</v>
          </cell>
          <cell r="L142">
            <v>367570</v>
          </cell>
          <cell r="M142">
            <v>367570</v>
          </cell>
          <cell r="N142">
            <v>367570</v>
          </cell>
        </row>
        <row r="143">
          <cell r="I143" t="str">
            <v>B143</v>
          </cell>
          <cell r="K143">
            <v>354673</v>
          </cell>
          <cell r="L143">
            <v>354673</v>
          </cell>
          <cell r="M143">
            <v>354673</v>
          </cell>
          <cell r="N143">
            <v>354673</v>
          </cell>
        </row>
        <row r="144">
          <cell r="I144" t="str">
            <v>B144</v>
          </cell>
          <cell r="K144">
            <v>355333</v>
          </cell>
          <cell r="L144">
            <v>355333</v>
          </cell>
          <cell r="M144">
            <v>355333</v>
          </cell>
          <cell r="N144">
            <v>355333</v>
          </cell>
        </row>
        <row r="145">
          <cell r="I145" t="str">
            <v>B145</v>
          </cell>
          <cell r="K145">
            <v>439785</v>
          </cell>
          <cell r="L145">
            <v>439785</v>
          </cell>
          <cell r="M145">
            <v>439785</v>
          </cell>
          <cell r="N145">
            <v>439785</v>
          </cell>
        </row>
        <row r="146">
          <cell r="I146" t="str">
            <v>B146</v>
          </cell>
          <cell r="K146">
            <v>349972</v>
          </cell>
          <cell r="L146">
            <v>349972</v>
          </cell>
          <cell r="M146">
            <v>349972</v>
          </cell>
          <cell r="N146">
            <v>349972</v>
          </cell>
        </row>
        <row r="147">
          <cell r="I147" t="str">
            <v>B147</v>
          </cell>
          <cell r="K147">
            <v>428500</v>
          </cell>
          <cell r="L147">
            <v>428500</v>
          </cell>
          <cell r="M147">
            <v>428500</v>
          </cell>
          <cell r="N147">
            <v>428500</v>
          </cell>
        </row>
        <row r="148">
          <cell r="I148" t="str">
            <v>B148</v>
          </cell>
          <cell r="K148">
            <v>407711</v>
          </cell>
          <cell r="L148">
            <v>407711</v>
          </cell>
          <cell r="M148">
            <v>407711</v>
          </cell>
          <cell r="N148">
            <v>407711</v>
          </cell>
        </row>
        <row r="149">
          <cell r="I149" t="str">
            <v>B149</v>
          </cell>
          <cell r="K149">
            <v>403396</v>
          </cell>
          <cell r="L149">
            <v>403396</v>
          </cell>
          <cell r="M149">
            <v>403396</v>
          </cell>
          <cell r="N149">
            <v>403396</v>
          </cell>
        </row>
        <row r="150">
          <cell r="I150" t="str">
            <v>B150</v>
          </cell>
          <cell r="K150">
            <v>439823</v>
          </cell>
          <cell r="L150">
            <v>439823</v>
          </cell>
          <cell r="M150">
            <v>439823</v>
          </cell>
          <cell r="N150">
            <v>439823</v>
          </cell>
        </row>
        <row r="151">
          <cell r="I151" t="str">
            <v>B151</v>
          </cell>
          <cell r="K151">
            <v>413493</v>
          </cell>
          <cell r="L151">
            <v>413493</v>
          </cell>
          <cell r="M151">
            <v>413493</v>
          </cell>
          <cell r="N151">
            <v>413493</v>
          </cell>
        </row>
        <row r="152">
          <cell r="I152" t="str">
            <v>B152</v>
          </cell>
          <cell r="K152">
            <v>429691</v>
          </cell>
          <cell r="L152">
            <v>429691</v>
          </cell>
          <cell r="M152">
            <v>429691</v>
          </cell>
          <cell r="N152">
            <v>429691</v>
          </cell>
        </row>
        <row r="153">
          <cell r="I153" t="str">
            <v>B153</v>
          </cell>
          <cell r="K153">
            <v>4773824</v>
          </cell>
          <cell r="L153">
            <v>4773824</v>
          </cell>
          <cell r="M153">
            <v>4773824</v>
          </cell>
          <cell r="N153">
            <v>4773824</v>
          </cell>
        </row>
        <row r="154">
          <cell r="I154" t="str">
            <v>B154</v>
          </cell>
          <cell r="K154"/>
          <cell r="L154"/>
          <cell r="M154"/>
          <cell r="N154"/>
        </row>
        <row r="155">
          <cell r="I155" t="str">
            <v>B155</v>
          </cell>
          <cell r="K155"/>
          <cell r="L155"/>
          <cell r="M155"/>
          <cell r="N155"/>
        </row>
        <row r="156">
          <cell r="I156" t="str">
            <v>B156</v>
          </cell>
          <cell r="K156">
            <v>153148</v>
          </cell>
          <cell r="L156">
            <v>153148</v>
          </cell>
          <cell r="M156">
            <v>153148</v>
          </cell>
          <cell r="N156">
            <v>153148</v>
          </cell>
        </row>
        <row r="157">
          <cell r="I157" t="str">
            <v>B157</v>
          </cell>
          <cell r="K157">
            <v>143207</v>
          </cell>
          <cell r="L157">
            <v>143207</v>
          </cell>
          <cell r="M157">
            <v>143207</v>
          </cell>
          <cell r="N157">
            <v>143207</v>
          </cell>
        </row>
        <row r="158">
          <cell r="I158" t="str">
            <v>B158</v>
          </cell>
          <cell r="K158">
            <v>139903</v>
          </cell>
          <cell r="L158">
            <v>139903</v>
          </cell>
          <cell r="M158">
            <v>139903</v>
          </cell>
          <cell r="N158">
            <v>139903</v>
          </cell>
        </row>
        <row r="159">
          <cell r="I159" t="str">
            <v>B159</v>
          </cell>
          <cell r="K159">
            <v>136795</v>
          </cell>
          <cell r="L159">
            <v>136795</v>
          </cell>
          <cell r="M159">
            <v>136795</v>
          </cell>
          <cell r="N159">
            <v>136795</v>
          </cell>
        </row>
        <row r="160">
          <cell r="I160" t="str">
            <v>B160</v>
          </cell>
          <cell r="K160">
            <v>173034</v>
          </cell>
          <cell r="L160">
            <v>173034</v>
          </cell>
          <cell r="M160">
            <v>173034</v>
          </cell>
          <cell r="N160">
            <v>173034</v>
          </cell>
        </row>
        <row r="161">
          <cell r="I161" t="str">
            <v>B161</v>
          </cell>
          <cell r="K161">
            <v>140126</v>
          </cell>
          <cell r="L161">
            <v>140126</v>
          </cell>
          <cell r="M161">
            <v>140126</v>
          </cell>
          <cell r="N161">
            <v>140126</v>
          </cell>
        </row>
        <row r="162">
          <cell r="I162" t="str">
            <v>B162</v>
          </cell>
          <cell r="K162">
            <v>153100</v>
          </cell>
          <cell r="L162">
            <v>153100</v>
          </cell>
          <cell r="M162">
            <v>153100</v>
          </cell>
          <cell r="N162">
            <v>153100</v>
          </cell>
        </row>
        <row r="163">
          <cell r="I163" t="str">
            <v>B163</v>
          </cell>
          <cell r="K163">
            <v>144215</v>
          </cell>
          <cell r="L163">
            <v>144215</v>
          </cell>
          <cell r="M163">
            <v>144215</v>
          </cell>
          <cell r="N163">
            <v>144215</v>
          </cell>
        </row>
        <row r="164">
          <cell r="I164" t="str">
            <v>B164</v>
          </cell>
          <cell r="K164">
            <v>147340</v>
          </cell>
          <cell r="L164">
            <v>147340</v>
          </cell>
          <cell r="M164">
            <v>147340</v>
          </cell>
          <cell r="N164">
            <v>147340</v>
          </cell>
        </row>
        <row r="165">
          <cell r="I165" t="str">
            <v>B165</v>
          </cell>
          <cell r="K165">
            <v>160740</v>
          </cell>
          <cell r="L165">
            <v>160740</v>
          </cell>
          <cell r="M165">
            <v>160740</v>
          </cell>
          <cell r="N165">
            <v>160740</v>
          </cell>
        </row>
        <row r="166">
          <cell r="I166" t="str">
            <v>B166</v>
          </cell>
          <cell r="K166">
            <v>145797</v>
          </cell>
          <cell r="L166">
            <v>145797</v>
          </cell>
          <cell r="M166">
            <v>145797</v>
          </cell>
          <cell r="N166">
            <v>145797</v>
          </cell>
        </row>
        <row r="167">
          <cell r="I167" t="str">
            <v>B167</v>
          </cell>
          <cell r="K167">
            <v>151612</v>
          </cell>
          <cell r="L167">
            <v>151612</v>
          </cell>
          <cell r="M167">
            <v>151612</v>
          </cell>
          <cell r="N167">
            <v>151612</v>
          </cell>
        </row>
        <row r="168">
          <cell r="I168" t="str">
            <v>B168</v>
          </cell>
          <cell r="K168">
            <v>1789017</v>
          </cell>
          <cell r="L168">
            <v>1789017</v>
          </cell>
          <cell r="M168">
            <v>1789017</v>
          </cell>
          <cell r="N168">
            <v>1789017</v>
          </cell>
        </row>
        <row r="169">
          <cell r="I169" t="str">
            <v>B169</v>
          </cell>
          <cell r="K169"/>
          <cell r="L169"/>
          <cell r="M169"/>
          <cell r="N169"/>
        </row>
        <row r="170">
          <cell r="I170" t="str">
            <v>B170</v>
          </cell>
          <cell r="K170"/>
          <cell r="L170"/>
          <cell r="M170"/>
          <cell r="N170"/>
        </row>
        <row r="171">
          <cell r="I171" t="str">
            <v>B171</v>
          </cell>
          <cell r="K171"/>
          <cell r="L171"/>
          <cell r="M171"/>
          <cell r="N171"/>
        </row>
        <row r="172">
          <cell r="I172" t="str">
            <v>B172</v>
          </cell>
          <cell r="K172"/>
          <cell r="L172"/>
          <cell r="M172"/>
          <cell r="N172"/>
        </row>
        <row r="173">
          <cell r="I173" t="str">
            <v>B173</v>
          </cell>
          <cell r="K173">
            <v>3.3</v>
          </cell>
          <cell r="L173">
            <v>3.0490909090909089</v>
          </cell>
          <cell r="M173">
            <v>1E-4</v>
          </cell>
          <cell r="N173">
            <v>1E-4</v>
          </cell>
        </row>
        <row r="174">
          <cell r="I174" t="str">
            <v>B174</v>
          </cell>
        </row>
        <row r="175">
          <cell r="I175" t="str">
            <v>B175</v>
          </cell>
          <cell r="K175">
            <v>3.291496</v>
          </cell>
          <cell r="L175">
            <v>3.291496</v>
          </cell>
          <cell r="M175">
            <v>3.291496</v>
          </cell>
          <cell r="N175">
            <v>3.291496</v>
          </cell>
        </row>
        <row r="176">
          <cell r="I176" t="str">
            <v>B176</v>
          </cell>
          <cell r="K176">
            <v>3.327</v>
          </cell>
          <cell r="L176">
            <v>3.327</v>
          </cell>
          <cell r="M176">
            <v>3.327</v>
          </cell>
          <cell r="N176">
            <v>3.327</v>
          </cell>
        </row>
        <row r="177">
          <cell r="I177" t="str">
            <v>B177</v>
          </cell>
          <cell r="K177">
            <v>3.2002000000000002</v>
          </cell>
          <cell r="L177">
            <v>3.2002000000000002</v>
          </cell>
          <cell r="M177">
            <v>3.2002000000000002</v>
          </cell>
          <cell r="N177">
            <v>3.2002000000000002</v>
          </cell>
        </row>
        <row r="178">
          <cell r="I178" t="str">
            <v>B178</v>
          </cell>
          <cell r="K178">
            <v>0.28000000000000003</v>
          </cell>
          <cell r="L178">
            <v>0.28000000000000003</v>
          </cell>
          <cell r="M178">
            <v>0.28000000000000003</v>
          </cell>
          <cell r="N178">
            <v>0.28000000000000003</v>
          </cell>
        </row>
        <row r="179">
          <cell r="I179" t="str">
            <v>B179</v>
          </cell>
          <cell r="K179"/>
          <cell r="L179"/>
          <cell r="M179"/>
          <cell r="N179"/>
        </row>
        <row r="180">
          <cell r="I180" t="str">
            <v>B180</v>
          </cell>
          <cell r="K180">
            <v>163975.14000000001</v>
          </cell>
          <cell r="L180">
            <v>164830.75</v>
          </cell>
          <cell r="M180">
            <v>163975.14000000001</v>
          </cell>
          <cell r="N180">
            <v>163975.14000000001</v>
          </cell>
        </row>
        <row r="181">
          <cell r="I181" t="str">
            <v>B181</v>
          </cell>
          <cell r="K181"/>
          <cell r="L181"/>
          <cell r="M181"/>
          <cell r="N181"/>
        </row>
        <row r="182">
          <cell r="I182" t="str">
            <v>B182</v>
          </cell>
          <cell r="K182">
            <v>0.40725</v>
          </cell>
          <cell r="L182">
            <v>0.40937499999999999</v>
          </cell>
          <cell r="M182">
            <v>0.40725</v>
          </cell>
          <cell r="N182">
            <v>0.40725</v>
          </cell>
        </row>
        <row r="183">
          <cell r="I183" t="str">
            <v>B183</v>
          </cell>
          <cell r="K183">
            <v>0.25</v>
          </cell>
          <cell r="L183">
            <v>0.25</v>
          </cell>
          <cell r="M183">
            <v>0.25</v>
          </cell>
          <cell r="N183">
            <v>0.25</v>
          </cell>
        </row>
        <row r="184">
          <cell r="I184" t="str">
            <v>B184</v>
          </cell>
          <cell r="K184">
            <v>0.35</v>
          </cell>
          <cell r="L184">
            <v>0.35</v>
          </cell>
          <cell r="M184">
            <v>0.35</v>
          </cell>
          <cell r="N184">
            <v>0.35</v>
          </cell>
        </row>
        <row r="185">
          <cell r="I185" t="str">
            <v>B185</v>
          </cell>
          <cell r="K185">
            <v>0.42</v>
          </cell>
          <cell r="L185">
            <v>0.42</v>
          </cell>
          <cell r="M185">
            <v>0.42</v>
          </cell>
          <cell r="N185">
            <v>0.42</v>
          </cell>
        </row>
        <row r="186">
          <cell r="I186" t="str">
            <v>B186</v>
          </cell>
          <cell r="K186">
            <v>0.55000000000000004</v>
          </cell>
          <cell r="L186">
            <v>0.55000000000000004</v>
          </cell>
          <cell r="M186">
            <v>0.55000000000000004</v>
          </cell>
          <cell r="N186">
            <v>0.55000000000000004</v>
          </cell>
        </row>
        <row r="187">
          <cell r="I187" t="str">
            <v>B187</v>
          </cell>
          <cell r="K187"/>
          <cell r="L187"/>
          <cell r="M187"/>
          <cell r="N187"/>
        </row>
        <row r="188">
          <cell r="I188" t="str">
            <v>B188</v>
          </cell>
          <cell r="K188"/>
          <cell r="L188"/>
          <cell r="M188"/>
          <cell r="N188"/>
        </row>
        <row r="189">
          <cell r="I189" t="str">
            <v>B189</v>
          </cell>
          <cell r="K189">
            <v>0.03</v>
          </cell>
          <cell r="L189">
            <v>0.03</v>
          </cell>
          <cell r="M189">
            <v>0.03</v>
          </cell>
          <cell r="N189">
            <v>0.03</v>
          </cell>
        </row>
        <row r="190">
          <cell r="I190" t="str">
            <v>B190</v>
          </cell>
          <cell r="K190"/>
          <cell r="L190"/>
          <cell r="M190"/>
          <cell r="N190"/>
        </row>
        <row r="191">
          <cell r="I191" t="str">
            <v>B191</v>
          </cell>
          <cell r="K191"/>
          <cell r="L191"/>
          <cell r="M191"/>
          <cell r="N191"/>
        </row>
        <row r="192">
          <cell r="I192" t="str">
            <v>B192</v>
          </cell>
          <cell r="K192">
            <v>10106.511784195498</v>
          </cell>
          <cell r="L192">
            <v>10092.655726903125</v>
          </cell>
          <cell r="M192">
            <v>9.2931616034999998E-2</v>
          </cell>
          <cell r="N192">
            <v>9.2931616034999998E-2</v>
          </cell>
        </row>
        <row r="193">
          <cell r="I193" t="str">
            <v>B193</v>
          </cell>
          <cell r="K193">
            <v>9752.2605347411063</v>
          </cell>
          <cell r="L193">
            <v>9752.2605347411063</v>
          </cell>
          <cell r="M193">
            <v>54</v>
          </cell>
          <cell r="N193">
            <v>54</v>
          </cell>
        </row>
        <row r="194">
          <cell r="I194" t="str">
            <v>B194</v>
          </cell>
          <cell r="K194">
            <v>3.6325039532364878E-2</v>
          </cell>
          <cell r="L194">
            <v>3.490423486425609E-2</v>
          </cell>
          <cell r="M194">
            <v>-0.99827904414750002</v>
          </cell>
          <cell r="N194">
            <v>-0.99827904414750002</v>
          </cell>
        </row>
        <row r="195">
          <cell r="I195" t="str">
            <v>B195</v>
          </cell>
          <cell r="K195"/>
          <cell r="L195"/>
          <cell r="M195"/>
          <cell r="N195"/>
        </row>
        <row r="196">
          <cell r="I196" t="str">
            <v>B196</v>
          </cell>
          <cell r="K196"/>
          <cell r="L196"/>
          <cell r="M196"/>
          <cell r="N196"/>
        </row>
        <row r="197">
          <cell r="I197" t="str">
            <v>B197</v>
          </cell>
          <cell r="K197">
            <v>1777</v>
          </cell>
          <cell r="L197">
            <v>1820</v>
          </cell>
          <cell r="M197">
            <v>0.01</v>
          </cell>
          <cell r="N197">
            <v>0.01</v>
          </cell>
        </row>
        <row r="198">
          <cell r="I198" t="str">
            <v>B198</v>
          </cell>
          <cell r="K198">
            <v>310</v>
          </cell>
          <cell r="L198">
            <v>200</v>
          </cell>
          <cell r="M198">
            <v>0.01</v>
          </cell>
          <cell r="N198">
            <v>0.01</v>
          </cell>
        </row>
        <row r="199">
          <cell r="I199" t="str">
            <v>B199</v>
          </cell>
          <cell r="K199">
            <v>2087</v>
          </cell>
          <cell r="L199">
            <v>2020</v>
          </cell>
          <cell r="M199">
            <v>0.02</v>
          </cell>
          <cell r="N199">
            <v>0.02</v>
          </cell>
        </row>
        <row r="200">
          <cell r="I200" t="str">
            <v>B200</v>
          </cell>
          <cell r="K200">
            <v>1113</v>
          </cell>
          <cell r="L200">
            <v>0</v>
          </cell>
          <cell r="M200">
            <v>0.01</v>
          </cell>
          <cell r="N200">
            <v>0.01</v>
          </cell>
        </row>
        <row r="201">
          <cell r="I201" t="str">
            <v>B201</v>
          </cell>
          <cell r="K201">
            <v>1707</v>
          </cell>
          <cell r="L201">
            <v>2153.78125</v>
          </cell>
          <cell r="M201">
            <v>0.01</v>
          </cell>
          <cell r="N201">
            <v>0.01</v>
          </cell>
        </row>
        <row r="202">
          <cell r="I202" t="str">
            <v>B202</v>
          </cell>
          <cell r="K202">
            <v>1166</v>
          </cell>
          <cell r="L202">
            <v>1229.2</v>
          </cell>
          <cell r="M202">
            <v>0.01</v>
          </cell>
          <cell r="N202">
            <v>0.01</v>
          </cell>
        </row>
        <row r="203">
          <cell r="I203" t="str">
            <v>B203</v>
          </cell>
          <cell r="K203"/>
          <cell r="L203"/>
          <cell r="M203"/>
          <cell r="N203"/>
        </row>
        <row r="204">
          <cell r="I204" t="str">
            <v>B204</v>
          </cell>
          <cell r="K204"/>
          <cell r="L204"/>
          <cell r="M204"/>
          <cell r="N204"/>
        </row>
        <row r="205">
          <cell r="I205" t="str">
            <v>B205</v>
          </cell>
          <cell r="K205">
            <v>2.2000000000000002</v>
          </cell>
          <cell r="L205">
            <v>2.2000000000000002</v>
          </cell>
          <cell r="M205">
            <v>2.2000000000000002</v>
          </cell>
          <cell r="N205">
            <v>2.2000000000000002</v>
          </cell>
        </row>
        <row r="206">
          <cell r="I206" t="str">
            <v>B206</v>
          </cell>
          <cell r="K206">
            <v>1E-4</v>
          </cell>
          <cell r="L206">
            <v>1E-4</v>
          </cell>
          <cell r="M206">
            <v>1E-4</v>
          </cell>
          <cell r="N206">
            <v>1E-4</v>
          </cell>
        </row>
        <row r="207">
          <cell r="I207" t="str">
            <v>B207</v>
          </cell>
          <cell r="K207">
            <v>0.3</v>
          </cell>
          <cell r="L207">
            <v>0.3</v>
          </cell>
          <cell r="M207">
            <v>0.3</v>
          </cell>
          <cell r="N207">
            <v>0.3</v>
          </cell>
        </row>
        <row r="208">
          <cell r="I208" t="str">
            <v>B208</v>
          </cell>
          <cell r="K208">
            <v>0.1</v>
          </cell>
          <cell r="L208">
            <v>0.1</v>
          </cell>
          <cell r="M208">
            <v>0.1</v>
          </cell>
          <cell r="N208">
            <v>0.1</v>
          </cell>
        </row>
        <row r="209">
          <cell r="I209" t="str">
            <v>B209</v>
          </cell>
          <cell r="K209"/>
          <cell r="L209"/>
          <cell r="M209"/>
          <cell r="N209"/>
        </row>
        <row r="210">
          <cell r="I210" t="str">
            <v>B210</v>
          </cell>
          <cell r="K210"/>
          <cell r="L210"/>
          <cell r="M210"/>
          <cell r="N210"/>
        </row>
        <row r="211">
          <cell r="I211" t="str">
            <v>B211</v>
          </cell>
          <cell r="K211">
            <v>0.43409999999999999</v>
          </cell>
          <cell r="L211">
            <v>0.43409999999999999</v>
          </cell>
          <cell r="M211">
            <v>0.43409999999999999</v>
          </cell>
          <cell r="N211">
            <v>0.43409999999999999</v>
          </cell>
        </row>
        <row r="212">
          <cell r="I212" t="str">
            <v>B212</v>
          </cell>
          <cell r="K212"/>
          <cell r="L212"/>
          <cell r="M212"/>
          <cell r="N212"/>
        </row>
        <row r="213">
          <cell r="I213" t="str">
            <v>B213</v>
          </cell>
          <cell r="K213"/>
          <cell r="L213"/>
          <cell r="M213"/>
          <cell r="N213"/>
        </row>
        <row r="214">
          <cell r="I214" t="str">
            <v>B214</v>
          </cell>
          <cell r="K214">
            <v>0.13</v>
          </cell>
          <cell r="L214">
            <v>0.13</v>
          </cell>
          <cell r="M214">
            <v>0.13</v>
          </cell>
          <cell r="N214">
            <v>0.13</v>
          </cell>
        </row>
        <row r="215">
          <cell r="I215" t="str">
            <v>B215</v>
          </cell>
          <cell r="K215">
            <v>0.22</v>
          </cell>
          <cell r="L215">
            <v>0.22</v>
          </cell>
          <cell r="M215">
            <v>0.22</v>
          </cell>
          <cell r="N215">
            <v>0.22</v>
          </cell>
        </row>
        <row r="216">
          <cell r="I216" t="str">
            <v>B216</v>
          </cell>
          <cell r="K216">
            <v>0.09</v>
          </cell>
          <cell r="L216">
            <v>0.09</v>
          </cell>
          <cell r="M216">
            <v>0.09</v>
          </cell>
          <cell r="N216">
            <v>0.09</v>
          </cell>
        </row>
        <row r="217">
          <cell r="I217" t="str">
            <v>B217</v>
          </cell>
          <cell r="K217">
            <v>2.5000000000000001E-2</v>
          </cell>
          <cell r="L217">
            <v>2.5000000000000001E-2</v>
          </cell>
          <cell r="M217">
            <v>2.5000000000000001E-2</v>
          </cell>
          <cell r="N217">
            <v>2.5000000000000001E-2</v>
          </cell>
        </row>
        <row r="218">
          <cell r="I218" t="str">
            <v>B218</v>
          </cell>
          <cell r="K218"/>
          <cell r="L218"/>
          <cell r="M218"/>
          <cell r="N218"/>
        </row>
        <row r="219">
          <cell r="I219" t="str">
            <v>B219</v>
          </cell>
          <cell r="K219"/>
          <cell r="L219"/>
          <cell r="M219"/>
          <cell r="N219"/>
        </row>
        <row r="220">
          <cell r="I220" t="str">
            <v>B220</v>
          </cell>
          <cell r="K220"/>
          <cell r="L220"/>
          <cell r="M220"/>
          <cell r="N220"/>
        </row>
        <row r="221">
          <cell r="I221" t="str">
            <v>B221</v>
          </cell>
          <cell r="K221"/>
          <cell r="L221"/>
          <cell r="M221"/>
          <cell r="N221"/>
        </row>
        <row r="222">
          <cell r="I222" t="str">
            <v>B222</v>
          </cell>
          <cell r="K222">
            <v>8800</v>
          </cell>
          <cell r="L222">
            <v>12056.3632</v>
          </cell>
          <cell r="M222">
            <v>0.01</v>
          </cell>
          <cell r="N222">
            <v>0.01</v>
          </cell>
        </row>
        <row r="223">
          <cell r="I223" t="str">
            <v>B223</v>
          </cell>
          <cell r="K223">
            <v>14000</v>
          </cell>
          <cell r="L223">
            <v>300</v>
          </cell>
          <cell r="M223">
            <v>0.01</v>
          </cell>
          <cell r="N223">
            <v>0.01</v>
          </cell>
        </row>
        <row r="224">
          <cell r="I224" t="str">
            <v>B224</v>
          </cell>
          <cell r="K224">
            <v>4400</v>
          </cell>
          <cell r="L224">
            <v>3014.0907999999999</v>
          </cell>
          <cell r="M224">
            <v>0.01</v>
          </cell>
          <cell r="N224">
            <v>0.01</v>
          </cell>
        </row>
        <row r="225">
          <cell r="I225" t="str">
            <v>B225</v>
          </cell>
          <cell r="K225">
            <v>17600</v>
          </cell>
          <cell r="L225">
            <v>17600</v>
          </cell>
          <cell r="M225">
            <v>0.01</v>
          </cell>
          <cell r="N225">
            <v>0.01</v>
          </cell>
        </row>
        <row r="226">
          <cell r="I226" t="str">
            <v>B226</v>
          </cell>
          <cell r="K226">
            <v>44800</v>
          </cell>
          <cell r="L226">
            <v>32970.453999999998</v>
          </cell>
          <cell r="M226">
            <v>0.04</v>
          </cell>
          <cell r="N226">
            <v>0.04</v>
          </cell>
        </row>
        <row r="227">
          <cell r="I227" t="str">
            <v>B227</v>
          </cell>
          <cell r="K227"/>
          <cell r="L227"/>
          <cell r="M227"/>
          <cell r="N227"/>
        </row>
        <row r="228">
          <cell r="I228" t="str">
            <v>B228</v>
          </cell>
          <cell r="K228">
            <v>3.0000000000000001E-3</v>
          </cell>
          <cell r="L228">
            <v>3.0000000000000001E-3</v>
          </cell>
          <cell r="M228">
            <v>3.0000000000000001E-3</v>
          </cell>
          <cell r="N228">
            <v>3.0000000000000001E-3</v>
          </cell>
        </row>
        <row r="229">
          <cell r="I229" t="str">
            <v>B229</v>
          </cell>
          <cell r="K229"/>
          <cell r="L229"/>
          <cell r="M229"/>
          <cell r="N229"/>
        </row>
        <row r="230">
          <cell r="I230" t="str">
            <v>B230</v>
          </cell>
          <cell r="K230"/>
          <cell r="L230"/>
          <cell r="M230"/>
          <cell r="N230"/>
        </row>
        <row r="231">
          <cell r="I231" t="str">
            <v>B231</v>
          </cell>
          <cell r="K231">
            <v>73481.759999999995</v>
          </cell>
          <cell r="L231">
            <v>85483.199999999997</v>
          </cell>
          <cell r="M231">
            <v>264</v>
          </cell>
          <cell r="N231">
            <v>264</v>
          </cell>
        </row>
        <row r="232">
          <cell r="I232" t="str">
            <v>B232</v>
          </cell>
          <cell r="K232">
            <v>73481.759999999995</v>
          </cell>
          <cell r="L232">
            <v>85483.199999999997</v>
          </cell>
          <cell r="M232">
            <v>264</v>
          </cell>
          <cell r="N232">
            <v>264</v>
          </cell>
        </row>
        <row r="233">
          <cell r="I233" t="str">
            <v>B233</v>
          </cell>
          <cell r="K233"/>
          <cell r="L233"/>
          <cell r="M233"/>
          <cell r="N233"/>
        </row>
        <row r="234">
          <cell r="I234" t="str">
            <v>B234</v>
          </cell>
          <cell r="K234"/>
          <cell r="L234"/>
          <cell r="M234"/>
          <cell r="N234"/>
        </row>
        <row r="235">
          <cell r="I235" t="str">
            <v>B235</v>
          </cell>
          <cell r="K235">
            <v>0</v>
          </cell>
          <cell r="L235">
            <v>43553.289199999999</v>
          </cell>
          <cell r="M235">
            <v>0</v>
          </cell>
          <cell r="N235">
            <v>0</v>
          </cell>
        </row>
        <row r="236">
          <cell r="I236" t="str">
            <v>B236</v>
          </cell>
          <cell r="K236">
            <v>4400</v>
          </cell>
          <cell r="L236">
            <v>300</v>
          </cell>
          <cell r="M236">
            <v>0.01</v>
          </cell>
          <cell r="N236">
            <v>0.01</v>
          </cell>
        </row>
        <row r="237">
          <cell r="I237" t="str">
            <v>B237</v>
          </cell>
          <cell r="K237">
            <v>4400</v>
          </cell>
          <cell r="L237">
            <v>43853.289199999999</v>
          </cell>
          <cell r="M237">
            <v>0.01</v>
          </cell>
          <cell r="N237">
            <v>0.01</v>
          </cell>
        </row>
        <row r="238">
          <cell r="I238" t="str">
            <v>B238</v>
          </cell>
          <cell r="K238"/>
          <cell r="L238"/>
          <cell r="M238"/>
          <cell r="N238"/>
        </row>
        <row r="239">
          <cell r="I239" t="str">
            <v>B239</v>
          </cell>
          <cell r="K239"/>
          <cell r="L239"/>
          <cell r="M239"/>
          <cell r="N239"/>
        </row>
        <row r="240">
          <cell r="I240" t="str">
            <v>B240</v>
          </cell>
          <cell r="K240">
            <v>153999.96</v>
          </cell>
          <cell r="L240">
            <v>278900.16000000003</v>
          </cell>
          <cell r="M240">
            <v>0.84000000000000008</v>
          </cell>
          <cell r="N240">
            <v>0.84000000000000008</v>
          </cell>
        </row>
        <row r="241">
          <cell r="I241" t="str">
            <v>B241</v>
          </cell>
          <cell r="K241">
            <v>14520</v>
          </cell>
          <cell r="L241">
            <v>14504.16</v>
          </cell>
          <cell r="M241">
            <v>0.84000000000000008</v>
          </cell>
          <cell r="N241">
            <v>0.84000000000000008</v>
          </cell>
        </row>
        <row r="242">
          <cell r="I242" t="str">
            <v>B242</v>
          </cell>
          <cell r="K242">
            <v>3519.96</v>
          </cell>
          <cell r="L242">
            <v>8799.9600000000009</v>
          </cell>
          <cell r="M242">
            <v>0.84000000000000008</v>
          </cell>
          <cell r="N242">
            <v>0.84000000000000008</v>
          </cell>
        </row>
        <row r="243">
          <cell r="I243" t="str">
            <v>B243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I244" t="str">
            <v>B244</v>
          </cell>
          <cell r="K244">
            <v>172039.91999999998</v>
          </cell>
          <cell r="L244">
            <v>302204.28000000003</v>
          </cell>
          <cell r="M244">
            <v>2.5200000000000005</v>
          </cell>
          <cell r="N244">
            <v>2.5200000000000005</v>
          </cell>
        </row>
        <row r="245">
          <cell r="I245" t="str">
            <v>B245</v>
          </cell>
          <cell r="K245"/>
          <cell r="L245"/>
          <cell r="M245"/>
          <cell r="N245"/>
        </row>
        <row r="246">
          <cell r="I246" t="str">
            <v>B246</v>
          </cell>
          <cell r="K246">
            <v>12833.33</v>
          </cell>
          <cell r="L246">
            <v>23241.68</v>
          </cell>
          <cell r="M246">
            <v>7.0000000000000007E-2</v>
          </cell>
          <cell r="N246">
            <v>7.0000000000000007E-2</v>
          </cell>
        </row>
        <row r="247">
          <cell r="I247" t="str">
            <v>B247</v>
          </cell>
          <cell r="K247">
            <v>1210</v>
          </cell>
          <cell r="L247">
            <v>1208.68</v>
          </cell>
          <cell r="M247">
            <v>7.0000000000000007E-2</v>
          </cell>
          <cell r="N247">
            <v>7.0000000000000007E-2</v>
          </cell>
        </row>
        <row r="248">
          <cell r="I248" t="str">
            <v>B248</v>
          </cell>
          <cell r="K248">
            <v>293.33</v>
          </cell>
          <cell r="L248">
            <v>733.33</v>
          </cell>
          <cell r="M248">
            <v>7.0000000000000007E-2</v>
          </cell>
          <cell r="N248">
            <v>7.0000000000000007E-2</v>
          </cell>
        </row>
        <row r="249">
          <cell r="I249" t="str">
            <v>B249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I250" t="str">
            <v>B250</v>
          </cell>
          <cell r="K250">
            <v>14336.66</v>
          </cell>
          <cell r="L250">
            <v>25183.690000000002</v>
          </cell>
          <cell r="M250">
            <v>0.21000000000000002</v>
          </cell>
          <cell r="N250">
            <v>0.21000000000000002</v>
          </cell>
        </row>
        <row r="251">
          <cell r="I251" t="str">
            <v>B251</v>
          </cell>
          <cell r="K251"/>
          <cell r="L251"/>
          <cell r="M251"/>
          <cell r="N251"/>
        </row>
        <row r="252">
          <cell r="I252" t="str">
            <v>B252</v>
          </cell>
          <cell r="K252">
            <v>1750</v>
          </cell>
          <cell r="L252">
            <v>3169.32</v>
          </cell>
          <cell r="M252">
            <v>0.01</v>
          </cell>
          <cell r="N252">
            <v>0.01</v>
          </cell>
        </row>
        <row r="253">
          <cell r="I253" t="str">
            <v>B253</v>
          </cell>
          <cell r="K253">
            <v>165</v>
          </cell>
          <cell r="L253">
            <v>164.82</v>
          </cell>
          <cell r="M253">
            <v>0.01</v>
          </cell>
          <cell r="N253">
            <v>0.01</v>
          </cell>
        </row>
        <row r="254">
          <cell r="I254" t="str">
            <v>B254</v>
          </cell>
          <cell r="K254">
            <v>40</v>
          </cell>
          <cell r="L254">
            <v>100</v>
          </cell>
          <cell r="M254">
            <v>0.01</v>
          </cell>
          <cell r="N254">
            <v>0.01</v>
          </cell>
        </row>
        <row r="255">
          <cell r="I255" t="str">
            <v>B255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I256" t="str">
            <v>B256</v>
          </cell>
          <cell r="K256">
            <v>1955</v>
          </cell>
          <cell r="L256">
            <v>3434.1400000000003</v>
          </cell>
          <cell r="M256">
            <v>0.03</v>
          </cell>
          <cell r="N256">
            <v>0.03</v>
          </cell>
        </row>
        <row r="257">
          <cell r="I257" t="str">
            <v>B257</v>
          </cell>
          <cell r="J257"/>
          <cell r="K257"/>
          <cell r="L257"/>
          <cell r="M257"/>
          <cell r="N257"/>
        </row>
        <row r="258">
          <cell r="I258" t="str">
            <v>B258</v>
          </cell>
          <cell r="K258"/>
          <cell r="L258"/>
          <cell r="M258"/>
          <cell r="N258"/>
        </row>
        <row r="259">
          <cell r="I259" t="str">
            <v>B259</v>
          </cell>
          <cell r="K259"/>
          <cell r="L259"/>
          <cell r="M259"/>
          <cell r="N259"/>
        </row>
        <row r="260">
          <cell r="I260" t="str">
            <v>B260</v>
          </cell>
          <cell r="K260"/>
          <cell r="L260"/>
          <cell r="M260"/>
          <cell r="N260"/>
        </row>
        <row r="261">
          <cell r="I261" t="str">
            <v>B261</v>
          </cell>
          <cell r="K261">
            <v>274000</v>
          </cell>
          <cell r="L261">
            <v>0</v>
          </cell>
          <cell r="M261">
            <v>1000</v>
          </cell>
          <cell r="N261">
            <v>1000</v>
          </cell>
        </row>
        <row r="262">
          <cell r="I262" t="str">
            <v>B262</v>
          </cell>
          <cell r="K262">
            <v>278340</v>
          </cell>
          <cell r="L262">
            <v>323800</v>
          </cell>
          <cell r="M262">
            <v>1000</v>
          </cell>
          <cell r="N262">
            <v>1000</v>
          </cell>
        </row>
        <row r="263">
          <cell r="I263" t="str">
            <v>B263</v>
          </cell>
          <cell r="K263">
            <v>303890</v>
          </cell>
          <cell r="L263">
            <v>352000</v>
          </cell>
          <cell r="M263">
            <v>1000</v>
          </cell>
          <cell r="N263">
            <v>1000</v>
          </cell>
        </row>
        <row r="264">
          <cell r="I264" t="str">
            <v>B264</v>
          </cell>
          <cell r="K264">
            <v>362700</v>
          </cell>
          <cell r="L264">
            <v>696600</v>
          </cell>
          <cell r="M264">
            <v>1000</v>
          </cell>
          <cell r="N264">
            <v>1000</v>
          </cell>
        </row>
        <row r="265">
          <cell r="I265" t="str">
            <v>B265</v>
          </cell>
          <cell r="K265"/>
          <cell r="L265"/>
          <cell r="M265"/>
          <cell r="N265"/>
        </row>
        <row r="266">
          <cell r="I266" t="str">
            <v>B266</v>
          </cell>
        </row>
        <row r="267">
          <cell r="I267" t="str">
            <v>B267</v>
          </cell>
          <cell r="K267">
            <v>0.15</v>
          </cell>
          <cell r="L267">
            <v>0.15</v>
          </cell>
          <cell r="M267">
            <v>0.15</v>
          </cell>
          <cell r="N267">
            <v>0.15</v>
          </cell>
        </row>
        <row r="268">
          <cell r="I268" t="str">
            <v>B268</v>
          </cell>
          <cell r="K268">
            <v>0.15</v>
          </cell>
          <cell r="L268">
            <v>0.15</v>
          </cell>
          <cell r="M268">
            <v>0.15</v>
          </cell>
          <cell r="N268">
            <v>0.15</v>
          </cell>
        </row>
        <row r="269">
          <cell r="I269" t="str">
            <v>B269</v>
          </cell>
          <cell r="K269">
            <v>0.1</v>
          </cell>
          <cell r="L269">
            <v>0.1</v>
          </cell>
          <cell r="M269">
            <v>0.1</v>
          </cell>
          <cell r="N269">
            <v>0.1</v>
          </cell>
        </row>
        <row r="270">
          <cell r="I270" t="str">
            <v>B270</v>
          </cell>
          <cell r="K270">
            <v>0.1</v>
          </cell>
          <cell r="L270">
            <v>0.1</v>
          </cell>
          <cell r="M270">
            <v>0.1</v>
          </cell>
          <cell r="N270">
            <v>0.1</v>
          </cell>
        </row>
        <row r="271">
          <cell r="I271" t="str">
            <v>B271</v>
          </cell>
        </row>
        <row r="272">
          <cell r="I272" t="str">
            <v>B272</v>
          </cell>
        </row>
        <row r="273">
          <cell r="I273" t="str">
            <v>B273</v>
          </cell>
          <cell r="K273">
            <v>8</v>
          </cell>
          <cell r="L273">
            <v>8</v>
          </cell>
          <cell r="M273">
            <v>8</v>
          </cell>
          <cell r="N273">
            <v>8</v>
          </cell>
        </row>
        <row r="274">
          <cell r="I274" t="str">
            <v>B274</v>
          </cell>
          <cell r="K274">
            <v>8</v>
          </cell>
          <cell r="L274">
            <v>8</v>
          </cell>
          <cell r="M274">
            <v>8</v>
          </cell>
          <cell r="N274">
            <v>8</v>
          </cell>
        </row>
        <row r="275">
          <cell r="I275" t="str">
            <v>B275</v>
          </cell>
          <cell r="K275">
            <v>10</v>
          </cell>
          <cell r="L275">
            <v>10</v>
          </cell>
          <cell r="M275">
            <v>10</v>
          </cell>
          <cell r="N275">
            <v>10</v>
          </cell>
        </row>
        <row r="276">
          <cell r="I276" t="str">
            <v>B276</v>
          </cell>
          <cell r="K276">
            <v>10</v>
          </cell>
          <cell r="L276">
            <v>10</v>
          </cell>
          <cell r="M276">
            <v>10</v>
          </cell>
          <cell r="N276">
            <v>10</v>
          </cell>
        </row>
        <row r="277">
          <cell r="I277" t="str">
            <v>B277</v>
          </cell>
          <cell r="K277"/>
          <cell r="L277"/>
          <cell r="M277"/>
          <cell r="N277"/>
        </row>
        <row r="278">
          <cell r="I278" t="str">
            <v>B278</v>
          </cell>
          <cell r="K278"/>
          <cell r="L278"/>
          <cell r="M278"/>
          <cell r="N278"/>
        </row>
        <row r="279">
          <cell r="I279" t="str">
            <v>B279</v>
          </cell>
          <cell r="K279">
            <v>270708.94</v>
          </cell>
          <cell r="L279">
            <v>0</v>
          </cell>
          <cell r="M279">
            <v>999.94</v>
          </cell>
          <cell r="N279">
            <v>999.94</v>
          </cell>
        </row>
        <row r="280">
          <cell r="I280" t="str">
            <v>B280</v>
          </cell>
          <cell r="K280">
            <v>269795.82</v>
          </cell>
          <cell r="L280">
            <v>315820</v>
          </cell>
          <cell r="M280">
            <v>999.94</v>
          </cell>
          <cell r="N280">
            <v>999.94</v>
          </cell>
        </row>
        <row r="281">
          <cell r="I281" t="str">
            <v>B281</v>
          </cell>
          <cell r="K281">
            <v>294624.2</v>
          </cell>
          <cell r="L281">
            <v>344020</v>
          </cell>
          <cell r="M281">
            <v>999.94</v>
          </cell>
          <cell r="N281">
            <v>999.94</v>
          </cell>
        </row>
        <row r="282">
          <cell r="I282" t="str">
            <v>B282</v>
          </cell>
          <cell r="K282">
            <v>347758.2</v>
          </cell>
          <cell r="L282">
            <v>683300</v>
          </cell>
          <cell r="M282">
            <v>999.9</v>
          </cell>
          <cell r="N282">
            <v>999.9</v>
          </cell>
        </row>
        <row r="283">
          <cell r="I283" t="str">
            <v>B283</v>
          </cell>
          <cell r="K283"/>
          <cell r="L283"/>
          <cell r="M283"/>
          <cell r="N283"/>
        </row>
        <row r="284">
          <cell r="I284" t="str">
            <v>B284</v>
          </cell>
          <cell r="K284"/>
          <cell r="L284"/>
          <cell r="M284"/>
          <cell r="N284"/>
        </row>
        <row r="285">
          <cell r="I285" t="str">
            <v>B285</v>
          </cell>
          <cell r="K285">
            <v>3291.06</v>
          </cell>
          <cell r="L285">
            <v>0</v>
          </cell>
          <cell r="M285">
            <v>0.06</v>
          </cell>
          <cell r="N285">
            <v>0.06</v>
          </cell>
        </row>
        <row r="286">
          <cell r="I286" t="str">
            <v>B286</v>
          </cell>
          <cell r="K286">
            <v>8544.18</v>
          </cell>
          <cell r="L286">
            <v>7980</v>
          </cell>
          <cell r="M286">
            <v>0.06</v>
          </cell>
          <cell r="N286">
            <v>0.06</v>
          </cell>
        </row>
        <row r="287">
          <cell r="I287" t="str">
            <v>B287</v>
          </cell>
          <cell r="K287">
            <v>9265.7999999999993</v>
          </cell>
          <cell r="L287">
            <v>7980</v>
          </cell>
          <cell r="M287">
            <v>0.06</v>
          </cell>
          <cell r="N287">
            <v>0.06</v>
          </cell>
        </row>
        <row r="288">
          <cell r="I288" t="str">
            <v>B288</v>
          </cell>
          <cell r="K288">
            <v>14941.800000000001</v>
          </cell>
          <cell r="L288">
            <v>13300</v>
          </cell>
          <cell r="M288">
            <v>0.1</v>
          </cell>
          <cell r="N288">
            <v>0.1</v>
          </cell>
        </row>
        <row r="289">
          <cell r="I289" t="str">
            <v>B289</v>
          </cell>
          <cell r="K289"/>
          <cell r="L289"/>
          <cell r="M289"/>
          <cell r="N289"/>
        </row>
        <row r="290">
          <cell r="I290" t="str">
            <v>B290</v>
          </cell>
          <cell r="K290"/>
          <cell r="L290"/>
          <cell r="M290"/>
          <cell r="N290"/>
        </row>
        <row r="291">
          <cell r="I291" t="str">
            <v>B291</v>
          </cell>
          <cell r="K291">
            <v>548.51</v>
          </cell>
          <cell r="L291">
            <v>0</v>
          </cell>
          <cell r="M291">
            <v>0.01</v>
          </cell>
          <cell r="N291">
            <v>0.01</v>
          </cell>
        </row>
        <row r="292">
          <cell r="I292" t="str">
            <v>B292</v>
          </cell>
          <cell r="K292">
            <v>1424.03</v>
          </cell>
          <cell r="L292">
            <v>1330</v>
          </cell>
          <cell r="M292">
            <v>0.01</v>
          </cell>
          <cell r="N292">
            <v>0.01</v>
          </cell>
        </row>
        <row r="293">
          <cell r="I293" t="str">
            <v>B293</v>
          </cell>
          <cell r="K293">
            <v>1544.3</v>
          </cell>
          <cell r="L293">
            <v>1330</v>
          </cell>
          <cell r="M293">
            <v>0.01</v>
          </cell>
          <cell r="N293">
            <v>0.01</v>
          </cell>
        </row>
        <row r="294">
          <cell r="I294" t="str">
            <v>B294</v>
          </cell>
          <cell r="K294">
            <v>1494.18</v>
          </cell>
          <cell r="L294">
            <v>1330</v>
          </cell>
          <cell r="M294">
            <v>0.01</v>
          </cell>
          <cell r="N294">
            <v>0.01</v>
          </cell>
        </row>
        <row r="295">
          <cell r="I295" t="str">
            <v>B295</v>
          </cell>
          <cell r="K295"/>
          <cell r="L295"/>
          <cell r="M295"/>
          <cell r="N295"/>
        </row>
        <row r="296">
          <cell r="I296" t="str">
            <v>B296</v>
          </cell>
          <cell r="K296"/>
          <cell r="L296"/>
          <cell r="M296"/>
          <cell r="N296"/>
        </row>
        <row r="297">
          <cell r="I297" t="str">
            <v>B297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I298" t="str">
            <v>B298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I299" t="str">
            <v>B299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I300" t="str">
            <v>B300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I301" t="str">
            <v>B301</v>
          </cell>
          <cell r="K301"/>
          <cell r="L301"/>
          <cell r="M301"/>
          <cell r="N301"/>
        </row>
        <row r="302">
          <cell r="I302" t="str">
            <v>B302</v>
          </cell>
          <cell r="K302"/>
          <cell r="L302"/>
          <cell r="M302"/>
          <cell r="N302"/>
        </row>
        <row r="303">
          <cell r="I303" t="str">
            <v>B303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I304" t="str">
            <v>B304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I305" t="str">
            <v>B305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I306" t="str">
            <v>B306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I307" t="str">
            <v>B307</v>
          </cell>
          <cell r="K307"/>
          <cell r="L307"/>
          <cell r="M307"/>
          <cell r="N307"/>
        </row>
        <row r="308">
          <cell r="I308" t="str">
            <v>B308</v>
          </cell>
          <cell r="K308"/>
          <cell r="L308"/>
          <cell r="M308"/>
          <cell r="N308"/>
        </row>
        <row r="309">
          <cell r="I309" t="str">
            <v>B309</v>
          </cell>
          <cell r="K309">
            <v>6</v>
          </cell>
          <cell r="L309">
            <v>6</v>
          </cell>
          <cell r="M309">
            <v>6</v>
          </cell>
          <cell r="N309">
            <v>6</v>
          </cell>
        </row>
        <row r="310">
          <cell r="I310" t="str">
            <v>B310</v>
          </cell>
          <cell r="K310">
            <v>6</v>
          </cell>
          <cell r="L310">
            <v>6</v>
          </cell>
          <cell r="M310">
            <v>6</v>
          </cell>
          <cell r="N310">
            <v>6</v>
          </cell>
        </row>
        <row r="311">
          <cell r="I311" t="str">
            <v>B311</v>
          </cell>
          <cell r="K311">
            <v>6</v>
          </cell>
          <cell r="L311">
            <v>6</v>
          </cell>
          <cell r="M311">
            <v>6</v>
          </cell>
          <cell r="N311">
            <v>6</v>
          </cell>
        </row>
        <row r="312">
          <cell r="I312" t="str">
            <v>B312</v>
          </cell>
          <cell r="K312">
            <v>10</v>
          </cell>
          <cell r="L312">
            <v>10</v>
          </cell>
          <cell r="M312">
            <v>10</v>
          </cell>
          <cell r="N312">
            <v>10</v>
          </cell>
        </row>
        <row r="313">
          <cell r="I313" t="str">
            <v>B313</v>
          </cell>
          <cell r="K313"/>
          <cell r="L313"/>
          <cell r="M313"/>
          <cell r="N313"/>
        </row>
        <row r="314">
          <cell r="I314" t="str">
            <v>B314</v>
          </cell>
          <cell r="K314"/>
          <cell r="L314"/>
          <cell r="M314"/>
          <cell r="N314"/>
        </row>
        <row r="315">
          <cell r="I315" t="str">
            <v>B315</v>
          </cell>
          <cell r="K315">
            <v>150000</v>
          </cell>
          <cell r="L315">
            <v>150000</v>
          </cell>
          <cell r="M315">
            <v>150000</v>
          </cell>
          <cell r="N315">
            <v>150000</v>
          </cell>
        </row>
        <row r="316">
          <cell r="I316" t="str">
            <v>B316</v>
          </cell>
          <cell r="K316">
            <v>150000</v>
          </cell>
          <cell r="L316">
            <v>150000</v>
          </cell>
          <cell r="M316">
            <v>150000</v>
          </cell>
          <cell r="N316">
            <v>150000</v>
          </cell>
        </row>
        <row r="317">
          <cell r="I317" t="str">
            <v>B317</v>
          </cell>
          <cell r="K317">
            <v>150000</v>
          </cell>
          <cell r="L317">
            <v>150000</v>
          </cell>
          <cell r="M317">
            <v>150000</v>
          </cell>
          <cell r="N317">
            <v>150000</v>
          </cell>
        </row>
        <row r="318">
          <cell r="I318" t="str">
            <v>B318</v>
          </cell>
          <cell r="K318">
            <v>150000</v>
          </cell>
          <cell r="L318">
            <v>150000</v>
          </cell>
          <cell r="M318">
            <v>150000</v>
          </cell>
          <cell r="N318">
            <v>150000</v>
          </cell>
        </row>
        <row r="319">
          <cell r="I319" t="str">
            <v>B319</v>
          </cell>
          <cell r="K319"/>
          <cell r="L319"/>
          <cell r="M319"/>
          <cell r="N319"/>
        </row>
        <row r="320">
          <cell r="I320" t="str">
            <v>B320</v>
          </cell>
          <cell r="K320"/>
          <cell r="L320"/>
          <cell r="M320"/>
          <cell r="N320"/>
        </row>
        <row r="321">
          <cell r="I321" t="str">
            <v>B321</v>
          </cell>
          <cell r="K321">
            <v>2.5</v>
          </cell>
          <cell r="L321">
            <v>2.5</v>
          </cell>
          <cell r="M321">
            <v>2.5</v>
          </cell>
          <cell r="N321">
            <v>2.5</v>
          </cell>
        </row>
        <row r="322">
          <cell r="I322" t="str">
            <v>B322</v>
          </cell>
          <cell r="K322">
            <v>2.5</v>
          </cell>
          <cell r="L322">
            <v>2.5</v>
          </cell>
          <cell r="M322">
            <v>2.5</v>
          </cell>
          <cell r="N322">
            <v>2.5</v>
          </cell>
        </row>
        <row r="323">
          <cell r="I323" t="str">
            <v>B323</v>
          </cell>
          <cell r="K323">
            <v>2.5</v>
          </cell>
          <cell r="L323">
            <v>2.5</v>
          </cell>
          <cell r="M323">
            <v>2.5</v>
          </cell>
          <cell r="N323">
            <v>2.5</v>
          </cell>
        </row>
        <row r="324">
          <cell r="I324" t="str">
            <v>B324</v>
          </cell>
          <cell r="K324">
            <v>2.5</v>
          </cell>
          <cell r="L324">
            <v>2.5</v>
          </cell>
          <cell r="M324">
            <v>2.5</v>
          </cell>
          <cell r="N324">
            <v>2.5</v>
          </cell>
        </row>
        <row r="325">
          <cell r="I325" t="str">
            <v>B325</v>
          </cell>
          <cell r="K325"/>
          <cell r="L325"/>
          <cell r="M325"/>
          <cell r="N325"/>
        </row>
        <row r="326">
          <cell r="I326" t="str">
            <v>B326</v>
          </cell>
          <cell r="K326"/>
          <cell r="L326"/>
          <cell r="M326"/>
          <cell r="N326"/>
        </row>
        <row r="327">
          <cell r="I327" t="str">
            <v>B327</v>
          </cell>
          <cell r="K327">
            <v>390</v>
          </cell>
          <cell r="L327">
            <v>0</v>
          </cell>
          <cell r="M327">
            <v>0.01</v>
          </cell>
          <cell r="N327">
            <v>0.01</v>
          </cell>
        </row>
        <row r="328">
          <cell r="I328" t="str">
            <v>B328</v>
          </cell>
          <cell r="K328">
            <v>420</v>
          </cell>
          <cell r="L328">
            <v>565</v>
          </cell>
          <cell r="M328">
            <v>0.01</v>
          </cell>
          <cell r="N328">
            <v>0.01</v>
          </cell>
        </row>
        <row r="329">
          <cell r="I329" t="str">
            <v>B329</v>
          </cell>
          <cell r="K329">
            <v>450</v>
          </cell>
          <cell r="L329">
            <v>565</v>
          </cell>
          <cell r="M329">
            <v>0.01</v>
          </cell>
          <cell r="N329">
            <v>0.01</v>
          </cell>
        </row>
        <row r="330">
          <cell r="I330" t="str">
            <v>B330</v>
          </cell>
          <cell r="K330">
            <v>450</v>
          </cell>
          <cell r="L330">
            <v>565</v>
          </cell>
          <cell r="M330">
            <v>0.01</v>
          </cell>
          <cell r="N330">
            <v>0.01</v>
          </cell>
        </row>
        <row r="331">
          <cell r="I331" t="str">
            <v>B331</v>
          </cell>
          <cell r="K331"/>
          <cell r="L331"/>
          <cell r="M331"/>
          <cell r="N331"/>
        </row>
        <row r="332">
          <cell r="I332" t="str">
            <v>B332</v>
          </cell>
          <cell r="K332"/>
          <cell r="L332"/>
          <cell r="M332"/>
          <cell r="N332"/>
        </row>
        <row r="333">
          <cell r="I333" t="str">
            <v>B333</v>
          </cell>
          <cell r="K333">
            <v>5.7999999999999996E-3</v>
          </cell>
          <cell r="L333">
            <v>5.7999999999999996E-3</v>
          </cell>
          <cell r="M333">
            <v>5.7999999999999996E-3</v>
          </cell>
          <cell r="N333">
            <v>5.7999999999999996E-3</v>
          </cell>
        </row>
        <row r="334">
          <cell r="I334" t="str">
            <v>B334</v>
          </cell>
          <cell r="K334">
            <v>5.7999999999999996E-3</v>
          </cell>
          <cell r="L334">
            <v>5.7999999999999996E-3</v>
          </cell>
          <cell r="M334">
            <v>5.7999999999999996E-3</v>
          </cell>
          <cell r="N334">
            <v>5.7999999999999996E-3</v>
          </cell>
        </row>
        <row r="335">
          <cell r="I335" t="str">
            <v>B335</v>
          </cell>
          <cell r="K335">
            <v>5.7999999999999996E-3</v>
          </cell>
          <cell r="L335">
            <v>5.7999999999999996E-3</v>
          </cell>
          <cell r="M335">
            <v>5.7999999999999996E-3</v>
          </cell>
          <cell r="N335">
            <v>5.7999999999999996E-3</v>
          </cell>
        </row>
        <row r="336">
          <cell r="I336" t="str">
            <v>B336</v>
          </cell>
          <cell r="K336">
            <v>5.7999999999999996E-3</v>
          </cell>
          <cell r="L336">
            <v>5.7999999999999996E-3</v>
          </cell>
          <cell r="M336">
            <v>0.57999999999999996</v>
          </cell>
          <cell r="N336">
            <v>5.7999999999999996E-3</v>
          </cell>
        </row>
        <row r="337">
          <cell r="I337" t="str">
            <v>B337</v>
          </cell>
          <cell r="K337"/>
          <cell r="L337"/>
          <cell r="M337"/>
          <cell r="N337"/>
        </row>
        <row r="338">
          <cell r="I338" t="str">
            <v>B338</v>
          </cell>
          <cell r="K338"/>
          <cell r="L338"/>
          <cell r="M338"/>
          <cell r="N338"/>
        </row>
        <row r="339">
          <cell r="I339" t="str">
            <v>B339</v>
          </cell>
          <cell r="K339">
            <v>5850</v>
          </cell>
          <cell r="L339">
            <v>0</v>
          </cell>
          <cell r="M339">
            <v>0.15000000000000002</v>
          </cell>
          <cell r="N339">
            <v>0.15000000000000002</v>
          </cell>
        </row>
        <row r="340">
          <cell r="I340" t="str">
            <v>B340</v>
          </cell>
          <cell r="K340">
            <v>6300</v>
          </cell>
          <cell r="L340">
            <v>8475</v>
          </cell>
          <cell r="M340">
            <v>0.15000000000000002</v>
          </cell>
          <cell r="N340">
            <v>0.15000000000000002</v>
          </cell>
        </row>
        <row r="341">
          <cell r="I341" t="str">
            <v>B341</v>
          </cell>
          <cell r="K341">
            <v>6750</v>
          </cell>
          <cell r="L341">
            <v>8475</v>
          </cell>
          <cell r="M341">
            <v>0.15000000000000002</v>
          </cell>
          <cell r="N341">
            <v>0.15000000000000002</v>
          </cell>
        </row>
        <row r="342">
          <cell r="I342" t="str">
            <v>B342</v>
          </cell>
          <cell r="K342">
            <v>11250</v>
          </cell>
          <cell r="L342">
            <v>14125</v>
          </cell>
          <cell r="M342">
            <v>0.25</v>
          </cell>
          <cell r="N342">
            <v>0.25</v>
          </cell>
        </row>
        <row r="343">
          <cell r="I343" t="str">
            <v>B343</v>
          </cell>
          <cell r="K343"/>
          <cell r="L343"/>
          <cell r="M343"/>
          <cell r="N343"/>
        </row>
        <row r="344">
          <cell r="I344" t="str">
            <v>B344</v>
          </cell>
          <cell r="K344"/>
          <cell r="L344"/>
          <cell r="M344"/>
          <cell r="N344"/>
        </row>
        <row r="345">
          <cell r="I345" t="str">
            <v>B345</v>
          </cell>
          <cell r="K345">
            <v>9141.06</v>
          </cell>
          <cell r="L345">
            <v>0</v>
          </cell>
          <cell r="M345">
            <v>0.21000000000000002</v>
          </cell>
          <cell r="N345">
            <v>0.21000000000000002</v>
          </cell>
        </row>
        <row r="346">
          <cell r="I346" t="str">
            <v>B346</v>
          </cell>
          <cell r="K346">
            <v>14844.18</v>
          </cell>
          <cell r="L346">
            <v>16455</v>
          </cell>
          <cell r="M346">
            <v>0.21000000000000002</v>
          </cell>
          <cell r="N346">
            <v>0.21000000000000002</v>
          </cell>
        </row>
        <row r="347">
          <cell r="I347" t="str">
            <v>B347</v>
          </cell>
          <cell r="K347">
            <v>16015.8</v>
          </cell>
          <cell r="L347">
            <v>16455</v>
          </cell>
          <cell r="M347">
            <v>0.21000000000000002</v>
          </cell>
          <cell r="N347">
            <v>0.21000000000000002</v>
          </cell>
        </row>
        <row r="348">
          <cell r="I348" t="str">
            <v>B348</v>
          </cell>
          <cell r="K348">
            <v>26191.800000000003</v>
          </cell>
          <cell r="L348">
            <v>27425</v>
          </cell>
          <cell r="M348">
            <v>0.35</v>
          </cell>
          <cell r="N348">
            <v>0.35</v>
          </cell>
        </row>
        <row r="349">
          <cell r="I349" t="str">
            <v>B349</v>
          </cell>
          <cell r="K349"/>
          <cell r="L349"/>
          <cell r="M349"/>
          <cell r="N349"/>
        </row>
        <row r="350">
          <cell r="I350" t="str">
            <v>B350</v>
          </cell>
          <cell r="L350"/>
          <cell r="M350"/>
          <cell r="N350"/>
        </row>
        <row r="351">
          <cell r="I351" t="str">
            <v>B351</v>
          </cell>
          <cell r="K351">
            <v>6.0940399999999999E-2</v>
          </cell>
          <cell r="L351">
            <v>0</v>
          </cell>
          <cell r="M351">
            <v>1.4000000000000001E-6</v>
          </cell>
          <cell r="N351">
            <v>1.4000000000000001E-6</v>
          </cell>
        </row>
        <row r="352">
          <cell r="I352" t="str">
            <v>B352</v>
          </cell>
          <cell r="K352">
            <v>9.8961199999999999E-2</v>
          </cell>
          <cell r="L352">
            <v>0.10970000000000001</v>
          </cell>
          <cell r="M352">
            <v>1.4000000000000001E-6</v>
          </cell>
          <cell r="N352">
            <v>1.4000000000000001E-6</v>
          </cell>
        </row>
        <row r="353">
          <cell r="I353" t="str">
            <v>B353</v>
          </cell>
          <cell r="K353">
            <v>0.10677199999999999</v>
          </cell>
          <cell r="L353">
            <v>0.10970000000000001</v>
          </cell>
          <cell r="M353">
            <v>1.4000000000000001E-6</v>
          </cell>
          <cell r="N353">
            <v>1.4000000000000001E-6</v>
          </cell>
        </row>
        <row r="354">
          <cell r="I354" t="str">
            <v>B354</v>
          </cell>
          <cell r="K354">
            <v>0.17461200000000002</v>
          </cell>
          <cell r="L354">
            <v>0.18283333333333332</v>
          </cell>
          <cell r="M354">
            <v>2.3333333333333332E-6</v>
          </cell>
          <cell r="N354">
            <v>2.3333333333333332E-6</v>
          </cell>
        </row>
        <row r="355">
          <cell r="I355" t="str">
            <v>B355</v>
          </cell>
          <cell r="K355"/>
          <cell r="L355"/>
          <cell r="M355"/>
          <cell r="N355"/>
        </row>
        <row r="356">
          <cell r="I356" t="str">
            <v>B356</v>
          </cell>
        </row>
        <row r="357">
          <cell r="I357" t="str">
            <v>B357</v>
          </cell>
          <cell r="K357"/>
          <cell r="L357"/>
          <cell r="M357"/>
          <cell r="N357"/>
        </row>
        <row r="358">
          <cell r="I358" t="str">
            <v>B358</v>
          </cell>
          <cell r="K358"/>
          <cell r="L358"/>
          <cell r="M358"/>
          <cell r="N358"/>
        </row>
        <row r="359">
          <cell r="I359" t="str">
            <v>B359</v>
          </cell>
          <cell r="K359">
            <v>7000</v>
          </cell>
          <cell r="L359">
            <v>6229.7877272727274</v>
          </cell>
          <cell r="M359">
            <v>100</v>
          </cell>
          <cell r="N359">
            <v>100</v>
          </cell>
        </row>
        <row r="360">
          <cell r="I360" t="str">
            <v>B360</v>
          </cell>
          <cell r="K360">
            <v>3340</v>
          </cell>
          <cell r="L360">
            <v>3886</v>
          </cell>
          <cell r="M360">
            <v>12</v>
          </cell>
          <cell r="N360">
            <v>12</v>
          </cell>
        </row>
        <row r="361">
          <cell r="I361" t="str">
            <v>B361</v>
          </cell>
          <cell r="K361"/>
          <cell r="L361"/>
          <cell r="M361"/>
          <cell r="N361"/>
        </row>
        <row r="362">
          <cell r="I362" t="str">
            <v>B362</v>
          </cell>
          <cell r="K362"/>
          <cell r="L362"/>
          <cell r="M362"/>
          <cell r="N362"/>
        </row>
        <row r="363">
          <cell r="I363" t="str">
            <v>B363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I364" t="str">
            <v>B364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I365" t="str">
            <v>B365</v>
          </cell>
          <cell r="K365"/>
          <cell r="L365"/>
          <cell r="M365"/>
          <cell r="N365"/>
        </row>
        <row r="366">
          <cell r="I366" t="str">
            <v>B366</v>
          </cell>
          <cell r="K366"/>
          <cell r="L366"/>
          <cell r="M366"/>
          <cell r="N366"/>
        </row>
        <row r="367">
          <cell r="I367" t="str">
            <v>B367</v>
          </cell>
          <cell r="K367">
            <v>5</v>
          </cell>
          <cell r="L367">
            <v>5</v>
          </cell>
          <cell r="M367">
            <v>5</v>
          </cell>
          <cell r="N367">
            <v>5</v>
          </cell>
        </row>
        <row r="368">
          <cell r="I368" t="str">
            <v>B368</v>
          </cell>
          <cell r="K368">
            <v>10</v>
          </cell>
          <cell r="L368">
            <v>10</v>
          </cell>
          <cell r="M368">
            <v>10</v>
          </cell>
          <cell r="N368">
            <v>10</v>
          </cell>
        </row>
        <row r="369">
          <cell r="I369" t="str">
            <v>B369</v>
          </cell>
          <cell r="K369"/>
          <cell r="L369"/>
          <cell r="M369"/>
          <cell r="N369"/>
        </row>
        <row r="370">
          <cell r="I370" t="str">
            <v>B370</v>
          </cell>
          <cell r="K370"/>
          <cell r="L370"/>
          <cell r="M370"/>
          <cell r="N370"/>
        </row>
        <row r="371">
          <cell r="I371" t="str">
            <v>B371</v>
          </cell>
          <cell r="K371"/>
          <cell r="L371"/>
          <cell r="M371"/>
          <cell r="N371"/>
        </row>
        <row r="372">
          <cell r="I372" t="str">
            <v>B372</v>
          </cell>
          <cell r="K372">
            <v>2018</v>
          </cell>
          <cell r="L372">
            <v>2018</v>
          </cell>
          <cell r="M372">
            <v>2018</v>
          </cell>
          <cell r="N372">
            <v>2018</v>
          </cell>
        </row>
        <row r="373">
          <cell r="I373" t="str">
            <v>B373</v>
          </cell>
          <cell r="K373">
            <v>2018</v>
          </cell>
          <cell r="L373">
            <v>2018</v>
          </cell>
          <cell r="M373">
            <v>2018</v>
          </cell>
          <cell r="N373">
            <v>2018</v>
          </cell>
        </row>
        <row r="374">
          <cell r="I374" t="str">
            <v>B374</v>
          </cell>
          <cell r="K374"/>
          <cell r="L374"/>
          <cell r="M374"/>
          <cell r="N374"/>
        </row>
        <row r="375">
          <cell r="I375" t="str">
            <v>B375</v>
          </cell>
          <cell r="K375"/>
          <cell r="L375"/>
          <cell r="M375"/>
          <cell r="N375"/>
        </row>
        <row r="376">
          <cell r="I376" t="str">
            <v>B376</v>
          </cell>
          <cell r="J376"/>
          <cell r="K376">
            <v>5000000</v>
          </cell>
          <cell r="L376">
            <v>0</v>
          </cell>
          <cell r="M376">
            <v>10000</v>
          </cell>
          <cell r="N376">
            <v>10000</v>
          </cell>
        </row>
        <row r="377">
          <cell r="I377" t="str">
            <v>B377</v>
          </cell>
          <cell r="J377"/>
          <cell r="K377">
            <v>2700000</v>
          </cell>
          <cell r="L377">
            <v>75000</v>
          </cell>
          <cell r="M377">
            <v>10000</v>
          </cell>
          <cell r="N377">
            <v>10000</v>
          </cell>
        </row>
        <row r="378">
          <cell r="I378" t="str">
            <v>B378</v>
          </cell>
          <cell r="J378"/>
          <cell r="K378">
            <v>5610618</v>
          </cell>
          <cell r="L378">
            <v>5710618</v>
          </cell>
          <cell r="M378">
            <v>10000</v>
          </cell>
          <cell r="N378">
            <v>10000</v>
          </cell>
        </row>
        <row r="379">
          <cell r="I379" t="str">
            <v>B379</v>
          </cell>
          <cell r="J379"/>
          <cell r="K379">
            <v>13310618</v>
          </cell>
          <cell r="L379">
            <v>5785618</v>
          </cell>
          <cell r="M379">
            <v>30000</v>
          </cell>
          <cell r="N379">
            <v>30000</v>
          </cell>
        </row>
        <row r="380">
          <cell r="I380" t="str">
            <v>B380</v>
          </cell>
          <cell r="K380"/>
          <cell r="L380"/>
          <cell r="M380"/>
          <cell r="N380"/>
        </row>
        <row r="381">
          <cell r="I381" t="str">
            <v>B381</v>
          </cell>
          <cell r="K381"/>
          <cell r="L381"/>
          <cell r="M381"/>
          <cell r="N381"/>
        </row>
        <row r="382">
          <cell r="I382" t="str">
            <v>B382</v>
          </cell>
          <cell r="J382"/>
          <cell r="K382">
            <v>1</v>
          </cell>
          <cell r="L382">
            <v>1</v>
          </cell>
          <cell r="M382">
            <v>1</v>
          </cell>
          <cell r="N382">
            <v>1</v>
          </cell>
        </row>
        <row r="383">
          <cell r="I383" t="str">
            <v>B383</v>
          </cell>
          <cell r="J383"/>
          <cell r="K383">
            <v>0.5</v>
          </cell>
          <cell r="L383">
            <v>0.5</v>
          </cell>
          <cell r="M383">
            <v>0.5</v>
          </cell>
          <cell r="N383">
            <v>0.5</v>
          </cell>
        </row>
        <row r="384">
          <cell r="I384" t="str">
            <v>B384</v>
          </cell>
          <cell r="J384"/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I385" t="str">
            <v>B385</v>
          </cell>
          <cell r="K385"/>
          <cell r="L385"/>
          <cell r="M385"/>
          <cell r="N385"/>
        </row>
        <row r="386">
          <cell r="I386" t="str">
            <v>B386</v>
          </cell>
          <cell r="K386"/>
          <cell r="L386"/>
          <cell r="M386"/>
          <cell r="N386"/>
        </row>
        <row r="387">
          <cell r="I387" t="str">
            <v>B387</v>
          </cell>
          <cell r="J387"/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I388" t="str">
            <v>B388</v>
          </cell>
          <cell r="J388"/>
          <cell r="K388">
            <v>20</v>
          </cell>
          <cell r="L388">
            <v>20</v>
          </cell>
          <cell r="M388">
            <v>20</v>
          </cell>
          <cell r="N388">
            <v>20</v>
          </cell>
        </row>
        <row r="389">
          <cell r="I389" t="str">
            <v>B389</v>
          </cell>
          <cell r="J389"/>
          <cell r="K389">
            <v>20</v>
          </cell>
          <cell r="L389">
            <v>20</v>
          </cell>
          <cell r="M389">
            <v>20</v>
          </cell>
          <cell r="N389">
            <v>20</v>
          </cell>
        </row>
        <row r="390">
          <cell r="I390" t="str">
            <v>B390</v>
          </cell>
          <cell r="K390"/>
          <cell r="L390"/>
          <cell r="M390"/>
          <cell r="N390"/>
        </row>
        <row r="391">
          <cell r="I391" t="str">
            <v>B391</v>
          </cell>
          <cell r="K391"/>
          <cell r="L391"/>
          <cell r="M391"/>
          <cell r="N391"/>
        </row>
        <row r="392">
          <cell r="I392" t="str">
            <v>B392</v>
          </cell>
          <cell r="K392">
            <v>-8800</v>
          </cell>
          <cell r="L392">
            <v>-8800</v>
          </cell>
          <cell r="M392">
            <v>-88</v>
          </cell>
          <cell r="N392">
            <v>-88</v>
          </cell>
        </row>
        <row r="393">
          <cell r="I393" t="str">
            <v>B393</v>
          </cell>
          <cell r="K393">
            <v>-100</v>
          </cell>
          <cell r="L393">
            <v>-100</v>
          </cell>
          <cell r="M393">
            <v>-1</v>
          </cell>
          <cell r="N393">
            <v>-1</v>
          </cell>
        </row>
        <row r="394">
          <cell r="I394" t="str">
            <v>B394</v>
          </cell>
        </row>
        <row r="395">
          <cell r="I395" t="str">
            <v>B395</v>
          </cell>
          <cell r="K395"/>
          <cell r="L395"/>
          <cell r="M395"/>
          <cell r="N395"/>
        </row>
        <row r="396">
          <cell r="I396" t="str">
            <v>B396</v>
          </cell>
        </row>
        <row r="397">
          <cell r="I397" t="str">
            <v>B397</v>
          </cell>
          <cell r="K397">
            <v>0.05</v>
          </cell>
          <cell r="L397">
            <v>0.05</v>
          </cell>
          <cell r="M397">
            <v>0.05</v>
          </cell>
          <cell r="N397">
            <v>0.05</v>
          </cell>
        </row>
        <row r="398">
          <cell r="I398" t="str">
            <v>B398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I399" t="str">
            <v>B399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I400" t="str">
            <v>B400</v>
          </cell>
          <cell r="K400">
            <v>0.03</v>
          </cell>
          <cell r="L400">
            <v>0.03</v>
          </cell>
          <cell r="M400">
            <v>0.03</v>
          </cell>
          <cell r="N400">
            <v>0.03</v>
          </cell>
        </row>
        <row r="401">
          <cell r="I401" t="str">
            <v>B401</v>
          </cell>
          <cell r="K401">
            <v>0.02</v>
          </cell>
          <cell r="L401">
            <v>0.02</v>
          </cell>
          <cell r="M401">
            <v>0.02</v>
          </cell>
          <cell r="N401">
            <v>0.02</v>
          </cell>
        </row>
        <row r="402">
          <cell r="I402" t="str">
            <v>B402</v>
          </cell>
          <cell r="J402"/>
          <cell r="K402"/>
          <cell r="L402"/>
          <cell r="M402"/>
          <cell r="N402"/>
        </row>
        <row r="403">
          <cell r="I403" t="str">
            <v>B403</v>
          </cell>
          <cell r="K403">
            <v>0.33999999999999997</v>
          </cell>
          <cell r="L403">
            <v>0.33999999999999997</v>
          </cell>
          <cell r="M403">
            <v>0.33999999999999997</v>
          </cell>
          <cell r="N403">
            <v>0.33999999999999997</v>
          </cell>
        </row>
        <row r="404">
          <cell r="I404" t="str">
            <v>B404</v>
          </cell>
          <cell r="K404">
            <v>0.09</v>
          </cell>
          <cell r="L404">
            <v>0.09</v>
          </cell>
          <cell r="M404">
            <v>0.09</v>
          </cell>
          <cell r="N404">
            <v>0.09</v>
          </cell>
        </row>
        <row r="405">
          <cell r="I405" t="str">
            <v>B405</v>
          </cell>
          <cell r="K405">
            <v>0.15</v>
          </cell>
          <cell r="L405">
            <v>0.15</v>
          </cell>
          <cell r="M405">
            <v>0.15</v>
          </cell>
          <cell r="N405">
            <v>0.15</v>
          </cell>
        </row>
        <row r="406">
          <cell r="I406" t="str">
            <v>B406</v>
          </cell>
          <cell r="K406">
            <v>0.1</v>
          </cell>
          <cell r="L406">
            <v>0.1</v>
          </cell>
          <cell r="M406">
            <v>0.1</v>
          </cell>
          <cell r="N406">
            <v>0.1</v>
          </cell>
        </row>
        <row r="407">
          <cell r="I407" t="str">
            <v>B407</v>
          </cell>
          <cell r="K407">
            <v>240000</v>
          </cell>
          <cell r="L407">
            <v>240000</v>
          </cell>
          <cell r="M407">
            <v>240000</v>
          </cell>
          <cell r="N407">
            <v>240000</v>
          </cell>
        </row>
        <row r="408">
          <cell r="I408" t="str">
            <v>B408</v>
          </cell>
        </row>
        <row r="409">
          <cell r="I409" t="str">
            <v>B409</v>
          </cell>
        </row>
        <row r="410">
          <cell r="I410" t="str">
            <v>B410</v>
          </cell>
          <cell r="K410">
            <v>0.12</v>
          </cell>
          <cell r="L410">
            <v>0.12</v>
          </cell>
          <cell r="M410">
            <v>0.12</v>
          </cell>
          <cell r="N410">
            <v>0.12</v>
          </cell>
        </row>
        <row r="411">
          <cell r="I411" t="str">
            <v>B411</v>
          </cell>
          <cell r="K411">
            <v>0.08</v>
          </cell>
          <cell r="L411">
            <v>0.08</v>
          </cell>
          <cell r="M411">
            <v>0.08</v>
          </cell>
          <cell r="N411">
            <v>0.08</v>
          </cell>
        </row>
      </sheetData>
      <sheetData sheetId="8"/>
      <sheetData sheetId="9">
        <row r="10">
          <cell r="I10" t="str">
            <v>C10</v>
          </cell>
          <cell r="J10"/>
          <cell r="K10">
            <v>43039</v>
          </cell>
          <cell r="L10">
            <v>43039</v>
          </cell>
          <cell r="M10">
            <v>43343</v>
          </cell>
          <cell r="N10">
            <v>43343</v>
          </cell>
        </row>
        <row r="11">
          <cell r="I11" t="str">
            <v>C11</v>
          </cell>
          <cell r="J11"/>
        </row>
        <row r="12">
          <cell r="I12" t="str">
            <v>C12</v>
          </cell>
          <cell r="J12"/>
        </row>
        <row r="13">
          <cell r="I13" t="str">
            <v>C13</v>
          </cell>
          <cell r="J13"/>
        </row>
        <row r="14">
          <cell r="I14" t="str">
            <v>C14</v>
          </cell>
          <cell r="J14"/>
        </row>
        <row r="15">
          <cell r="I15" t="str">
            <v>C15</v>
          </cell>
          <cell r="J15"/>
        </row>
        <row r="16">
          <cell r="I16" t="str">
            <v>C16</v>
          </cell>
          <cell r="J16"/>
        </row>
        <row r="17">
          <cell r="I17" t="str">
            <v>C17</v>
          </cell>
          <cell r="J17"/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I18" t="str">
            <v>C18</v>
          </cell>
          <cell r="J18"/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I19" t="str">
            <v>C19</v>
          </cell>
          <cell r="J19"/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I20" t="str">
            <v>C20</v>
          </cell>
          <cell r="J20"/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I21" t="str">
            <v>C21</v>
          </cell>
          <cell r="J21"/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I22" t="str">
            <v>C22</v>
          </cell>
          <cell r="J22"/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I23" t="str">
            <v>C23</v>
          </cell>
          <cell r="J23"/>
          <cell r="K23">
            <v>1</v>
          </cell>
          <cell r="L23">
            <v>0</v>
          </cell>
          <cell r="M23">
            <v>1</v>
          </cell>
          <cell r="N23">
            <v>1</v>
          </cell>
        </row>
        <row r="24">
          <cell r="I24" t="str">
            <v>C24</v>
          </cell>
          <cell r="J24"/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I25" t="str">
            <v>C25</v>
          </cell>
          <cell r="J25"/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I26" t="str">
            <v>C26</v>
          </cell>
          <cell r="J26"/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I27" t="str">
            <v>C27</v>
          </cell>
          <cell r="J27"/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I28" t="str">
            <v>C28</v>
          </cell>
          <cell r="J28"/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I29" t="str">
            <v>C29</v>
          </cell>
          <cell r="J29"/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I30" t="str">
            <v>C30</v>
          </cell>
          <cell r="J30"/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I31" t="str">
            <v>C31</v>
          </cell>
          <cell r="J31"/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I32" t="str">
            <v>C32</v>
          </cell>
          <cell r="J32"/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I33" t="str">
            <v>C33</v>
          </cell>
          <cell r="J33"/>
          <cell r="K33">
            <v>1</v>
          </cell>
          <cell r="L33">
            <v>0</v>
          </cell>
          <cell r="M33">
            <v>1</v>
          </cell>
          <cell r="N33">
            <v>1</v>
          </cell>
        </row>
        <row r="34">
          <cell r="I34" t="str">
            <v>C34</v>
          </cell>
          <cell r="J34"/>
          <cell r="K34">
            <v>6</v>
          </cell>
          <cell r="L34">
            <v>0</v>
          </cell>
          <cell r="M34">
            <v>6</v>
          </cell>
          <cell r="N34">
            <v>6</v>
          </cell>
        </row>
        <row r="35">
          <cell r="I35" t="str">
            <v>C35</v>
          </cell>
          <cell r="J35"/>
        </row>
        <row r="36">
          <cell r="I36" t="str">
            <v>C36</v>
          </cell>
          <cell r="J36"/>
        </row>
        <row r="37">
          <cell r="I37" t="str">
            <v>C37</v>
          </cell>
          <cell r="J37"/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I38" t="str">
            <v>C38</v>
          </cell>
          <cell r="J38"/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I39" t="str">
            <v>C39</v>
          </cell>
          <cell r="J39"/>
          <cell r="K39">
            <v>2</v>
          </cell>
          <cell r="L39">
            <v>0</v>
          </cell>
          <cell r="M39">
            <v>2</v>
          </cell>
          <cell r="N39">
            <v>2</v>
          </cell>
        </row>
        <row r="40">
          <cell r="I40" t="str">
            <v>C40</v>
          </cell>
          <cell r="J40"/>
          <cell r="K40">
            <v>3</v>
          </cell>
          <cell r="L40">
            <v>0</v>
          </cell>
          <cell r="M40">
            <v>3</v>
          </cell>
          <cell r="N40">
            <v>3</v>
          </cell>
        </row>
        <row r="41">
          <cell r="I41" t="str">
            <v>C41</v>
          </cell>
          <cell r="J41"/>
          <cell r="K41">
            <v>3</v>
          </cell>
          <cell r="L41">
            <v>0</v>
          </cell>
          <cell r="M41">
            <v>3</v>
          </cell>
          <cell r="N41">
            <v>3</v>
          </cell>
        </row>
        <row r="42">
          <cell r="I42" t="str">
            <v>C42</v>
          </cell>
          <cell r="J42"/>
          <cell r="K42">
            <v>3</v>
          </cell>
          <cell r="L42">
            <v>14</v>
          </cell>
          <cell r="M42">
            <v>3</v>
          </cell>
          <cell r="N42">
            <v>3</v>
          </cell>
        </row>
        <row r="43">
          <cell r="I43" t="str">
            <v>C43</v>
          </cell>
          <cell r="J43"/>
          <cell r="K43">
            <v>3</v>
          </cell>
          <cell r="L43">
            <v>0</v>
          </cell>
          <cell r="M43">
            <v>3</v>
          </cell>
          <cell r="N43">
            <v>3</v>
          </cell>
        </row>
        <row r="44">
          <cell r="I44" t="str">
            <v>C44</v>
          </cell>
          <cell r="J44"/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I45" t="str">
            <v>C45</v>
          </cell>
          <cell r="J45"/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I46" t="str">
            <v>C46</v>
          </cell>
          <cell r="J46"/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I47" t="str">
            <v>C47</v>
          </cell>
          <cell r="J47"/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I48" t="str">
            <v>C48</v>
          </cell>
          <cell r="J48"/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I49" t="str">
            <v>C49</v>
          </cell>
          <cell r="J49"/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I50" t="str">
            <v>C50</v>
          </cell>
          <cell r="J50"/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I51" t="str">
            <v>C51</v>
          </cell>
          <cell r="J51"/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I52" t="str">
            <v>C52</v>
          </cell>
          <cell r="J52"/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I53" t="str">
            <v>C53</v>
          </cell>
          <cell r="J53"/>
          <cell r="K53">
            <v>14</v>
          </cell>
          <cell r="L53">
            <v>14</v>
          </cell>
          <cell r="M53">
            <v>14</v>
          </cell>
          <cell r="N53">
            <v>14</v>
          </cell>
        </row>
        <row r="54">
          <cell r="I54" t="str">
            <v>C54</v>
          </cell>
          <cell r="J54"/>
          <cell r="K54">
            <v>58</v>
          </cell>
          <cell r="L54">
            <v>70</v>
          </cell>
          <cell r="M54">
            <v>58</v>
          </cell>
          <cell r="N54">
            <v>58</v>
          </cell>
        </row>
        <row r="55">
          <cell r="I55" t="str">
            <v>C55</v>
          </cell>
          <cell r="J55"/>
        </row>
        <row r="56">
          <cell r="I56" t="str">
            <v>C56</v>
          </cell>
          <cell r="J56"/>
        </row>
        <row r="57">
          <cell r="I57" t="str">
            <v>C57</v>
          </cell>
          <cell r="J57"/>
          <cell r="K57">
            <v>0</v>
          </cell>
          <cell r="L57">
            <v>16</v>
          </cell>
          <cell r="M57">
            <v>0</v>
          </cell>
          <cell r="N57">
            <v>0</v>
          </cell>
        </row>
        <row r="58">
          <cell r="I58" t="str">
            <v>C58</v>
          </cell>
          <cell r="J58"/>
          <cell r="K58">
            <v>0</v>
          </cell>
          <cell r="L58">
            <v>16</v>
          </cell>
          <cell r="M58">
            <v>0</v>
          </cell>
          <cell r="N58">
            <v>0</v>
          </cell>
        </row>
        <row r="59">
          <cell r="I59" t="str">
            <v>C59</v>
          </cell>
          <cell r="J59"/>
          <cell r="K59">
            <v>12</v>
          </cell>
          <cell r="L59">
            <v>0</v>
          </cell>
          <cell r="M59">
            <v>12</v>
          </cell>
          <cell r="N59">
            <v>12</v>
          </cell>
        </row>
        <row r="60">
          <cell r="I60" t="str">
            <v>C60</v>
          </cell>
          <cell r="J60"/>
          <cell r="K60">
            <v>12</v>
          </cell>
          <cell r="L60">
            <v>20</v>
          </cell>
          <cell r="M60">
            <v>12</v>
          </cell>
          <cell r="N60">
            <v>12</v>
          </cell>
        </row>
        <row r="61">
          <cell r="I61" t="str">
            <v>C61</v>
          </cell>
          <cell r="J61"/>
          <cell r="K61">
            <v>12</v>
          </cell>
          <cell r="L61">
            <v>1</v>
          </cell>
          <cell r="M61">
            <v>12</v>
          </cell>
          <cell r="N61">
            <v>12</v>
          </cell>
        </row>
        <row r="62">
          <cell r="I62" t="str">
            <v>C62</v>
          </cell>
          <cell r="J62"/>
          <cell r="K62">
            <v>12</v>
          </cell>
          <cell r="L62">
            <v>2</v>
          </cell>
          <cell r="M62">
            <v>12</v>
          </cell>
          <cell r="N62">
            <v>12</v>
          </cell>
        </row>
        <row r="63">
          <cell r="I63" t="str">
            <v>C63</v>
          </cell>
          <cell r="J63"/>
          <cell r="K63">
            <v>12</v>
          </cell>
          <cell r="L63">
            <v>1</v>
          </cell>
          <cell r="M63">
            <v>12</v>
          </cell>
          <cell r="N63">
            <v>12</v>
          </cell>
        </row>
        <row r="64">
          <cell r="I64" t="str">
            <v>C64</v>
          </cell>
          <cell r="J64"/>
          <cell r="K64">
            <v>12</v>
          </cell>
          <cell r="L64">
            <v>0</v>
          </cell>
          <cell r="M64">
            <v>12</v>
          </cell>
          <cell r="N64">
            <v>12</v>
          </cell>
        </row>
        <row r="65">
          <cell r="I65" t="str">
            <v>C65</v>
          </cell>
          <cell r="J65"/>
          <cell r="K65">
            <v>0</v>
          </cell>
          <cell r="L65">
            <v>14</v>
          </cell>
          <cell r="M65">
            <v>0</v>
          </cell>
          <cell r="N65">
            <v>0</v>
          </cell>
        </row>
        <row r="66">
          <cell r="I66" t="str">
            <v>C66</v>
          </cell>
          <cell r="J66"/>
          <cell r="K66">
            <v>0</v>
          </cell>
          <cell r="L66">
            <v>3</v>
          </cell>
          <cell r="M66">
            <v>0</v>
          </cell>
          <cell r="N66">
            <v>0</v>
          </cell>
        </row>
        <row r="67">
          <cell r="I67" t="str">
            <v>C67</v>
          </cell>
          <cell r="J67"/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I68" t="str">
            <v>C68</v>
          </cell>
          <cell r="J68"/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I69" t="str">
            <v>C69</v>
          </cell>
          <cell r="J69"/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I70" t="str">
            <v>C70</v>
          </cell>
          <cell r="J70"/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I71" t="str">
            <v>C71</v>
          </cell>
          <cell r="J71"/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I72" t="str">
            <v>C72</v>
          </cell>
          <cell r="J72"/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I73" t="str">
            <v>C73</v>
          </cell>
          <cell r="J73"/>
          <cell r="K73">
            <v>72</v>
          </cell>
          <cell r="L73">
            <v>73</v>
          </cell>
          <cell r="M73">
            <v>72</v>
          </cell>
          <cell r="N73">
            <v>72</v>
          </cell>
        </row>
        <row r="74">
          <cell r="I74" t="str">
            <v>C74</v>
          </cell>
          <cell r="J74"/>
          <cell r="K74">
            <v>324</v>
          </cell>
          <cell r="L74">
            <v>235</v>
          </cell>
          <cell r="M74">
            <v>324</v>
          </cell>
          <cell r="N74">
            <v>324</v>
          </cell>
        </row>
        <row r="75">
          <cell r="I75" t="str">
            <v>C75</v>
          </cell>
          <cell r="J75"/>
        </row>
        <row r="76">
          <cell r="I76" t="str">
            <v>C76</v>
          </cell>
          <cell r="J76"/>
        </row>
        <row r="77">
          <cell r="I77" t="str">
            <v>C77</v>
          </cell>
          <cell r="J77"/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I78" t="str">
            <v>C78</v>
          </cell>
          <cell r="J78"/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I79" t="str">
            <v>C79</v>
          </cell>
          <cell r="J79"/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I80" t="str">
            <v>C80</v>
          </cell>
          <cell r="J80"/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I81" t="str">
            <v>C81</v>
          </cell>
          <cell r="J81"/>
          <cell r="K81">
            <v>1</v>
          </cell>
          <cell r="L81">
            <v>0</v>
          </cell>
          <cell r="M81">
            <v>1</v>
          </cell>
          <cell r="N81">
            <v>1</v>
          </cell>
        </row>
        <row r="82">
          <cell r="I82" t="str">
            <v>C82</v>
          </cell>
          <cell r="J82"/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I83" t="str">
            <v>C83</v>
          </cell>
          <cell r="J83"/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I84" t="str">
            <v>C84</v>
          </cell>
          <cell r="J84"/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I85" t="str">
            <v>C85</v>
          </cell>
          <cell r="J85"/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I86" t="str">
            <v>C86</v>
          </cell>
          <cell r="J86"/>
          <cell r="K86">
            <v>0</v>
          </cell>
          <cell r="L86">
            <v>1</v>
          </cell>
          <cell r="M86">
            <v>0</v>
          </cell>
          <cell r="N86">
            <v>0</v>
          </cell>
        </row>
        <row r="87">
          <cell r="I87" t="str">
            <v>C87</v>
          </cell>
          <cell r="J87"/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I88" t="str">
            <v>C88</v>
          </cell>
          <cell r="J88"/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I89" t="str">
            <v>C89</v>
          </cell>
          <cell r="J89"/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I90" t="str">
            <v>C90</v>
          </cell>
          <cell r="J90"/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I91" t="str">
            <v>C91</v>
          </cell>
          <cell r="J91"/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I92" t="str">
            <v>C92</v>
          </cell>
          <cell r="J92"/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I93" t="str">
            <v>C93</v>
          </cell>
          <cell r="J93"/>
          <cell r="K93">
            <v>1</v>
          </cell>
          <cell r="L93">
            <v>1</v>
          </cell>
          <cell r="M93">
            <v>1</v>
          </cell>
          <cell r="N93">
            <v>1</v>
          </cell>
        </row>
        <row r="94">
          <cell r="I94" t="str">
            <v>C94</v>
          </cell>
          <cell r="J94"/>
          <cell r="K94">
            <v>4</v>
          </cell>
          <cell r="L94">
            <v>9</v>
          </cell>
          <cell r="M94">
            <v>4</v>
          </cell>
          <cell r="N94">
            <v>4</v>
          </cell>
        </row>
        <row r="95">
          <cell r="I95" t="str">
            <v>C95</v>
          </cell>
          <cell r="J95"/>
        </row>
        <row r="96">
          <cell r="I96" t="str">
            <v>C96</v>
          </cell>
          <cell r="J96"/>
          <cell r="K96"/>
          <cell r="L96"/>
          <cell r="M96"/>
          <cell r="N96"/>
        </row>
        <row r="97">
          <cell r="I97" t="str">
            <v>C97</v>
          </cell>
          <cell r="J97"/>
          <cell r="K97">
            <v>1</v>
          </cell>
          <cell r="L97">
            <v>0</v>
          </cell>
          <cell r="M97">
            <v>1</v>
          </cell>
          <cell r="N97">
            <v>1</v>
          </cell>
        </row>
        <row r="98">
          <cell r="I98" t="str">
            <v>C98</v>
          </cell>
          <cell r="J98"/>
          <cell r="K98">
            <v>14</v>
          </cell>
          <cell r="L98">
            <v>14</v>
          </cell>
          <cell r="M98">
            <v>14</v>
          </cell>
          <cell r="N98">
            <v>14</v>
          </cell>
        </row>
        <row r="99">
          <cell r="I99" t="str">
            <v>C99</v>
          </cell>
          <cell r="J99"/>
          <cell r="K99">
            <v>72</v>
          </cell>
          <cell r="L99">
            <v>73</v>
          </cell>
          <cell r="M99">
            <v>72</v>
          </cell>
          <cell r="N99">
            <v>72</v>
          </cell>
        </row>
        <row r="100">
          <cell r="I100" t="str">
            <v>C100</v>
          </cell>
          <cell r="J100"/>
          <cell r="K100">
            <v>1</v>
          </cell>
          <cell r="L100">
            <v>1</v>
          </cell>
          <cell r="M100">
            <v>1</v>
          </cell>
          <cell r="N100">
            <v>1</v>
          </cell>
        </row>
        <row r="101">
          <cell r="I101" t="str">
            <v>C101</v>
          </cell>
          <cell r="J101"/>
          <cell r="K101">
            <v>88</v>
          </cell>
          <cell r="L101">
            <v>88</v>
          </cell>
          <cell r="M101">
            <v>88</v>
          </cell>
          <cell r="N101">
            <v>88</v>
          </cell>
        </row>
        <row r="102">
          <cell r="I102" t="str">
            <v>C102</v>
          </cell>
          <cell r="J102"/>
        </row>
        <row r="103">
          <cell r="I103" t="str">
            <v>C103</v>
          </cell>
          <cell r="J103"/>
          <cell r="K103">
            <v>9.0909090909090912E-2</v>
          </cell>
          <cell r="L103">
            <v>9.0909090909090912E-2</v>
          </cell>
          <cell r="M103">
            <v>9.0909090909090912E-2</v>
          </cell>
          <cell r="N103">
            <v>9.0909090909090912E-2</v>
          </cell>
        </row>
        <row r="104">
          <cell r="I104" t="str">
            <v>C104</v>
          </cell>
          <cell r="J104"/>
        </row>
        <row r="105">
          <cell r="I105" t="str">
            <v>C105</v>
          </cell>
          <cell r="J105"/>
          <cell r="K105"/>
          <cell r="L105"/>
          <cell r="M105"/>
          <cell r="N105"/>
        </row>
        <row r="106">
          <cell r="I106" t="str">
            <v>C106</v>
          </cell>
          <cell r="J106"/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I107" t="str">
            <v>C107</v>
          </cell>
          <cell r="J107"/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I108" t="str">
            <v>C108</v>
          </cell>
          <cell r="J108"/>
          <cell r="K108">
            <v>8</v>
          </cell>
          <cell r="L108">
            <v>8</v>
          </cell>
          <cell r="M108">
            <v>8</v>
          </cell>
          <cell r="N108">
            <v>8</v>
          </cell>
        </row>
        <row r="109">
          <cell r="I109" t="str">
            <v>C109</v>
          </cell>
          <cell r="J109"/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I110" t="str">
            <v>C110</v>
          </cell>
          <cell r="J110"/>
          <cell r="K110">
            <v>8</v>
          </cell>
          <cell r="L110">
            <v>8</v>
          </cell>
          <cell r="M110">
            <v>8</v>
          </cell>
          <cell r="N110">
            <v>8</v>
          </cell>
        </row>
        <row r="111">
          <cell r="I111" t="str">
            <v>C111</v>
          </cell>
          <cell r="J111"/>
        </row>
        <row r="112">
          <cell r="I112" t="str">
            <v>C112</v>
          </cell>
          <cell r="J112"/>
          <cell r="K112"/>
          <cell r="L112"/>
          <cell r="M112"/>
          <cell r="N112"/>
        </row>
        <row r="113">
          <cell r="I113" t="str">
            <v>C113</v>
          </cell>
          <cell r="J113"/>
          <cell r="K113">
            <v>1</v>
          </cell>
          <cell r="L113">
            <v>0</v>
          </cell>
          <cell r="M113">
            <v>1</v>
          </cell>
          <cell r="N113">
            <v>1</v>
          </cell>
        </row>
        <row r="114">
          <cell r="I114" t="str">
            <v>C114</v>
          </cell>
          <cell r="J114"/>
          <cell r="K114">
            <v>14</v>
          </cell>
          <cell r="L114">
            <v>14</v>
          </cell>
          <cell r="M114">
            <v>14</v>
          </cell>
          <cell r="N114">
            <v>14</v>
          </cell>
        </row>
        <row r="115">
          <cell r="I115" t="str">
            <v>C115</v>
          </cell>
          <cell r="J115"/>
          <cell r="K115">
            <v>64</v>
          </cell>
          <cell r="L115">
            <v>65</v>
          </cell>
          <cell r="M115">
            <v>64</v>
          </cell>
          <cell r="N115">
            <v>64</v>
          </cell>
        </row>
        <row r="116">
          <cell r="I116" t="str">
            <v>C116</v>
          </cell>
          <cell r="J116"/>
          <cell r="K116">
            <v>1</v>
          </cell>
          <cell r="L116">
            <v>1</v>
          </cell>
          <cell r="M116">
            <v>1</v>
          </cell>
          <cell r="N116">
            <v>1</v>
          </cell>
        </row>
        <row r="117">
          <cell r="I117" t="str">
            <v>C117</v>
          </cell>
          <cell r="J117"/>
          <cell r="K117">
            <v>80</v>
          </cell>
          <cell r="L117">
            <v>80</v>
          </cell>
          <cell r="M117">
            <v>80</v>
          </cell>
          <cell r="N117">
            <v>80</v>
          </cell>
        </row>
        <row r="118">
          <cell r="I118" t="str">
            <v>C118</v>
          </cell>
          <cell r="J118"/>
        </row>
        <row r="119">
          <cell r="I119" t="str">
            <v>C119</v>
          </cell>
          <cell r="J119"/>
          <cell r="K119"/>
          <cell r="L119"/>
          <cell r="M119"/>
          <cell r="N119"/>
        </row>
        <row r="120">
          <cell r="I120" t="str">
            <v>C120</v>
          </cell>
          <cell r="J120"/>
          <cell r="K120">
            <v>6</v>
          </cell>
          <cell r="L120">
            <v>0</v>
          </cell>
          <cell r="M120">
            <v>6</v>
          </cell>
          <cell r="N120">
            <v>6</v>
          </cell>
        </row>
        <row r="121">
          <cell r="I121" t="str">
            <v>C121</v>
          </cell>
          <cell r="J121"/>
          <cell r="K121">
            <v>58</v>
          </cell>
          <cell r="L121">
            <v>70</v>
          </cell>
          <cell r="M121">
            <v>58</v>
          </cell>
          <cell r="N121">
            <v>58</v>
          </cell>
        </row>
        <row r="122">
          <cell r="I122" t="str">
            <v>C122</v>
          </cell>
          <cell r="J122"/>
          <cell r="K122">
            <v>324</v>
          </cell>
          <cell r="L122">
            <v>235</v>
          </cell>
          <cell r="M122">
            <v>324</v>
          </cell>
          <cell r="N122">
            <v>324</v>
          </cell>
        </row>
        <row r="123">
          <cell r="I123" t="str">
            <v>C123</v>
          </cell>
          <cell r="J123"/>
          <cell r="K123">
            <v>4</v>
          </cell>
          <cell r="L123">
            <v>9</v>
          </cell>
          <cell r="M123">
            <v>4</v>
          </cell>
          <cell r="N123">
            <v>4</v>
          </cell>
        </row>
        <row r="124">
          <cell r="I124" t="str">
            <v>C124</v>
          </cell>
          <cell r="J124"/>
          <cell r="K124">
            <v>392</v>
          </cell>
          <cell r="L124">
            <v>314</v>
          </cell>
          <cell r="M124">
            <v>392</v>
          </cell>
          <cell r="N124">
            <v>392</v>
          </cell>
        </row>
        <row r="125">
          <cell r="I125" t="str">
            <v>C125</v>
          </cell>
          <cell r="J125"/>
        </row>
        <row r="126">
          <cell r="I126" t="str">
            <v>C126</v>
          </cell>
          <cell r="J126"/>
          <cell r="K126"/>
          <cell r="L126"/>
          <cell r="M126"/>
          <cell r="N126"/>
        </row>
        <row r="127">
          <cell r="I127" t="str">
            <v>C127</v>
          </cell>
          <cell r="J127"/>
          <cell r="K127">
            <v>6</v>
          </cell>
          <cell r="L127">
            <v>0</v>
          </cell>
          <cell r="M127">
            <v>6</v>
          </cell>
          <cell r="N127">
            <v>6</v>
          </cell>
        </row>
        <row r="128">
          <cell r="I128" t="str">
            <v>C128</v>
          </cell>
          <cell r="J128"/>
          <cell r="K128">
            <v>4.1428571428571432</v>
          </cell>
          <cell r="L128">
            <v>5</v>
          </cell>
          <cell r="M128">
            <v>4.1428571428571432</v>
          </cell>
          <cell r="N128">
            <v>4.1428571428571432</v>
          </cell>
        </row>
        <row r="129">
          <cell r="I129" t="str">
            <v>C129</v>
          </cell>
          <cell r="J129"/>
          <cell r="K129">
            <v>4.5</v>
          </cell>
          <cell r="L129">
            <v>3.2191780821917808</v>
          </cell>
          <cell r="M129">
            <v>4.5</v>
          </cell>
          <cell r="N129">
            <v>4.5</v>
          </cell>
        </row>
        <row r="130">
          <cell r="I130" t="str">
            <v>C130</v>
          </cell>
          <cell r="J130"/>
          <cell r="K130">
            <v>4</v>
          </cell>
          <cell r="L130">
            <v>9</v>
          </cell>
          <cell r="M130">
            <v>4</v>
          </cell>
          <cell r="N130">
            <v>4</v>
          </cell>
        </row>
        <row r="131">
          <cell r="I131" t="str">
            <v>C131</v>
          </cell>
          <cell r="J131"/>
          <cell r="K131">
            <v>4.4545454545454541</v>
          </cell>
          <cell r="L131">
            <v>3.5681818181818183</v>
          </cell>
          <cell r="M131">
            <v>4.4545454545454541</v>
          </cell>
          <cell r="N131">
            <v>4.4545454545454541</v>
          </cell>
        </row>
        <row r="132">
          <cell r="I132" t="str">
            <v>C132</v>
          </cell>
          <cell r="J132"/>
        </row>
        <row r="133">
          <cell r="I133" t="str">
            <v>C133</v>
          </cell>
          <cell r="J133"/>
          <cell r="K133"/>
          <cell r="L133"/>
          <cell r="M133"/>
          <cell r="N133"/>
        </row>
        <row r="134">
          <cell r="I134" t="str">
            <v>C134</v>
          </cell>
          <cell r="J134"/>
          <cell r="K134">
            <v>274000</v>
          </cell>
          <cell r="L134">
            <v>0</v>
          </cell>
          <cell r="M134">
            <v>1000</v>
          </cell>
          <cell r="N134">
            <v>1000</v>
          </cell>
        </row>
        <row r="135">
          <cell r="I135" t="str">
            <v>C135</v>
          </cell>
          <cell r="J135"/>
          <cell r="K135">
            <v>278340</v>
          </cell>
          <cell r="L135">
            <v>323800</v>
          </cell>
          <cell r="M135">
            <v>1000</v>
          </cell>
          <cell r="N135">
            <v>1000</v>
          </cell>
        </row>
        <row r="136">
          <cell r="I136" t="str">
            <v>C136</v>
          </cell>
          <cell r="J136"/>
          <cell r="K136">
            <v>303890</v>
          </cell>
          <cell r="L136">
            <v>352000</v>
          </cell>
          <cell r="M136">
            <v>1000</v>
          </cell>
          <cell r="N136">
            <v>1000</v>
          </cell>
        </row>
        <row r="137">
          <cell r="I137" t="str">
            <v>C137</v>
          </cell>
          <cell r="J137"/>
          <cell r="K137">
            <v>362700</v>
          </cell>
          <cell r="L137">
            <v>696600</v>
          </cell>
          <cell r="M137">
            <v>1000</v>
          </cell>
          <cell r="N137">
            <v>1000</v>
          </cell>
        </row>
        <row r="138">
          <cell r="I138" t="str">
            <v>C138</v>
          </cell>
          <cell r="J138"/>
        </row>
        <row r="139">
          <cell r="I139" t="str">
            <v>C139</v>
          </cell>
          <cell r="J139"/>
          <cell r="K139"/>
          <cell r="L139"/>
          <cell r="M139"/>
          <cell r="N139"/>
        </row>
        <row r="140">
          <cell r="I140" t="str">
            <v>C140</v>
          </cell>
          <cell r="J140"/>
          <cell r="K140">
            <v>270708.94</v>
          </cell>
          <cell r="L140">
            <v>0</v>
          </cell>
          <cell r="M140">
            <v>999.94</v>
          </cell>
          <cell r="N140">
            <v>999.94</v>
          </cell>
        </row>
        <row r="141">
          <cell r="I141" t="str">
            <v>C141</v>
          </cell>
          <cell r="J141"/>
          <cell r="K141">
            <v>269795.82</v>
          </cell>
          <cell r="L141">
            <v>315820</v>
          </cell>
          <cell r="M141">
            <v>999.94</v>
          </cell>
          <cell r="N141">
            <v>999.94</v>
          </cell>
        </row>
        <row r="142">
          <cell r="I142" t="str">
            <v>C142</v>
          </cell>
          <cell r="J142"/>
          <cell r="K142">
            <v>294624.2</v>
          </cell>
          <cell r="L142">
            <v>344020</v>
          </cell>
          <cell r="M142">
            <v>999.94</v>
          </cell>
          <cell r="N142">
            <v>999.94</v>
          </cell>
        </row>
        <row r="143">
          <cell r="I143" t="str">
            <v>C143</v>
          </cell>
          <cell r="J143"/>
          <cell r="K143">
            <v>347758.2</v>
          </cell>
          <cell r="L143">
            <v>683300</v>
          </cell>
          <cell r="M143">
            <v>999.9</v>
          </cell>
          <cell r="N143">
            <v>999.9</v>
          </cell>
        </row>
        <row r="144">
          <cell r="I144" t="str">
            <v>C144</v>
          </cell>
          <cell r="J144"/>
        </row>
        <row r="145">
          <cell r="I145" t="str">
            <v>C145</v>
          </cell>
          <cell r="J145"/>
          <cell r="K145"/>
          <cell r="L145"/>
          <cell r="M145"/>
          <cell r="N145"/>
        </row>
        <row r="146">
          <cell r="I146" t="str">
            <v>C146</v>
          </cell>
          <cell r="J146"/>
          <cell r="K146">
            <v>274000</v>
          </cell>
          <cell r="L146">
            <v>0</v>
          </cell>
          <cell r="M146">
            <v>1000</v>
          </cell>
          <cell r="N146">
            <v>1000</v>
          </cell>
        </row>
        <row r="147">
          <cell r="I147" t="str">
            <v>C147</v>
          </cell>
          <cell r="J147"/>
          <cell r="K147">
            <v>3896760</v>
          </cell>
          <cell r="L147">
            <v>4533200</v>
          </cell>
          <cell r="M147">
            <v>14000</v>
          </cell>
          <cell r="N147">
            <v>14000</v>
          </cell>
        </row>
        <row r="148">
          <cell r="I148" t="str">
            <v>C148</v>
          </cell>
          <cell r="J148"/>
          <cell r="K148">
            <v>21880080</v>
          </cell>
          <cell r="L148">
            <v>25696000</v>
          </cell>
          <cell r="M148">
            <v>72000</v>
          </cell>
          <cell r="N148">
            <v>72000</v>
          </cell>
        </row>
        <row r="149">
          <cell r="I149" t="str">
            <v>C149</v>
          </cell>
          <cell r="J149"/>
          <cell r="K149">
            <v>362700</v>
          </cell>
          <cell r="L149">
            <v>696600</v>
          </cell>
          <cell r="M149">
            <v>1000</v>
          </cell>
          <cell r="N149">
            <v>1000</v>
          </cell>
        </row>
        <row r="150">
          <cell r="I150" t="str">
            <v>C150</v>
          </cell>
          <cell r="J150"/>
          <cell r="K150">
            <v>26413540</v>
          </cell>
          <cell r="L150">
            <v>30925800</v>
          </cell>
          <cell r="M150">
            <v>88000</v>
          </cell>
          <cell r="N150">
            <v>88000</v>
          </cell>
        </row>
        <row r="151">
          <cell r="I151" t="str">
            <v>C151</v>
          </cell>
          <cell r="J151"/>
        </row>
        <row r="152">
          <cell r="I152" t="str">
            <v>C152</v>
          </cell>
          <cell r="J152"/>
          <cell r="K152">
            <v>300153.86363636365</v>
          </cell>
          <cell r="L152">
            <v>351429.54545454547</v>
          </cell>
          <cell r="M152">
            <v>1000</v>
          </cell>
          <cell r="N152">
            <v>1000</v>
          </cell>
        </row>
        <row r="153">
          <cell r="I153" t="str">
            <v>C153</v>
          </cell>
          <cell r="J153"/>
        </row>
        <row r="154">
          <cell r="I154" t="str">
            <v>C154</v>
          </cell>
          <cell r="J154"/>
          <cell r="K154"/>
          <cell r="L154"/>
          <cell r="M154"/>
          <cell r="N154"/>
        </row>
        <row r="155">
          <cell r="I155" t="str">
            <v>C155</v>
          </cell>
          <cell r="J155"/>
          <cell r="K155">
            <v>270708.94</v>
          </cell>
          <cell r="L155">
            <v>0</v>
          </cell>
          <cell r="M155">
            <v>999.94</v>
          </cell>
          <cell r="N155">
            <v>999.94</v>
          </cell>
        </row>
        <row r="156">
          <cell r="I156" t="str">
            <v>C156</v>
          </cell>
          <cell r="J156"/>
          <cell r="K156">
            <v>3777141.48</v>
          </cell>
          <cell r="L156">
            <v>4421480</v>
          </cell>
          <cell r="M156">
            <v>13999.16</v>
          </cell>
          <cell r="N156">
            <v>13999.16</v>
          </cell>
        </row>
        <row r="157">
          <cell r="I157" t="str">
            <v>C157</v>
          </cell>
          <cell r="J157"/>
          <cell r="K157">
            <v>21212942.399999999</v>
          </cell>
          <cell r="L157">
            <v>25113460</v>
          </cell>
          <cell r="M157">
            <v>71995.680000000008</v>
          </cell>
          <cell r="N157">
            <v>71995.680000000008</v>
          </cell>
        </row>
        <row r="158">
          <cell r="I158" t="str">
            <v>C158</v>
          </cell>
          <cell r="J158"/>
          <cell r="K158">
            <v>347758.2</v>
          </cell>
          <cell r="L158">
            <v>683300</v>
          </cell>
          <cell r="M158">
            <v>999.9</v>
          </cell>
          <cell r="N158">
            <v>999.9</v>
          </cell>
        </row>
        <row r="159">
          <cell r="I159" t="str">
            <v>C159</v>
          </cell>
          <cell r="J159"/>
          <cell r="K159">
            <v>25608551.02</v>
          </cell>
          <cell r="L159">
            <v>30218240</v>
          </cell>
          <cell r="M159">
            <v>87994.680000000008</v>
          </cell>
          <cell r="N159">
            <v>87994.680000000008</v>
          </cell>
        </row>
        <row r="160">
          <cell r="I160" t="str">
            <v>C160</v>
          </cell>
          <cell r="J160"/>
        </row>
        <row r="161">
          <cell r="I161" t="str">
            <v>C161</v>
          </cell>
          <cell r="J161"/>
        </row>
        <row r="162">
          <cell r="I162" t="str">
            <v>C162</v>
          </cell>
          <cell r="J162"/>
        </row>
        <row r="163">
          <cell r="I163" t="str">
            <v>C163</v>
          </cell>
          <cell r="J163"/>
        </row>
        <row r="164">
          <cell r="I164" t="str">
            <v>C164</v>
          </cell>
          <cell r="J164"/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I165" t="str">
            <v>C165</v>
          </cell>
          <cell r="J165"/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I166" t="str">
            <v>C166</v>
          </cell>
          <cell r="J166"/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I167" t="str">
            <v>C167</v>
          </cell>
          <cell r="J167"/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I168" t="str">
            <v>C168</v>
          </cell>
          <cell r="J168"/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I169" t="str">
            <v>C169</v>
          </cell>
          <cell r="J169"/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I170" t="str">
            <v>C170</v>
          </cell>
          <cell r="J170"/>
          <cell r="K170">
            <v>270708.94</v>
          </cell>
          <cell r="L170">
            <v>0</v>
          </cell>
          <cell r="M170">
            <v>999.94</v>
          </cell>
          <cell r="N170">
            <v>999.94</v>
          </cell>
        </row>
        <row r="171">
          <cell r="I171" t="str">
            <v>C171</v>
          </cell>
          <cell r="J171"/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I172" t="str">
            <v>C172</v>
          </cell>
          <cell r="J172"/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I173" t="str">
            <v>C173</v>
          </cell>
          <cell r="J173"/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I174" t="str">
            <v>C174</v>
          </cell>
          <cell r="J174"/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I175" t="str">
            <v>C175</v>
          </cell>
          <cell r="J175"/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I176" t="str">
            <v>C176</v>
          </cell>
          <cell r="J176"/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I177" t="str">
            <v>C177</v>
          </cell>
          <cell r="J177"/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I178" t="str">
            <v>C178</v>
          </cell>
          <cell r="J178"/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I179" t="str">
            <v>C179</v>
          </cell>
          <cell r="J179"/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I180" t="str">
            <v>C180</v>
          </cell>
          <cell r="J180"/>
          <cell r="K180">
            <v>270708.94</v>
          </cell>
          <cell r="L180">
            <v>0</v>
          </cell>
          <cell r="M180">
            <v>999.94</v>
          </cell>
          <cell r="N180">
            <v>999.94</v>
          </cell>
        </row>
        <row r="181">
          <cell r="I181" t="str">
            <v>C181</v>
          </cell>
          <cell r="J181"/>
        </row>
        <row r="182">
          <cell r="I182" t="str">
            <v>C182</v>
          </cell>
          <cell r="J182"/>
        </row>
        <row r="183">
          <cell r="I183" t="str">
            <v>C183</v>
          </cell>
          <cell r="J183"/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I184" t="str">
            <v>C184</v>
          </cell>
          <cell r="J184"/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I185" t="str">
            <v>C185</v>
          </cell>
          <cell r="J185"/>
          <cell r="K185">
            <v>539591.64</v>
          </cell>
          <cell r="L185">
            <v>0</v>
          </cell>
          <cell r="M185">
            <v>1999.88</v>
          </cell>
          <cell r="N185">
            <v>1999.88</v>
          </cell>
        </row>
        <row r="186">
          <cell r="I186" t="str">
            <v>C186</v>
          </cell>
          <cell r="J186"/>
          <cell r="K186">
            <v>809387.46</v>
          </cell>
          <cell r="L186">
            <v>0</v>
          </cell>
          <cell r="M186">
            <v>2999.82</v>
          </cell>
          <cell r="N186">
            <v>2999.82</v>
          </cell>
        </row>
        <row r="187">
          <cell r="I187" t="str">
            <v>C187</v>
          </cell>
          <cell r="J187"/>
          <cell r="K187">
            <v>809387.46</v>
          </cell>
          <cell r="L187">
            <v>0</v>
          </cell>
          <cell r="M187">
            <v>2999.82</v>
          </cell>
          <cell r="N187">
            <v>2999.82</v>
          </cell>
        </row>
        <row r="188">
          <cell r="I188" t="str">
            <v>C188</v>
          </cell>
          <cell r="J188"/>
          <cell r="K188">
            <v>809387.46</v>
          </cell>
          <cell r="L188">
            <v>4421480</v>
          </cell>
          <cell r="M188">
            <v>2999.82</v>
          </cell>
          <cell r="N188">
            <v>2999.82</v>
          </cell>
        </row>
        <row r="189">
          <cell r="I189" t="str">
            <v>C189</v>
          </cell>
          <cell r="J189"/>
          <cell r="K189">
            <v>809387.46</v>
          </cell>
          <cell r="L189">
            <v>0</v>
          </cell>
          <cell r="M189">
            <v>2999.82</v>
          </cell>
          <cell r="N189">
            <v>2999.82</v>
          </cell>
        </row>
        <row r="190">
          <cell r="I190" t="str">
            <v>C190</v>
          </cell>
          <cell r="J190"/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I191" t="str">
            <v>C191</v>
          </cell>
          <cell r="J191"/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I192" t="str">
            <v>C192</v>
          </cell>
          <cell r="J192"/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I193" t="str">
            <v>C193</v>
          </cell>
          <cell r="J193"/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I194" t="str">
            <v>C194</v>
          </cell>
          <cell r="J194"/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I195" t="str">
            <v>C195</v>
          </cell>
          <cell r="J195"/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I196" t="str">
            <v>C196</v>
          </cell>
          <cell r="J196"/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I197" t="str">
            <v>C197</v>
          </cell>
          <cell r="J197"/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I198" t="str">
            <v>C198</v>
          </cell>
          <cell r="J198"/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I199" t="str">
            <v>C199</v>
          </cell>
          <cell r="J199"/>
          <cell r="K199">
            <v>3777141.48</v>
          </cell>
          <cell r="L199">
            <v>4421480</v>
          </cell>
          <cell r="M199">
            <v>13999.16</v>
          </cell>
          <cell r="N199">
            <v>13999.16</v>
          </cell>
        </row>
        <row r="200">
          <cell r="I200" t="str">
            <v>C200</v>
          </cell>
          <cell r="J200"/>
        </row>
        <row r="201">
          <cell r="I201" t="str">
            <v>C201</v>
          </cell>
          <cell r="J201"/>
        </row>
        <row r="202">
          <cell r="I202" t="str">
            <v>C202</v>
          </cell>
          <cell r="J202"/>
          <cell r="K202">
            <v>0</v>
          </cell>
          <cell r="L202">
            <v>5504320</v>
          </cell>
          <cell r="M202">
            <v>0</v>
          </cell>
          <cell r="N202">
            <v>0</v>
          </cell>
        </row>
        <row r="203">
          <cell r="I203" t="str">
            <v>C203</v>
          </cell>
          <cell r="J203"/>
          <cell r="K203">
            <v>0</v>
          </cell>
          <cell r="L203">
            <v>5504320</v>
          </cell>
          <cell r="M203">
            <v>0</v>
          </cell>
          <cell r="N203">
            <v>0</v>
          </cell>
        </row>
        <row r="204">
          <cell r="I204" t="str">
            <v>C204</v>
          </cell>
          <cell r="J204"/>
          <cell r="K204">
            <v>3535490.4000000004</v>
          </cell>
          <cell r="L204">
            <v>0</v>
          </cell>
          <cell r="M204">
            <v>11999.28</v>
          </cell>
          <cell r="N204">
            <v>11999.28</v>
          </cell>
        </row>
        <row r="205">
          <cell r="I205" t="str">
            <v>C205</v>
          </cell>
          <cell r="J205"/>
          <cell r="K205">
            <v>3535490.4000000004</v>
          </cell>
          <cell r="L205">
            <v>6880400</v>
          </cell>
          <cell r="M205">
            <v>11999.28</v>
          </cell>
          <cell r="N205">
            <v>11999.28</v>
          </cell>
        </row>
        <row r="206">
          <cell r="I206" t="str">
            <v>C206</v>
          </cell>
          <cell r="J206"/>
          <cell r="K206">
            <v>3535490.4000000004</v>
          </cell>
          <cell r="L206">
            <v>344020</v>
          </cell>
          <cell r="M206">
            <v>11999.28</v>
          </cell>
          <cell r="N206">
            <v>11999.28</v>
          </cell>
        </row>
        <row r="207">
          <cell r="I207" t="str">
            <v>C207</v>
          </cell>
          <cell r="J207"/>
          <cell r="K207">
            <v>3535490.4000000004</v>
          </cell>
          <cell r="L207">
            <v>688040</v>
          </cell>
          <cell r="M207">
            <v>11999.28</v>
          </cell>
          <cell r="N207">
            <v>11999.28</v>
          </cell>
        </row>
        <row r="208">
          <cell r="I208" t="str">
            <v>C208</v>
          </cell>
          <cell r="J208"/>
          <cell r="K208">
            <v>3535490.4000000004</v>
          </cell>
          <cell r="L208">
            <v>344020</v>
          </cell>
          <cell r="M208">
            <v>11999.28</v>
          </cell>
          <cell r="N208">
            <v>11999.28</v>
          </cell>
        </row>
        <row r="209">
          <cell r="I209" t="str">
            <v>C209</v>
          </cell>
          <cell r="J209"/>
          <cell r="K209">
            <v>3535490.4000000004</v>
          </cell>
          <cell r="L209">
            <v>0</v>
          </cell>
          <cell r="M209">
            <v>11999.28</v>
          </cell>
          <cell r="N209">
            <v>11999.28</v>
          </cell>
        </row>
        <row r="210">
          <cell r="I210" t="str">
            <v>C210</v>
          </cell>
          <cell r="J210"/>
          <cell r="K210">
            <v>0</v>
          </cell>
          <cell r="L210">
            <v>4816280</v>
          </cell>
          <cell r="M210">
            <v>0</v>
          </cell>
          <cell r="N210">
            <v>0</v>
          </cell>
        </row>
        <row r="211">
          <cell r="I211" t="str">
            <v>C211</v>
          </cell>
          <cell r="J211"/>
          <cell r="K211">
            <v>0</v>
          </cell>
          <cell r="L211">
            <v>1032060</v>
          </cell>
          <cell r="M211">
            <v>0</v>
          </cell>
          <cell r="N211">
            <v>0</v>
          </cell>
        </row>
        <row r="212">
          <cell r="I212" t="str">
            <v>C212</v>
          </cell>
          <cell r="J212"/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I213" t="str">
            <v>C213</v>
          </cell>
          <cell r="J213"/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I214" t="str">
            <v>C214</v>
          </cell>
          <cell r="J214"/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I215" t="str">
            <v>C215</v>
          </cell>
          <cell r="J215"/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I216" t="str">
            <v>C216</v>
          </cell>
          <cell r="J216"/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I217" t="str">
            <v>C217</v>
          </cell>
          <cell r="J217"/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I218" t="str">
            <v>C218</v>
          </cell>
          <cell r="J218"/>
          <cell r="K218">
            <v>21212942.399999999</v>
          </cell>
          <cell r="L218">
            <v>25113460</v>
          </cell>
          <cell r="M218">
            <v>71995.680000000008</v>
          </cell>
          <cell r="N218">
            <v>71995.680000000008</v>
          </cell>
        </row>
        <row r="219">
          <cell r="I219" t="str">
            <v>C219</v>
          </cell>
          <cell r="J219"/>
        </row>
        <row r="220">
          <cell r="I220" t="str">
            <v>C220</v>
          </cell>
          <cell r="J220"/>
          <cell r="K220"/>
          <cell r="L220"/>
          <cell r="M220"/>
          <cell r="N220"/>
        </row>
        <row r="221">
          <cell r="I221" t="str">
            <v>C221</v>
          </cell>
          <cell r="J221"/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I222" t="str">
            <v>C222</v>
          </cell>
          <cell r="J222"/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I223" t="str">
            <v>C223</v>
          </cell>
          <cell r="J223"/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I224" t="str">
            <v>C224</v>
          </cell>
          <cell r="J224"/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I225" t="str">
            <v>C225</v>
          </cell>
          <cell r="J225"/>
          <cell r="K225">
            <v>347758.2</v>
          </cell>
          <cell r="L225">
            <v>0</v>
          </cell>
          <cell r="M225">
            <v>999.9</v>
          </cell>
          <cell r="N225">
            <v>999.9</v>
          </cell>
        </row>
        <row r="226">
          <cell r="I226" t="str">
            <v>C226</v>
          </cell>
          <cell r="J226"/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I227" t="str">
            <v>C227</v>
          </cell>
          <cell r="J227"/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I228" t="str">
            <v>C228</v>
          </cell>
          <cell r="J228"/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I229" t="str">
            <v>C229</v>
          </cell>
          <cell r="J229"/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I230" t="str">
            <v>C230</v>
          </cell>
          <cell r="J230"/>
          <cell r="K230">
            <v>0</v>
          </cell>
          <cell r="L230">
            <v>683300</v>
          </cell>
          <cell r="M230">
            <v>0</v>
          </cell>
          <cell r="N230">
            <v>0</v>
          </cell>
        </row>
        <row r="231">
          <cell r="I231" t="str">
            <v>C231</v>
          </cell>
          <cell r="J231"/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I232" t="str">
            <v>C232</v>
          </cell>
          <cell r="J232"/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I233" t="str">
            <v>C233</v>
          </cell>
          <cell r="J233"/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I234" t="str">
            <v>C234</v>
          </cell>
          <cell r="J234"/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I235" t="str">
            <v>C235</v>
          </cell>
          <cell r="J235"/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I236" t="str">
            <v>C236</v>
          </cell>
          <cell r="J236"/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I237" t="str">
            <v>C237</v>
          </cell>
          <cell r="J237"/>
          <cell r="K237">
            <v>347758.2</v>
          </cell>
          <cell r="L237">
            <v>683300</v>
          </cell>
          <cell r="M237">
            <v>999.9</v>
          </cell>
          <cell r="N237">
            <v>999.9</v>
          </cell>
        </row>
        <row r="238">
          <cell r="I238" t="str">
            <v>C238</v>
          </cell>
          <cell r="J238"/>
        </row>
        <row r="239">
          <cell r="I239" t="str">
            <v>C239</v>
          </cell>
          <cell r="J239"/>
          <cell r="K239"/>
          <cell r="L239"/>
          <cell r="M239"/>
          <cell r="N239"/>
        </row>
        <row r="240">
          <cell r="I240" t="str">
            <v>C240</v>
          </cell>
          <cell r="J240"/>
          <cell r="K240">
            <v>270708.94</v>
          </cell>
          <cell r="L240">
            <v>0</v>
          </cell>
          <cell r="M240">
            <v>999.94</v>
          </cell>
          <cell r="N240">
            <v>999.94</v>
          </cell>
        </row>
        <row r="241">
          <cell r="I241" t="str">
            <v>C241</v>
          </cell>
          <cell r="J241"/>
          <cell r="K241">
            <v>3777141.48</v>
          </cell>
          <cell r="L241">
            <v>4421480</v>
          </cell>
          <cell r="M241">
            <v>13999.16</v>
          </cell>
          <cell r="N241">
            <v>13999.16</v>
          </cell>
        </row>
        <row r="242">
          <cell r="I242" t="str">
            <v>C242</v>
          </cell>
          <cell r="J242"/>
          <cell r="K242">
            <v>21212942.399999999</v>
          </cell>
          <cell r="L242">
            <v>25113460</v>
          </cell>
          <cell r="M242">
            <v>71995.680000000008</v>
          </cell>
          <cell r="N242">
            <v>71995.680000000008</v>
          </cell>
        </row>
        <row r="243">
          <cell r="I243" t="str">
            <v>C243</v>
          </cell>
          <cell r="J243"/>
          <cell r="K243">
            <v>347758.2</v>
          </cell>
          <cell r="L243">
            <v>683300</v>
          </cell>
          <cell r="M243">
            <v>999.9</v>
          </cell>
          <cell r="N243">
            <v>999.9</v>
          </cell>
        </row>
        <row r="244">
          <cell r="I244" t="str">
            <v>C244</v>
          </cell>
          <cell r="J244"/>
          <cell r="K244">
            <v>25608551.02</v>
          </cell>
          <cell r="L244">
            <v>30218240</v>
          </cell>
          <cell r="M244">
            <v>87994.680000000008</v>
          </cell>
          <cell r="N244">
            <v>87994.680000000008</v>
          </cell>
        </row>
        <row r="245">
          <cell r="I245" t="str">
            <v>C245</v>
          </cell>
          <cell r="J245"/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I246" t="str">
            <v>C246</v>
          </cell>
          <cell r="J246"/>
          <cell r="K246"/>
          <cell r="L246"/>
          <cell r="M246"/>
          <cell r="N246"/>
        </row>
        <row r="247">
          <cell r="I247" t="str">
            <v>C247</v>
          </cell>
          <cell r="J247"/>
        </row>
        <row r="248">
          <cell r="I248" t="str">
            <v>C248</v>
          </cell>
          <cell r="J248"/>
        </row>
        <row r="249">
          <cell r="I249" t="str">
            <v>C249</v>
          </cell>
          <cell r="J249"/>
          <cell r="K249" t="str">
            <v>Coef depr anual</v>
          </cell>
          <cell r="L249" t="str">
            <v>Coef depr anual</v>
          </cell>
          <cell r="M249" t="str">
            <v>Coef depr anual</v>
          </cell>
          <cell r="N249" t="str">
            <v>Coef depr anual</v>
          </cell>
        </row>
        <row r="250">
          <cell r="I250" t="str">
            <v>C250</v>
          </cell>
          <cell r="J250"/>
          <cell r="K250">
            <v>0.10625</v>
          </cell>
          <cell r="L250">
            <v>0.10625</v>
          </cell>
          <cell r="M250">
            <v>0.10625</v>
          </cell>
          <cell r="N250">
            <v>0.10625</v>
          </cell>
        </row>
        <row r="251">
          <cell r="I251" t="str">
            <v>C251</v>
          </cell>
          <cell r="J251"/>
          <cell r="K251">
            <v>0.10625</v>
          </cell>
          <cell r="L251">
            <v>0.10625</v>
          </cell>
          <cell r="M251">
            <v>0.10625</v>
          </cell>
          <cell r="N251">
            <v>0.10625</v>
          </cell>
        </row>
        <row r="252">
          <cell r="I252" t="str">
            <v>C252</v>
          </cell>
          <cell r="J252"/>
          <cell r="K252">
            <v>0.10625000000000001</v>
          </cell>
          <cell r="L252">
            <v>0.10625000000000001</v>
          </cell>
          <cell r="M252">
            <v>0.10625000000000001</v>
          </cell>
          <cell r="N252">
            <v>0.10625000000000001</v>
          </cell>
        </row>
        <row r="253">
          <cell r="I253" t="str">
            <v>C253</v>
          </cell>
          <cell r="J253"/>
          <cell r="K253">
            <v>0.10625</v>
          </cell>
          <cell r="L253">
            <v>0.10625</v>
          </cell>
          <cell r="M253">
            <v>0.10625</v>
          </cell>
          <cell r="N253">
            <v>0.10625</v>
          </cell>
        </row>
        <row r="254">
          <cell r="I254" t="str">
            <v>C254</v>
          </cell>
          <cell r="J254"/>
          <cell r="K254">
            <v>0.10625</v>
          </cell>
          <cell r="L254">
            <v>0.10625</v>
          </cell>
          <cell r="M254">
            <v>0.10625</v>
          </cell>
          <cell r="N254">
            <v>0.10625</v>
          </cell>
        </row>
        <row r="255">
          <cell r="I255" t="str">
            <v>C255</v>
          </cell>
          <cell r="J255"/>
          <cell r="K255">
            <v>0.10625</v>
          </cell>
          <cell r="L255">
            <v>0.10625</v>
          </cell>
          <cell r="M255">
            <v>0.10625</v>
          </cell>
          <cell r="N255">
            <v>0.10625</v>
          </cell>
        </row>
        <row r="256">
          <cell r="I256" t="str">
            <v>C256</v>
          </cell>
          <cell r="J256"/>
          <cell r="K256">
            <v>0.10624999999999998</v>
          </cell>
          <cell r="L256">
            <v>0.10624999999999998</v>
          </cell>
          <cell r="M256">
            <v>0.10624999999999998</v>
          </cell>
          <cell r="N256">
            <v>0.10624999999999998</v>
          </cell>
        </row>
        <row r="257">
          <cell r="I257" t="str">
            <v>C257</v>
          </cell>
          <cell r="J257"/>
          <cell r="K257">
            <v>0.10624999999999998</v>
          </cell>
          <cell r="L257">
            <v>0.10624999999999998</v>
          </cell>
          <cell r="M257">
            <v>0.10624999999999998</v>
          </cell>
          <cell r="N257">
            <v>0.10624999999999998</v>
          </cell>
        </row>
        <row r="258">
          <cell r="I258" t="str">
            <v>C258</v>
          </cell>
          <cell r="J258"/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I259" t="str">
            <v>C259</v>
          </cell>
          <cell r="J259"/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I260" t="str">
            <v>C260</v>
          </cell>
          <cell r="J260"/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I261" t="str">
            <v>C261</v>
          </cell>
          <cell r="J261"/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I262" t="str">
            <v>C262</v>
          </cell>
          <cell r="J262"/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I263" t="str">
            <v>C263</v>
          </cell>
          <cell r="J263"/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I264" t="str">
            <v>C264</v>
          </cell>
          <cell r="J264"/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I265" t="str">
            <v>C265</v>
          </cell>
          <cell r="J265"/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I266" t="str">
            <v>C266</v>
          </cell>
          <cell r="J266"/>
          <cell r="K266">
            <v>0.84999999999999987</v>
          </cell>
          <cell r="L266">
            <v>0.84999999999999987</v>
          </cell>
          <cell r="M266">
            <v>0.84999999999999987</v>
          </cell>
          <cell r="N266">
            <v>0.84999999999999987</v>
          </cell>
        </row>
        <row r="267">
          <cell r="I267" t="str">
            <v>C267</v>
          </cell>
          <cell r="J267"/>
          <cell r="K267">
            <v>0.15000000000000013</v>
          </cell>
          <cell r="L267">
            <v>0.15000000000000013</v>
          </cell>
          <cell r="M267">
            <v>0.15000000000000013</v>
          </cell>
          <cell r="N267">
            <v>0.15000000000000013</v>
          </cell>
        </row>
        <row r="268">
          <cell r="I268" t="str">
            <v>C268</v>
          </cell>
          <cell r="J268"/>
        </row>
        <row r="269">
          <cell r="I269" t="str">
            <v>C269</v>
          </cell>
          <cell r="J269"/>
          <cell r="K269" t="str">
            <v>Coef depr anual</v>
          </cell>
          <cell r="L269" t="str">
            <v>Coef depr anual</v>
          </cell>
          <cell r="M269" t="str">
            <v>Coef depr anual</v>
          </cell>
          <cell r="N269" t="str">
            <v>Coef depr anual</v>
          </cell>
        </row>
        <row r="270">
          <cell r="I270" t="str">
            <v>C270</v>
          </cell>
          <cell r="J270"/>
          <cell r="K270">
            <v>0.10625</v>
          </cell>
          <cell r="L270">
            <v>0.10625</v>
          </cell>
          <cell r="M270">
            <v>0.10625</v>
          </cell>
          <cell r="N270">
            <v>0.10625</v>
          </cell>
        </row>
        <row r="271">
          <cell r="I271" t="str">
            <v>C271</v>
          </cell>
          <cell r="J271"/>
          <cell r="K271">
            <v>0.10625</v>
          </cell>
          <cell r="L271">
            <v>0.10625</v>
          </cell>
          <cell r="M271">
            <v>0.10625</v>
          </cell>
          <cell r="N271">
            <v>0.10625</v>
          </cell>
        </row>
        <row r="272">
          <cell r="I272" t="str">
            <v>C272</v>
          </cell>
          <cell r="J272"/>
          <cell r="K272">
            <v>0.10625000000000001</v>
          </cell>
          <cell r="L272">
            <v>0.10625000000000001</v>
          </cell>
          <cell r="M272">
            <v>0.10625000000000001</v>
          </cell>
          <cell r="N272">
            <v>0.10625000000000001</v>
          </cell>
        </row>
        <row r="273">
          <cell r="I273" t="str">
            <v>C273</v>
          </cell>
          <cell r="J273"/>
          <cell r="K273">
            <v>0.10625</v>
          </cell>
          <cell r="L273">
            <v>0.10625</v>
          </cell>
          <cell r="M273">
            <v>0.10625</v>
          </cell>
          <cell r="N273">
            <v>0.10625</v>
          </cell>
        </row>
        <row r="274">
          <cell r="I274" t="str">
            <v>C274</v>
          </cell>
          <cell r="J274"/>
          <cell r="K274">
            <v>0.10625</v>
          </cell>
          <cell r="L274">
            <v>0.10625</v>
          </cell>
          <cell r="M274">
            <v>0.10625</v>
          </cell>
          <cell r="N274">
            <v>0.10625</v>
          </cell>
        </row>
        <row r="275">
          <cell r="I275" t="str">
            <v>C275</v>
          </cell>
          <cell r="J275"/>
          <cell r="K275">
            <v>0.10625</v>
          </cell>
          <cell r="L275">
            <v>0.10625</v>
          </cell>
          <cell r="M275">
            <v>0.10625</v>
          </cell>
          <cell r="N275">
            <v>0.10625</v>
          </cell>
        </row>
        <row r="276">
          <cell r="I276" t="str">
            <v>C276</v>
          </cell>
          <cell r="J276"/>
          <cell r="K276">
            <v>0.10624999999999998</v>
          </cell>
          <cell r="L276">
            <v>0.10624999999999998</v>
          </cell>
          <cell r="M276">
            <v>0.10624999999999998</v>
          </cell>
          <cell r="N276">
            <v>0.10624999999999998</v>
          </cell>
        </row>
        <row r="277">
          <cell r="I277" t="str">
            <v>C277</v>
          </cell>
          <cell r="J277"/>
          <cell r="K277">
            <v>0.10624999999999998</v>
          </cell>
          <cell r="L277">
            <v>0.10624999999999998</v>
          </cell>
          <cell r="M277">
            <v>0.10624999999999998</v>
          </cell>
          <cell r="N277">
            <v>0.10624999999999998</v>
          </cell>
        </row>
        <row r="278">
          <cell r="I278" t="str">
            <v>C278</v>
          </cell>
          <cell r="J278"/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I279" t="str">
            <v>C279</v>
          </cell>
          <cell r="J279"/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I280" t="str">
            <v>C280</v>
          </cell>
          <cell r="J280"/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I281" t="str">
            <v>C281</v>
          </cell>
          <cell r="J281"/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I282" t="str">
            <v>C282</v>
          </cell>
          <cell r="J282"/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I283" t="str">
            <v>C283</v>
          </cell>
          <cell r="J283"/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I284" t="str">
            <v>C284</v>
          </cell>
          <cell r="J284"/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I285" t="str">
            <v>C285</v>
          </cell>
          <cell r="J285"/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I286" t="str">
            <v>C286</v>
          </cell>
          <cell r="J286"/>
          <cell r="K286">
            <v>0.84999999999999987</v>
          </cell>
          <cell r="L286">
            <v>0.84999999999999987</v>
          </cell>
          <cell r="M286">
            <v>0.84999999999999987</v>
          </cell>
          <cell r="N286">
            <v>0.84999999999999987</v>
          </cell>
        </row>
        <row r="287">
          <cell r="I287" t="str">
            <v>C287</v>
          </cell>
          <cell r="J287"/>
          <cell r="K287">
            <v>0.15000000000000013</v>
          </cell>
          <cell r="L287">
            <v>0.15000000000000013</v>
          </cell>
          <cell r="M287">
            <v>0.15000000000000013</v>
          </cell>
          <cell r="N287">
            <v>0.15000000000000013</v>
          </cell>
        </row>
        <row r="288">
          <cell r="I288" t="str">
            <v>C288</v>
          </cell>
          <cell r="J288"/>
        </row>
        <row r="289">
          <cell r="I289" t="str">
            <v>C289</v>
          </cell>
          <cell r="J289"/>
          <cell r="K289" t="str">
            <v>Coef depr anual</v>
          </cell>
          <cell r="L289" t="str">
            <v>Coef depr anual</v>
          </cell>
          <cell r="M289" t="str">
            <v>Coef depr anual</v>
          </cell>
          <cell r="N289" t="str">
            <v>Coef depr anual</v>
          </cell>
        </row>
        <row r="290">
          <cell r="I290" t="str">
            <v>C290</v>
          </cell>
          <cell r="J290"/>
          <cell r="K290">
            <v>0.09</v>
          </cell>
          <cell r="L290">
            <v>0.09</v>
          </cell>
          <cell r="M290">
            <v>0.09</v>
          </cell>
          <cell r="N290">
            <v>0.09</v>
          </cell>
        </row>
        <row r="291">
          <cell r="I291" t="str">
            <v>C291</v>
          </cell>
          <cell r="J291"/>
          <cell r="K291">
            <v>9.0000000000000011E-2</v>
          </cell>
          <cell r="L291">
            <v>9.0000000000000011E-2</v>
          </cell>
          <cell r="M291">
            <v>9.0000000000000011E-2</v>
          </cell>
          <cell r="N291">
            <v>9.0000000000000011E-2</v>
          </cell>
        </row>
        <row r="292">
          <cell r="I292" t="str">
            <v>C292</v>
          </cell>
          <cell r="J292"/>
          <cell r="K292">
            <v>9.0000000000000011E-2</v>
          </cell>
          <cell r="L292">
            <v>9.0000000000000011E-2</v>
          </cell>
          <cell r="M292">
            <v>9.0000000000000011E-2</v>
          </cell>
          <cell r="N292">
            <v>9.0000000000000011E-2</v>
          </cell>
        </row>
        <row r="293">
          <cell r="I293" t="str">
            <v>C293</v>
          </cell>
          <cell r="J293"/>
          <cell r="K293">
            <v>9.0000000000000011E-2</v>
          </cell>
          <cell r="L293">
            <v>9.0000000000000011E-2</v>
          </cell>
          <cell r="M293">
            <v>9.0000000000000011E-2</v>
          </cell>
          <cell r="N293">
            <v>9.0000000000000011E-2</v>
          </cell>
        </row>
        <row r="294">
          <cell r="I294" t="str">
            <v>C294</v>
          </cell>
          <cell r="J294"/>
          <cell r="K294">
            <v>9.0000000000000024E-2</v>
          </cell>
          <cell r="L294">
            <v>9.0000000000000024E-2</v>
          </cell>
          <cell r="M294">
            <v>9.0000000000000024E-2</v>
          </cell>
          <cell r="N294">
            <v>9.0000000000000024E-2</v>
          </cell>
        </row>
        <row r="295">
          <cell r="I295" t="str">
            <v>C295</v>
          </cell>
          <cell r="J295"/>
          <cell r="K295">
            <v>9.0000000000000024E-2</v>
          </cell>
          <cell r="L295">
            <v>9.0000000000000024E-2</v>
          </cell>
          <cell r="M295">
            <v>9.0000000000000024E-2</v>
          </cell>
          <cell r="N295">
            <v>9.0000000000000024E-2</v>
          </cell>
        </row>
        <row r="296">
          <cell r="I296" t="str">
            <v>C296</v>
          </cell>
          <cell r="J296"/>
          <cell r="K296">
            <v>9.0000000000000024E-2</v>
          </cell>
          <cell r="L296">
            <v>9.0000000000000024E-2</v>
          </cell>
          <cell r="M296">
            <v>9.0000000000000024E-2</v>
          </cell>
          <cell r="N296">
            <v>9.0000000000000024E-2</v>
          </cell>
        </row>
        <row r="297">
          <cell r="I297" t="str">
            <v>C297</v>
          </cell>
          <cell r="J297"/>
          <cell r="K297">
            <v>9.0000000000000024E-2</v>
          </cell>
          <cell r="L297">
            <v>9.0000000000000024E-2</v>
          </cell>
          <cell r="M297">
            <v>9.0000000000000024E-2</v>
          </cell>
          <cell r="N297">
            <v>9.0000000000000024E-2</v>
          </cell>
        </row>
        <row r="298">
          <cell r="I298" t="str">
            <v>C298</v>
          </cell>
          <cell r="J298"/>
          <cell r="K298">
            <v>9.0000000000000024E-2</v>
          </cell>
          <cell r="L298">
            <v>9.0000000000000024E-2</v>
          </cell>
          <cell r="M298">
            <v>9.0000000000000024E-2</v>
          </cell>
          <cell r="N298">
            <v>9.0000000000000024E-2</v>
          </cell>
        </row>
        <row r="299">
          <cell r="I299" t="str">
            <v>C299</v>
          </cell>
          <cell r="J299"/>
          <cell r="K299">
            <v>9.0000000000000024E-2</v>
          </cell>
          <cell r="L299">
            <v>9.0000000000000024E-2</v>
          </cell>
          <cell r="M299">
            <v>9.0000000000000024E-2</v>
          </cell>
          <cell r="N299">
            <v>9.0000000000000024E-2</v>
          </cell>
        </row>
        <row r="300">
          <cell r="I300" t="str">
            <v>C300</v>
          </cell>
          <cell r="J300"/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I301" t="str">
            <v>C301</v>
          </cell>
          <cell r="J301"/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I302" t="str">
            <v>C302</v>
          </cell>
          <cell r="J302"/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I303" t="str">
            <v>C303</v>
          </cell>
          <cell r="J303"/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I304" t="str">
            <v>C304</v>
          </cell>
          <cell r="J304"/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I305" t="str">
            <v>C305</v>
          </cell>
          <cell r="J305"/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I306" t="str">
            <v>C306</v>
          </cell>
          <cell r="J306"/>
          <cell r="K306">
            <v>0.90000000000000036</v>
          </cell>
          <cell r="L306">
            <v>0.90000000000000036</v>
          </cell>
          <cell r="M306">
            <v>0.90000000000000036</v>
          </cell>
          <cell r="N306">
            <v>0.90000000000000036</v>
          </cell>
        </row>
        <row r="307">
          <cell r="I307" t="str">
            <v>C307</v>
          </cell>
          <cell r="J307"/>
          <cell r="K307">
            <v>9.9999999999999645E-2</v>
          </cell>
          <cell r="L307">
            <v>9.9999999999999645E-2</v>
          </cell>
          <cell r="M307">
            <v>9.9999999999999645E-2</v>
          </cell>
          <cell r="N307">
            <v>9.9999999999999645E-2</v>
          </cell>
        </row>
        <row r="308">
          <cell r="I308" t="str">
            <v>C308</v>
          </cell>
          <cell r="J308"/>
        </row>
        <row r="309">
          <cell r="I309" t="str">
            <v>C309</v>
          </cell>
          <cell r="J309"/>
          <cell r="K309" t="str">
            <v>Fat depr anual</v>
          </cell>
          <cell r="L309" t="str">
            <v>Fat depr anual</v>
          </cell>
          <cell r="M309" t="str">
            <v>Fat depr anual</v>
          </cell>
          <cell r="N309" t="str">
            <v>Fat depr anual</v>
          </cell>
        </row>
        <row r="310">
          <cell r="I310" t="str">
            <v>C310</v>
          </cell>
          <cell r="J310"/>
          <cell r="K310">
            <v>0.09</v>
          </cell>
          <cell r="L310">
            <v>0.09</v>
          </cell>
          <cell r="M310">
            <v>0.09</v>
          </cell>
          <cell r="N310">
            <v>0.09</v>
          </cell>
        </row>
        <row r="311">
          <cell r="I311" t="str">
            <v>C311</v>
          </cell>
          <cell r="J311"/>
          <cell r="K311">
            <v>9.0000000000000011E-2</v>
          </cell>
          <cell r="L311">
            <v>9.0000000000000011E-2</v>
          </cell>
          <cell r="M311">
            <v>9.0000000000000011E-2</v>
          </cell>
          <cell r="N311">
            <v>9.0000000000000011E-2</v>
          </cell>
        </row>
        <row r="312">
          <cell r="I312" t="str">
            <v>C312</v>
          </cell>
          <cell r="J312"/>
          <cell r="K312">
            <v>9.0000000000000011E-2</v>
          </cell>
          <cell r="L312">
            <v>9.0000000000000011E-2</v>
          </cell>
          <cell r="M312">
            <v>9.0000000000000011E-2</v>
          </cell>
          <cell r="N312">
            <v>9.0000000000000011E-2</v>
          </cell>
        </row>
        <row r="313">
          <cell r="I313" t="str">
            <v>C313</v>
          </cell>
          <cell r="J313"/>
          <cell r="K313">
            <v>9.0000000000000011E-2</v>
          </cell>
          <cell r="L313">
            <v>9.0000000000000011E-2</v>
          </cell>
          <cell r="M313">
            <v>9.0000000000000011E-2</v>
          </cell>
          <cell r="N313">
            <v>9.0000000000000011E-2</v>
          </cell>
        </row>
        <row r="314">
          <cell r="I314" t="str">
            <v>C314</v>
          </cell>
          <cell r="J314"/>
          <cell r="K314">
            <v>9.0000000000000024E-2</v>
          </cell>
          <cell r="L314">
            <v>9.0000000000000024E-2</v>
          </cell>
          <cell r="M314">
            <v>9.0000000000000024E-2</v>
          </cell>
          <cell r="N314">
            <v>9.0000000000000024E-2</v>
          </cell>
        </row>
        <row r="315">
          <cell r="I315" t="str">
            <v>C315</v>
          </cell>
          <cell r="J315"/>
          <cell r="K315">
            <v>9.0000000000000024E-2</v>
          </cell>
          <cell r="L315">
            <v>9.0000000000000024E-2</v>
          </cell>
          <cell r="M315">
            <v>9.0000000000000024E-2</v>
          </cell>
          <cell r="N315">
            <v>9.0000000000000024E-2</v>
          </cell>
        </row>
        <row r="316">
          <cell r="I316" t="str">
            <v>C316</v>
          </cell>
          <cell r="J316"/>
          <cell r="K316">
            <v>9.0000000000000024E-2</v>
          </cell>
          <cell r="L316">
            <v>9.0000000000000024E-2</v>
          </cell>
          <cell r="M316">
            <v>9.0000000000000024E-2</v>
          </cell>
          <cell r="N316">
            <v>9.0000000000000024E-2</v>
          </cell>
        </row>
        <row r="317">
          <cell r="I317" t="str">
            <v>C317</v>
          </cell>
          <cell r="J317"/>
          <cell r="K317">
            <v>9.0000000000000024E-2</v>
          </cell>
          <cell r="L317">
            <v>9.0000000000000024E-2</v>
          </cell>
          <cell r="M317">
            <v>9.0000000000000024E-2</v>
          </cell>
          <cell r="N317">
            <v>9.0000000000000024E-2</v>
          </cell>
        </row>
        <row r="318">
          <cell r="I318" t="str">
            <v>C318</v>
          </cell>
          <cell r="J318"/>
          <cell r="K318">
            <v>9.0000000000000024E-2</v>
          </cell>
          <cell r="L318">
            <v>9.0000000000000024E-2</v>
          </cell>
          <cell r="M318">
            <v>9.0000000000000024E-2</v>
          </cell>
          <cell r="N318">
            <v>9.0000000000000024E-2</v>
          </cell>
        </row>
        <row r="319">
          <cell r="I319" t="str">
            <v>C319</v>
          </cell>
          <cell r="J319"/>
          <cell r="K319">
            <v>9.0000000000000024E-2</v>
          </cell>
          <cell r="L319">
            <v>9.0000000000000024E-2</v>
          </cell>
          <cell r="M319">
            <v>9.0000000000000024E-2</v>
          </cell>
          <cell r="N319">
            <v>9.0000000000000024E-2</v>
          </cell>
        </row>
        <row r="320">
          <cell r="I320" t="str">
            <v>C320</v>
          </cell>
          <cell r="J320"/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I321" t="str">
            <v>C321</v>
          </cell>
          <cell r="J321"/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I322" t="str">
            <v>C322</v>
          </cell>
          <cell r="J322"/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I323" t="str">
            <v>C323</v>
          </cell>
          <cell r="J323"/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I324" t="str">
            <v>C324</v>
          </cell>
          <cell r="J324"/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I325" t="str">
            <v>C325</v>
          </cell>
          <cell r="J325"/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I326" t="str">
            <v>C326</v>
          </cell>
          <cell r="J326"/>
          <cell r="K326">
            <v>0.90000000000000036</v>
          </cell>
          <cell r="L326">
            <v>0.90000000000000036</v>
          </cell>
          <cell r="M326">
            <v>0.90000000000000036</v>
          </cell>
          <cell r="N326">
            <v>0.90000000000000036</v>
          </cell>
        </row>
        <row r="327">
          <cell r="I327" t="str">
            <v>C327</v>
          </cell>
          <cell r="J327"/>
          <cell r="K327">
            <v>9.9999999999999645E-2</v>
          </cell>
          <cell r="L327">
            <v>9.9999999999999645E-2</v>
          </cell>
          <cell r="M327">
            <v>9.9999999999999645E-2</v>
          </cell>
          <cell r="N327">
            <v>9.9999999999999645E-2</v>
          </cell>
        </row>
        <row r="328">
          <cell r="I328" t="str">
            <v>C328</v>
          </cell>
          <cell r="J328"/>
        </row>
        <row r="329">
          <cell r="I329" t="str">
            <v>C329</v>
          </cell>
          <cell r="J329"/>
        </row>
        <row r="330">
          <cell r="I330" t="str">
            <v>C330</v>
          </cell>
          <cell r="J330"/>
        </row>
        <row r="331">
          <cell r="I331" t="str">
            <v>C331</v>
          </cell>
          <cell r="J331"/>
        </row>
        <row r="332">
          <cell r="I332" t="str">
            <v>C332</v>
          </cell>
          <cell r="J332"/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I333" t="str">
            <v>C333</v>
          </cell>
          <cell r="J333"/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I334" t="str">
            <v>C334</v>
          </cell>
          <cell r="J334"/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I335" t="str">
            <v>C335</v>
          </cell>
          <cell r="J335"/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I336" t="str">
            <v>C336</v>
          </cell>
          <cell r="J336"/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I337" t="str">
            <v>C337</v>
          </cell>
          <cell r="J337"/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I338" t="str">
            <v>C338</v>
          </cell>
          <cell r="J338"/>
          <cell r="K338">
            <v>28762.82</v>
          </cell>
          <cell r="L338">
            <v>0</v>
          </cell>
          <cell r="M338">
            <v>106.24</v>
          </cell>
          <cell r="N338">
            <v>106.24</v>
          </cell>
        </row>
        <row r="339">
          <cell r="I339" t="str">
            <v>C339</v>
          </cell>
          <cell r="J339"/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I340" t="str">
            <v>C340</v>
          </cell>
          <cell r="J340"/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I341" t="str">
            <v>C341</v>
          </cell>
          <cell r="J341"/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I342" t="str">
            <v>C342</v>
          </cell>
          <cell r="J342"/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I343" t="str">
            <v>C343</v>
          </cell>
          <cell r="J343"/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I344" t="str">
            <v>C344</v>
          </cell>
          <cell r="J344"/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I345" t="str">
            <v>C345</v>
          </cell>
          <cell r="J345"/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I346" t="str">
            <v>C346</v>
          </cell>
          <cell r="J346"/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I347" t="str">
            <v>C347</v>
          </cell>
          <cell r="J347"/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I348" t="str">
            <v>C348</v>
          </cell>
          <cell r="J348"/>
          <cell r="K348">
            <v>28762.82</v>
          </cell>
          <cell r="L348">
            <v>0</v>
          </cell>
          <cell r="M348">
            <v>106.24</v>
          </cell>
          <cell r="N348">
            <v>106.24</v>
          </cell>
        </row>
        <row r="349">
          <cell r="I349" t="str">
            <v>C349</v>
          </cell>
          <cell r="J349"/>
        </row>
        <row r="350">
          <cell r="I350" t="str">
            <v>C350</v>
          </cell>
          <cell r="J350"/>
        </row>
        <row r="351">
          <cell r="I351" t="str">
            <v>C351</v>
          </cell>
          <cell r="J351"/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I352" t="str">
            <v>C352</v>
          </cell>
          <cell r="J352"/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I353" t="str">
            <v>C353</v>
          </cell>
          <cell r="J353"/>
          <cell r="K353">
            <v>57331.61</v>
          </cell>
          <cell r="L353">
            <v>0</v>
          </cell>
          <cell r="M353">
            <v>212.49</v>
          </cell>
          <cell r="N353">
            <v>212.49</v>
          </cell>
        </row>
        <row r="354">
          <cell r="I354" t="str">
            <v>C354</v>
          </cell>
          <cell r="J354"/>
          <cell r="K354">
            <v>85997.42</v>
          </cell>
          <cell r="L354">
            <v>0</v>
          </cell>
          <cell r="M354">
            <v>318.73</v>
          </cell>
          <cell r="N354">
            <v>318.73</v>
          </cell>
        </row>
        <row r="355">
          <cell r="I355" t="str">
            <v>C355</v>
          </cell>
          <cell r="J355"/>
          <cell r="K355">
            <v>85997.42</v>
          </cell>
          <cell r="L355">
            <v>0</v>
          </cell>
          <cell r="M355">
            <v>318.73</v>
          </cell>
          <cell r="N355">
            <v>318.73</v>
          </cell>
        </row>
        <row r="356">
          <cell r="I356" t="str">
            <v>C356</v>
          </cell>
          <cell r="J356"/>
          <cell r="K356">
            <v>85997.42</v>
          </cell>
          <cell r="L356">
            <v>469782.25</v>
          </cell>
          <cell r="M356">
            <v>318.73</v>
          </cell>
          <cell r="N356">
            <v>318.73</v>
          </cell>
        </row>
        <row r="357">
          <cell r="I357" t="str">
            <v>C357</v>
          </cell>
          <cell r="J357"/>
          <cell r="K357">
            <v>85997.42</v>
          </cell>
          <cell r="L357">
            <v>0</v>
          </cell>
          <cell r="M357">
            <v>318.73</v>
          </cell>
          <cell r="N357">
            <v>318.73</v>
          </cell>
        </row>
        <row r="358">
          <cell r="I358" t="str">
            <v>C358</v>
          </cell>
          <cell r="J358"/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I359" t="str">
            <v>C359</v>
          </cell>
          <cell r="J359"/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I360" t="str">
            <v>C360</v>
          </cell>
          <cell r="J360"/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I361" t="str">
            <v>C361</v>
          </cell>
          <cell r="J361"/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I362" t="str">
            <v>C362</v>
          </cell>
          <cell r="J362"/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I363" t="str">
            <v>C363</v>
          </cell>
          <cell r="J363"/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I364" t="str">
            <v>C364</v>
          </cell>
          <cell r="J364"/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I365" t="str">
            <v>C365</v>
          </cell>
          <cell r="J365"/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I366" t="str">
            <v>C366</v>
          </cell>
          <cell r="J366"/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I367" t="str">
            <v>C367</v>
          </cell>
          <cell r="J367"/>
          <cell r="K367">
            <v>401321.29</v>
          </cell>
          <cell r="L367">
            <v>469782.25</v>
          </cell>
          <cell r="M367">
            <v>1487.41</v>
          </cell>
          <cell r="N367">
            <v>1487.41</v>
          </cell>
        </row>
        <row r="368">
          <cell r="I368" t="str">
            <v>C368</v>
          </cell>
          <cell r="J368"/>
        </row>
        <row r="369">
          <cell r="I369" t="str">
            <v>C369</v>
          </cell>
          <cell r="J369"/>
        </row>
        <row r="370">
          <cell r="I370" t="str">
            <v>C370</v>
          </cell>
          <cell r="J370"/>
          <cell r="K370">
            <v>0</v>
          </cell>
          <cell r="L370">
            <v>495388.8</v>
          </cell>
          <cell r="M370">
            <v>0</v>
          </cell>
          <cell r="N370">
            <v>0</v>
          </cell>
        </row>
        <row r="371">
          <cell r="I371" t="str">
            <v>C371</v>
          </cell>
          <cell r="J371"/>
          <cell r="K371">
            <v>0</v>
          </cell>
          <cell r="L371">
            <v>495388.8</v>
          </cell>
          <cell r="M371">
            <v>0</v>
          </cell>
          <cell r="N371">
            <v>0</v>
          </cell>
        </row>
        <row r="372">
          <cell r="I372" t="str">
            <v>C372</v>
          </cell>
          <cell r="J372"/>
          <cell r="K372">
            <v>318194.14</v>
          </cell>
          <cell r="L372">
            <v>0</v>
          </cell>
          <cell r="M372">
            <v>1079.94</v>
          </cell>
          <cell r="N372">
            <v>1079.94</v>
          </cell>
        </row>
        <row r="373">
          <cell r="I373" t="str">
            <v>C373</v>
          </cell>
          <cell r="J373"/>
          <cell r="K373">
            <v>318194.14</v>
          </cell>
          <cell r="L373">
            <v>619236</v>
          </cell>
          <cell r="M373">
            <v>1079.94</v>
          </cell>
          <cell r="N373">
            <v>1079.94</v>
          </cell>
        </row>
        <row r="374">
          <cell r="I374" t="str">
            <v>C374</v>
          </cell>
          <cell r="J374"/>
          <cell r="K374">
            <v>318194.14</v>
          </cell>
          <cell r="L374">
            <v>30961.8</v>
          </cell>
          <cell r="M374">
            <v>1079.94</v>
          </cell>
          <cell r="N374">
            <v>1079.94</v>
          </cell>
        </row>
        <row r="375">
          <cell r="I375" t="str">
            <v>C375</v>
          </cell>
          <cell r="J375"/>
          <cell r="K375">
            <v>318194.14</v>
          </cell>
          <cell r="L375">
            <v>61923.6</v>
          </cell>
          <cell r="M375">
            <v>1079.94</v>
          </cell>
          <cell r="N375">
            <v>1079.94</v>
          </cell>
        </row>
        <row r="376">
          <cell r="I376" t="str">
            <v>C376</v>
          </cell>
          <cell r="J376"/>
          <cell r="K376">
            <v>318194.14</v>
          </cell>
          <cell r="L376">
            <v>30961.8</v>
          </cell>
          <cell r="M376">
            <v>1079.94</v>
          </cell>
          <cell r="N376">
            <v>1079.94</v>
          </cell>
        </row>
        <row r="377">
          <cell r="I377" t="str">
            <v>C377</v>
          </cell>
          <cell r="J377"/>
          <cell r="K377">
            <v>318194.14</v>
          </cell>
          <cell r="L377">
            <v>0</v>
          </cell>
          <cell r="M377">
            <v>1079.94</v>
          </cell>
          <cell r="N377">
            <v>1079.94</v>
          </cell>
        </row>
        <row r="378">
          <cell r="I378" t="str">
            <v>C378</v>
          </cell>
          <cell r="J378"/>
          <cell r="K378">
            <v>0</v>
          </cell>
          <cell r="L378">
            <v>433465.2</v>
          </cell>
          <cell r="M378">
            <v>0</v>
          </cell>
          <cell r="N378">
            <v>0</v>
          </cell>
        </row>
        <row r="379">
          <cell r="I379" t="str">
            <v>C379</v>
          </cell>
          <cell r="J379"/>
          <cell r="K379">
            <v>0</v>
          </cell>
          <cell r="L379">
            <v>92885.4</v>
          </cell>
          <cell r="M379">
            <v>0</v>
          </cell>
          <cell r="N379">
            <v>0</v>
          </cell>
        </row>
        <row r="380">
          <cell r="I380" t="str">
            <v>C380</v>
          </cell>
          <cell r="J380"/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I381" t="str">
            <v>C381</v>
          </cell>
          <cell r="J381"/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I382" t="str">
            <v>C382</v>
          </cell>
          <cell r="J382"/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I383" t="str">
            <v>C383</v>
          </cell>
          <cell r="J383"/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I384" t="str">
            <v>C384</v>
          </cell>
          <cell r="J384"/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I385" t="str">
            <v>C385</v>
          </cell>
          <cell r="J385"/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I386" t="str">
            <v>C386</v>
          </cell>
          <cell r="J386"/>
          <cell r="K386">
            <v>1909164.8400000003</v>
          </cell>
          <cell r="L386">
            <v>2260211.4000000004</v>
          </cell>
          <cell r="M386">
            <v>6479.6400000000012</v>
          </cell>
          <cell r="N386">
            <v>6479.6400000000012</v>
          </cell>
        </row>
        <row r="387">
          <cell r="I387" t="str">
            <v>C387</v>
          </cell>
          <cell r="J387"/>
        </row>
        <row r="388">
          <cell r="I388" t="str">
            <v>C388</v>
          </cell>
          <cell r="J388"/>
        </row>
        <row r="389">
          <cell r="I389" t="str">
            <v>C389</v>
          </cell>
          <cell r="J389"/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I390" t="str">
            <v>C390</v>
          </cell>
          <cell r="J390"/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I391" t="str">
            <v>C391</v>
          </cell>
          <cell r="J391"/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I392" t="str">
            <v>C392</v>
          </cell>
          <cell r="J392"/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I393" t="str">
            <v>C393</v>
          </cell>
          <cell r="J393"/>
          <cell r="K393">
            <v>31298.240000000002</v>
          </cell>
          <cell r="L393">
            <v>0</v>
          </cell>
          <cell r="M393">
            <v>89.99</v>
          </cell>
          <cell r="N393">
            <v>89.99</v>
          </cell>
        </row>
        <row r="394">
          <cell r="I394" t="str">
            <v>C394</v>
          </cell>
          <cell r="J394"/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I395" t="str">
            <v>C395</v>
          </cell>
          <cell r="J395"/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I396" t="str">
            <v>C396</v>
          </cell>
          <cell r="J396"/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I397" t="str">
            <v>C397</v>
          </cell>
          <cell r="J397"/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I398" t="str">
            <v>C398</v>
          </cell>
          <cell r="J398"/>
          <cell r="K398">
            <v>0</v>
          </cell>
          <cell r="L398">
            <v>61497</v>
          </cell>
          <cell r="M398">
            <v>0</v>
          </cell>
          <cell r="N398">
            <v>0</v>
          </cell>
        </row>
        <row r="399">
          <cell r="I399" t="str">
            <v>C399</v>
          </cell>
          <cell r="J399"/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I400" t="str">
            <v>C400</v>
          </cell>
          <cell r="J400"/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I401" t="str">
            <v>C401</v>
          </cell>
          <cell r="J401"/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I402" t="str">
            <v>C402</v>
          </cell>
          <cell r="J402"/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I403" t="str">
            <v>C403</v>
          </cell>
          <cell r="J403"/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I404" t="str">
            <v>C404</v>
          </cell>
          <cell r="J404"/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I405" t="str">
            <v>C405</v>
          </cell>
          <cell r="J405"/>
          <cell r="K405">
            <v>31298.240000000002</v>
          </cell>
          <cell r="L405">
            <v>61497</v>
          </cell>
          <cell r="M405">
            <v>89.99</v>
          </cell>
          <cell r="N405">
            <v>89.99</v>
          </cell>
        </row>
        <row r="406">
          <cell r="I406" t="str">
            <v>C406</v>
          </cell>
          <cell r="J406"/>
        </row>
        <row r="407">
          <cell r="I407" t="str">
            <v>C407</v>
          </cell>
          <cell r="J407"/>
          <cell r="K407"/>
          <cell r="L407"/>
          <cell r="M407"/>
          <cell r="N407"/>
        </row>
        <row r="408">
          <cell r="I408" t="str">
            <v>C408</v>
          </cell>
          <cell r="J408"/>
          <cell r="K408">
            <v>28762.82</v>
          </cell>
          <cell r="L408">
            <v>0</v>
          </cell>
          <cell r="M408">
            <v>106.24</v>
          </cell>
          <cell r="N408">
            <v>106.24</v>
          </cell>
        </row>
        <row r="409">
          <cell r="I409" t="str">
            <v>C409</v>
          </cell>
          <cell r="J409"/>
          <cell r="K409">
            <v>401321.29</v>
          </cell>
          <cell r="L409">
            <v>469782.25</v>
          </cell>
          <cell r="M409">
            <v>1487.41</v>
          </cell>
          <cell r="N409">
            <v>1487.41</v>
          </cell>
        </row>
        <row r="410">
          <cell r="I410" t="str">
            <v>C410</v>
          </cell>
          <cell r="J410"/>
          <cell r="K410">
            <v>1909164.8400000003</v>
          </cell>
          <cell r="L410">
            <v>2260211.4000000004</v>
          </cell>
          <cell r="M410">
            <v>6479.6400000000012</v>
          </cell>
          <cell r="N410">
            <v>6479.6400000000012</v>
          </cell>
        </row>
        <row r="411">
          <cell r="I411" t="str">
            <v>C411</v>
          </cell>
          <cell r="J411"/>
          <cell r="K411">
            <v>31298.240000000002</v>
          </cell>
          <cell r="L411">
            <v>61497</v>
          </cell>
          <cell r="M411">
            <v>89.99</v>
          </cell>
          <cell r="N411">
            <v>89.99</v>
          </cell>
        </row>
        <row r="412">
          <cell r="I412" t="str">
            <v>C412</v>
          </cell>
          <cell r="J412"/>
          <cell r="K412">
            <v>2370547.1900000004</v>
          </cell>
          <cell r="L412">
            <v>2791490.6500000004</v>
          </cell>
          <cell r="M412">
            <v>8163.2800000000007</v>
          </cell>
          <cell r="N412">
            <v>8163.2800000000007</v>
          </cell>
        </row>
        <row r="413">
          <cell r="I413" t="str">
            <v>C413</v>
          </cell>
          <cell r="J413"/>
        </row>
        <row r="414">
          <cell r="I414" t="str">
            <v>C414</v>
          </cell>
          <cell r="J414"/>
          <cell r="K414"/>
          <cell r="L414"/>
          <cell r="M414"/>
          <cell r="N414"/>
        </row>
        <row r="415">
          <cell r="I415" t="str">
            <v>C415</v>
          </cell>
          <cell r="J415"/>
          <cell r="K415">
            <v>2396.9</v>
          </cell>
          <cell r="L415">
            <v>0</v>
          </cell>
          <cell r="M415">
            <v>8.85</v>
          </cell>
          <cell r="N415">
            <v>8.85</v>
          </cell>
        </row>
        <row r="416">
          <cell r="I416" t="str">
            <v>C416</v>
          </cell>
          <cell r="J416"/>
          <cell r="K416">
            <v>33443.440000000002</v>
          </cell>
          <cell r="L416">
            <v>39148.519999999997</v>
          </cell>
          <cell r="M416">
            <v>123.95</v>
          </cell>
          <cell r="N416">
            <v>123.95</v>
          </cell>
        </row>
        <row r="417">
          <cell r="I417" t="str">
            <v>C417</v>
          </cell>
          <cell r="J417"/>
          <cell r="K417">
            <v>159097.07</v>
          </cell>
          <cell r="L417">
            <v>188350.95</v>
          </cell>
          <cell r="M417">
            <v>539.97</v>
          </cell>
          <cell r="N417">
            <v>539.97</v>
          </cell>
        </row>
        <row r="418">
          <cell r="I418" t="str">
            <v>C418</v>
          </cell>
          <cell r="J418"/>
          <cell r="K418">
            <v>2608.19</v>
          </cell>
          <cell r="L418">
            <v>5124.75</v>
          </cell>
          <cell r="M418">
            <v>7.5</v>
          </cell>
          <cell r="N418">
            <v>7.5</v>
          </cell>
        </row>
        <row r="419">
          <cell r="I419" t="str">
            <v>C419</v>
          </cell>
          <cell r="J419"/>
          <cell r="K419">
            <v>197545.60000000001</v>
          </cell>
          <cell r="L419">
            <v>232624.22</v>
          </cell>
          <cell r="M419">
            <v>680.27</v>
          </cell>
          <cell r="N419">
            <v>680.27</v>
          </cell>
        </row>
        <row r="420">
          <cell r="I420" t="str">
            <v>C420</v>
          </cell>
          <cell r="J420"/>
        </row>
        <row r="421">
          <cell r="I421" t="str">
            <v>C421</v>
          </cell>
          <cell r="J421"/>
        </row>
        <row r="422">
          <cell r="I422" t="str">
            <v>C422</v>
          </cell>
          <cell r="J422"/>
        </row>
        <row r="423">
          <cell r="I423" t="str">
            <v>C423</v>
          </cell>
          <cell r="J423"/>
          <cell r="K423" t="str">
            <v>Fat. Rem. Anual</v>
          </cell>
          <cell r="L423" t="str">
            <v>Fat. Rem. Anual</v>
          </cell>
          <cell r="M423" t="str">
            <v>Fat. Rem. Anual</v>
          </cell>
          <cell r="N423" t="str">
            <v>Fat. Rem. Anual</v>
          </cell>
        </row>
        <row r="424">
          <cell r="I424" t="str">
            <v>C424</v>
          </cell>
          <cell r="J424"/>
          <cell r="K424">
            <v>0.12</v>
          </cell>
          <cell r="L424">
            <v>0.12</v>
          </cell>
          <cell r="M424">
            <v>0.12</v>
          </cell>
          <cell r="N424">
            <v>0.12</v>
          </cell>
        </row>
        <row r="425">
          <cell r="I425" t="str">
            <v>C425</v>
          </cell>
          <cell r="J425"/>
          <cell r="K425">
            <v>0.10725</v>
          </cell>
          <cell r="L425">
            <v>0.10725</v>
          </cell>
          <cell r="M425">
            <v>0.10725</v>
          </cell>
          <cell r="N425">
            <v>0.10725</v>
          </cell>
        </row>
        <row r="426">
          <cell r="I426" t="str">
            <v>C426</v>
          </cell>
          <cell r="J426"/>
          <cell r="K426">
            <v>9.4500000000000001E-2</v>
          </cell>
          <cell r="L426">
            <v>9.4500000000000001E-2</v>
          </cell>
          <cell r="M426">
            <v>9.4500000000000001E-2</v>
          </cell>
          <cell r="N426">
            <v>9.4500000000000001E-2</v>
          </cell>
        </row>
        <row r="427">
          <cell r="I427" t="str">
            <v>C427</v>
          </cell>
          <cell r="J427"/>
          <cell r="K427">
            <v>8.1750000000000003E-2</v>
          </cell>
          <cell r="L427">
            <v>8.1750000000000003E-2</v>
          </cell>
          <cell r="M427">
            <v>8.1750000000000003E-2</v>
          </cell>
          <cell r="N427">
            <v>8.1750000000000003E-2</v>
          </cell>
        </row>
        <row r="428">
          <cell r="I428" t="str">
            <v>C428</v>
          </cell>
          <cell r="J428"/>
          <cell r="K428">
            <v>6.9000000000000006E-2</v>
          </cell>
          <cell r="L428">
            <v>6.9000000000000006E-2</v>
          </cell>
          <cell r="M428">
            <v>6.9000000000000006E-2</v>
          </cell>
          <cell r="N428">
            <v>6.9000000000000006E-2</v>
          </cell>
        </row>
        <row r="429">
          <cell r="I429" t="str">
            <v>C429</v>
          </cell>
          <cell r="J429"/>
          <cell r="K429">
            <v>5.6250000000000001E-2</v>
          </cell>
          <cell r="L429">
            <v>5.6250000000000001E-2</v>
          </cell>
          <cell r="M429">
            <v>5.6250000000000001E-2</v>
          </cell>
          <cell r="N429">
            <v>5.6250000000000001E-2</v>
          </cell>
        </row>
        <row r="430">
          <cell r="I430" t="str">
            <v>C430</v>
          </cell>
          <cell r="J430"/>
          <cell r="K430">
            <v>4.3499999999999997E-2</v>
          </cell>
          <cell r="L430">
            <v>4.3499999999999997E-2</v>
          </cell>
          <cell r="M430">
            <v>4.3499999999999997E-2</v>
          </cell>
          <cell r="N430">
            <v>4.3499999999999997E-2</v>
          </cell>
        </row>
        <row r="431">
          <cell r="I431" t="str">
            <v>C431</v>
          </cell>
          <cell r="J431"/>
          <cell r="K431">
            <v>3.075E-2</v>
          </cell>
          <cell r="L431">
            <v>3.075E-2</v>
          </cell>
          <cell r="M431">
            <v>3.075E-2</v>
          </cell>
          <cell r="N431">
            <v>3.075E-2</v>
          </cell>
        </row>
        <row r="432">
          <cell r="I432" t="str">
            <v>C432</v>
          </cell>
          <cell r="J432"/>
          <cell r="K432">
            <v>0</v>
          </cell>
          <cell r="L432">
            <v>0</v>
          </cell>
          <cell r="M432">
            <v>0</v>
          </cell>
          <cell r="N432">
            <v>0</v>
          </cell>
        </row>
        <row r="433">
          <cell r="I433" t="str">
            <v>C433</v>
          </cell>
          <cell r="J433"/>
          <cell r="K433">
            <v>0</v>
          </cell>
          <cell r="L433">
            <v>0</v>
          </cell>
          <cell r="M433">
            <v>0</v>
          </cell>
          <cell r="N433">
            <v>0</v>
          </cell>
        </row>
        <row r="434">
          <cell r="I434" t="str">
            <v>C434</v>
          </cell>
          <cell r="J434"/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I435" t="str">
            <v>C435</v>
          </cell>
          <cell r="J435"/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I436" t="str">
            <v>C436</v>
          </cell>
          <cell r="J436"/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I437" t="str">
            <v>C437</v>
          </cell>
          <cell r="J437"/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I438" t="str">
            <v>C438</v>
          </cell>
          <cell r="J438"/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I439" t="str">
            <v>C439</v>
          </cell>
          <cell r="J439"/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I440" t="str">
            <v>C440</v>
          </cell>
          <cell r="J440"/>
        </row>
        <row r="441">
          <cell r="I441" t="str">
            <v>C441</v>
          </cell>
          <cell r="J441"/>
          <cell r="K441" t="str">
            <v>Fat. Rem. Anual</v>
          </cell>
          <cell r="L441" t="str">
            <v>Fat. Rem. Anual</v>
          </cell>
          <cell r="M441" t="str">
            <v>Fat. Rem. Anual</v>
          </cell>
          <cell r="N441" t="str">
            <v>Fat. Rem. Anual</v>
          </cell>
        </row>
        <row r="442">
          <cell r="I442" t="str">
            <v>C442</v>
          </cell>
          <cell r="J442"/>
          <cell r="K442">
            <v>0.12</v>
          </cell>
          <cell r="L442">
            <v>0.12</v>
          </cell>
          <cell r="M442">
            <v>0.12</v>
          </cell>
          <cell r="N442">
            <v>0.12</v>
          </cell>
        </row>
        <row r="443">
          <cell r="I443" t="str">
            <v>C443</v>
          </cell>
          <cell r="J443"/>
          <cell r="K443">
            <v>0.10725</v>
          </cell>
          <cell r="L443">
            <v>0.10725</v>
          </cell>
          <cell r="M443">
            <v>0.10725</v>
          </cell>
          <cell r="N443">
            <v>0.10725</v>
          </cell>
        </row>
        <row r="444">
          <cell r="I444" t="str">
            <v>C444</v>
          </cell>
          <cell r="J444"/>
          <cell r="K444">
            <v>9.4500000000000001E-2</v>
          </cell>
          <cell r="L444">
            <v>9.4500000000000001E-2</v>
          </cell>
          <cell r="M444">
            <v>9.4500000000000001E-2</v>
          </cell>
          <cell r="N444">
            <v>9.4500000000000001E-2</v>
          </cell>
        </row>
        <row r="445">
          <cell r="I445" t="str">
            <v>C445</v>
          </cell>
          <cell r="J445"/>
          <cell r="K445">
            <v>8.1750000000000003E-2</v>
          </cell>
          <cell r="L445">
            <v>8.1750000000000003E-2</v>
          </cell>
          <cell r="M445">
            <v>8.1750000000000003E-2</v>
          </cell>
          <cell r="N445">
            <v>8.1750000000000003E-2</v>
          </cell>
        </row>
        <row r="446">
          <cell r="I446" t="str">
            <v>C446</v>
          </cell>
          <cell r="J446"/>
          <cell r="K446">
            <v>6.9000000000000006E-2</v>
          </cell>
          <cell r="L446">
            <v>6.9000000000000006E-2</v>
          </cell>
          <cell r="M446">
            <v>6.9000000000000006E-2</v>
          </cell>
          <cell r="N446">
            <v>6.9000000000000006E-2</v>
          </cell>
        </row>
        <row r="447">
          <cell r="I447" t="str">
            <v>C447</v>
          </cell>
          <cell r="J447"/>
          <cell r="K447">
            <v>5.6250000000000001E-2</v>
          </cell>
          <cell r="L447">
            <v>5.6250000000000001E-2</v>
          </cell>
          <cell r="M447">
            <v>5.6250000000000001E-2</v>
          </cell>
          <cell r="N447">
            <v>5.6250000000000001E-2</v>
          </cell>
        </row>
        <row r="448">
          <cell r="I448" t="str">
            <v>C448</v>
          </cell>
          <cell r="J448"/>
          <cell r="K448">
            <v>4.3499999999999997E-2</v>
          </cell>
          <cell r="L448">
            <v>4.3499999999999997E-2</v>
          </cell>
          <cell r="M448">
            <v>4.3499999999999997E-2</v>
          </cell>
          <cell r="N448">
            <v>4.3499999999999997E-2</v>
          </cell>
        </row>
        <row r="449">
          <cell r="I449" t="str">
            <v>C449</v>
          </cell>
          <cell r="J449"/>
          <cell r="K449">
            <v>3.075E-2</v>
          </cell>
          <cell r="L449">
            <v>3.075E-2</v>
          </cell>
          <cell r="M449">
            <v>3.075E-2</v>
          </cell>
          <cell r="N449">
            <v>3.075E-2</v>
          </cell>
        </row>
        <row r="450">
          <cell r="I450" t="str">
            <v>C450</v>
          </cell>
          <cell r="J450"/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I451" t="str">
            <v>C451</v>
          </cell>
          <cell r="J451"/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I452" t="str">
            <v>C452</v>
          </cell>
          <cell r="J452"/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I453" t="str">
            <v>C453</v>
          </cell>
          <cell r="J453"/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I454" t="str">
            <v>C454</v>
          </cell>
          <cell r="J454"/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I455" t="str">
            <v>C455</v>
          </cell>
          <cell r="J455"/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I456" t="str">
            <v>C456</v>
          </cell>
          <cell r="J456"/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I457" t="str">
            <v>C457</v>
          </cell>
          <cell r="J457"/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I458" t="str">
            <v>C458</v>
          </cell>
          <cell r="J458"/>
        </row>
        <row r="459">
          <cell r="I459" t="str">
            <v>C459</v>
          </cell>
          <cell r="J459"/>
          <cell r="K459" t="str">
            <v>Fat. Rem. Anual</v>
          </cell>
          <cell r="L459" t="str">
            <v>Fat. Rem. Anual</v>
          </cell>
          <cell r="M459" t="str">
            <v>Fat. Rem. Anual</v>
          </cell>
          <cell r="N459" t="str">
            <v>Fat. Rem. Anual</v>
          </cell>
        </row>
        <row r="460">
          <cell r="I460" t="str">
            <v>C460</v>
          </cell>
          <cell r="J460"/>
          <cell r="K460">
            <v>0.12</v>
          </cell>
          <cell r="L460">
            <v>0.12</v>
          </cell>
          <cell r="M460">
            <v>0.12</v>
          </cell>
          <cell r="N460">
            <v>0.12</v>
          </cell>
        </row>
        <row r="461">
          <cell r="I461" t="str">
            <v>C461</v>
          </cell>
          <cell r="J461"/>
          <cell r="K461">
            <v>0.10920000000000001</v>
          </cell>
          <cell r="L461">
            <v>0.10920000000000001</v>
          </cell>
          <cell r="M461">
            <v>0.10920000000000001</v>
          </cell>
          <cell r="N461">
            <v>0.10920000000000001</v>
          </cell>
        </row>
        <row r="462">
          <cell r="I462" t="str">
            <v>C462</v>
          </cell>
          <cell r="J462"/>
          <cell r="K462">
            <v>9.8400000000000001E-2</v>
          </cell>
          <cell r="L462">
            <v>9.8400000000000001E-2</v>
          </cell>
          <cell r="M462">
            <v>9.8400000000000001E-2</v>
          </cell>
          <cell r="N462">
            <v>9.8400000000000001E-2</v>
          </cell>
        </row>
        <row r="463">
          <cell r="I463" t="str">
            <v>C463</v>
          </cell>
          <cell r="J463"/>
          <cell r="K463">
            <v>8.7599999999999997E-2</v>
          </cell>
          <cell r="L463">
            <v>8.7599999999999997E-2</v>
          </cell>
          <cell r="M463">
            <v>8.7599999999999997E-2</v>
          </cell>
          <cell r="N463">
            <v>8.7599999999999997E-2</v>
          </cell>
        </row>
        <row r="464">
          <cell r="I464" t="str">
            <v>C464</v>
          </cell>
          <cell r="J464"/>
          <cell r="K464">
            <v>7.6799999999999993E-2</v>
          </cell>
          <cell r="L464">
            <v>7.6799999999999993E-2</v>
          </cell>
          <cell r="M464">
            <v>7.6799999999999993E-2</v>
          </cell>
          <cell r="N464">
            <v>7.6799999999999993E-2</v>
          </cell>
        </row>
        <row r="465">
          <cell r="I465" t="str">
            <v>C465</v>
          </cell>
          <cell r="J465"/>
          <cell r="K465">
            <v>6.6000000000000003E-2</v>
          </cell>
          <cell r="L465">
            <v>6.6000000000000003E-2</v>
          </cell>
          <cell r="M465">
            <v>6.6000000000000003E-2</v>
          </cell>
          <cell r="N465">
            <v>6.6000000000000003E-2</v>
          </cell>
        </row>
        <row r="466">
          <cell r="I466" t="str">
            <v>C466</v>
          </cell>
          <cell r="J466"/>
          <cell r="K466">
            <v>5.5199999999999999E-2</v>
          </cell>
          <cell r="L466">
            <v>5.5199999999999999E-2</v>
          </cell>
          <cell r="M466">
            <v>5.5199999999999999E-2</v>
          </cell>
          <cell r="N466">
            <v>5.5199999999999999E-2</v>
          </cell>
        </row>
        <row r="467">
          <cell r="I467" t="str">
            <v>C467</v>
          </cell>
          <cell r="J467"/>
          <cell r="K467">
            <v>4.4400000000000002E-2</v>
          </cell>
          <cell r="L467">
            <v>4.4400000000000002E-2</v>
          </cell>
          <cell r="M467">
            <v>4.4400000000000002E-2</v>
          </cell>
          <cell r="N467">
            <v>4.4400000000000002E-2</v>
          </cell>
        </row>
        <row r="468">
          <cell r="I468" t="str">
            <v>C468</v>
          </cell>
          <cell r="J468"/>
          <cell r="K468">
            <v>3.3599999999999998E-2</v>
          </cell>
          <cell r="L468">
            <v>3.3599999999999998E-2</v>
          </cell>
          <cell r="M468">
            <v>3.3599999999999998E-2</v>
          </cell>
          <cell r="N468">
            <v>3.3599999999999998E-2</v>
          </cell>
        </row>
        <row r="469">
          <cell r="I469" t="str">
            <v>C469</v>
          </cell>
          <cell r="J469"/>
          <cell r="K469">
            <v>2.2800000000000001E-2</v>
          </cell>
          <cell r="L469">
            <v>2.2800000000000001E-2</v>
          </cell>
          <cell r="M469">
            <v>2.2800000000000001E-2</v>
          </cell>
          <cell r="N469">
            <v>2.2800000000000001E-2</v>
          </cell>
        </row>
        <row r="470">
          <cell r="I470" t="str">
            <v>C470</v>
          </cell>
          <cell r="J470"/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I471" t="str">
            <v>C471</v>
          </cell>
          <cell r="J471"/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I472" t="str">
            <v>C472</v>
          </cell>
          <cell r="J472"/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I473" t="str">
            <v>C473</v>
          </cell>
          <cell r="J473"/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I474" t="str">
            <v>C474</v>
          </cell>
          <cell r="J474"/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I475" t="str">
            <v>C475</v>
          </cell>
          <cell r="J475"/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I476" t="str">
            <v>C476</v>
          </cell>
          <cell r="J476"/>
        </row>
        <row r="477">
          <cell r="I477" t="str">
            <v>C477</v>
          </cell>
          <cell r="J477"/>
          <cell r="K477" t="str">
            <v>Fat. Rem. Anual</v>
          </cell>
          <cell r="L477" t="str">
            <v>Fat. Rem. Anual</v>
          </cell>
          <cell r="M477" t="str">
            <v>Fat. Rem. Anual</v>
          </cell>
          <cell r="N477" t="str">
            <v>Fat. Rem. Anual</v>
          </cell>
        </row>
        <row r="478">
          <cell r="I478" t="str">
            <v>C478</v>
          </cell>
          <cell r="J478"/>
          <cell r="K478">
            <v>0.12</v>
          </cell>
          <cell r="L478">
            <v>0.12</v>
          </cell>
          <cell r="M478">
            <v>0.12</v>
          </cell>
          <cell r="N478">
            <v>0.12</v>
          </cell>
        </row>
        <row r="479">
          <cell r="I479" t="str">
            <v>C479</v>
          </cell>
          <cell r="J479"/>
          <cell r="K479">
            <v>0.10920000000000001</v>
          </cell>
          <cell r="L479">
            <v>0.10920000000000001</v>
          </cell>
          <cell r="M479">
            <v>0.10920000000000001</v>
          </cell>
          <cell r="N479">
            <v>0.10920000000000001</v>
          </cell>
        </row>
        <row r="480">
          <cell r="I480" t="str">
            <v>C480</v>
          </cell>
          <cell r="J480"/>
          <cell r="K480">
            <v>9.8400000000000001E-2</v>
          </cell>
          <cell r="L480">
            <v>9.8400000000000001E-2</v>
          </cell>
          <cell r="M480">
            <v>9.8400000000000001E-2</v>
          </cell>
          <cell r="N480">
            <v>9.8400000000000001E-2</v>
          </cell>
        </row>
        <row r="481">
          <cell r="I481" t="str">
            <v>C481</v>
          </cell>
          <cell r="J481"/>
          <cell r="K481">
            <v>8.7599999999999997E-2</v>
          </cell>
          <cell r="L481">
            <v>8.7599999999999997E-2</v>
          </cell>
          <cell r="M481">
            <v>8.7599999999999997E-2</v>
          </cell>
          <cell r="N481">
            <v>8.7599999999999997E-2</v>
          </cell>
        </row>
        <row r="482">
          <cell r="I482" t="str">
            <v>C482</v>
          </cell>
          <cell r="J482"/>
          <cell r="K482">
            <v>7.6799999999999993E-2</v>
          </cell>
          <cell r="L482">
            <v>7.6799999999999993E-2</v>
          </cell>
          <cell r="M482">
            <v>7.6799999999999993E-2</v>
          </cell>
          <cell r="N482">
            <v>7.6799999999999993E-2</v>
          </cell>
        </row>
        <row r="483">
          <cell r="I483" t="str">
            <v>C483</v>
          </cell>
          <cell r="J483"/>
          <cell r="K483">
            <v>6.6000000000000003E-2</v>
          </cell>
          <cell r="L483">
            <v>6.6000000000000003E-2</v>
          </cell>
          <cell r="M483">
            <v>6.6000000000000003E-2</v>
          </cell>
          <cell r="N483">
            <v>6.6000000000000003E-2</v>
          </cell>
        </row>
        <row r="484">
          <cell r="I484" t="str">
            <v>C484</v>
          </cell>
          <cell r="J484"/>
          <cell r="K484">
            <v>5.5199999999999999E-2</v>
          </cell>
          <cell r="L484">
            <v>5.5199999999999999E-2</v>
          </cell>
          <cell r="M484">
            <v>5.5199999999999999E-2</v>
          </cell>
          <cell r="N484">
            <v>5.5199999999999999E-2</v>
          </cell>
        </row>
        <row r="485">
          <cell r="I485" t="str">
            <v>C485</v>
          </cell>
          <cell r="J485"/>
          <cell r="K485">
            <v>4.4400000000000002E-2</v>
          </cell>
          <cell r="L485">
            <v>4.4400000000000002E-2</v>
          </cell>
          <cell r="M485">
            <v>4.4400000000000002E-2</v>
          </cell>
          <cell r="N485">
            <v>4.4400000000000002E-2</v>
          </cell>
        </row>
        <row r="486">
          <cell r="I486" t="str">
            <v>C486</v>
          </cell>
          <cell r="J486"/>
          <cell r="K486">
            <v>3.3599999999999998E-2</v>
          </cell>
          <cell r="L486">
            <v>3.3599999999999998E-2</v>
          </cell>
          <cell r="M486">
            <v>3.3599999999999998E-2</v>
          </cell>
          <cell r="N486">
            <v>3.3599999999999998E-2</v>
          </cell>
        </row>
        <row r="487">
          <cell r="I487" t="str">
            <v>C487</v>
          </cell>
          <cell r="J487"/>
          <cell r="K487">
            <v>2.2800000000000001E-2</v>
          </cell>
          <cell r="L487">
            <v>2.2800000000000001E-2</v>
          </cell>
          <cell r="M487">
            <v>2.2800000000000001E-2</v>
          </cell>
          <cell r="N487">
            <v>2.2800000000000001E-2</v>
          </cell>
        </row>
        <row r="488">
          <cell r="I488" t="str">
            <v>C488</v>
          </cell>
          <cell r="J488"/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I489" t="str">
            <v>C489</v>
          </cell>
          <cell r="J489"/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I490" t="str">
            <v>C490</v>
          </cell>
          <cell r="J490"/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I491" t="str">
            <v>C491</v>
          </cell>
          <cell r="J491"/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I492" t="str">
            <v>C492</v>
          </cell>
          <cell r="J492"/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I493" t="str">
            <v>C493</v>
          </cell>
          <cell r="J493"/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I494" t="str">
            <v>C494</v>
          </cell>
          <cell r="J494"/>
        </row>
        <row r="495">
          <cell r="I495" t="str">
            <v>C495</v>
          </cell>
          <cell r="J495"/>
        </row>
        <row r="496">
          <cell r="I496" t="str">
            <v>C496</v>
          </cell>
          <cell r="J496"/>
        </row>
        <row r="497">
          <cell r="I497" t="str">
            <v>C497</v>
          </cell>
          <cell r="J497"/>
        </row>
        <row r="498">
          <cell r="I498" t="str">
            <v>C498</v>
          </cell>
          <cell r="J498"/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I499" t="str">
            <v>C499</v>
          </cell>
          <cell r="J499"/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I500" t="str">
            <v>C500</v>
          </cell>
          <cell r="J500"/>
          <cell r="K500">
            <v>0</v>
          </cell>
          <cell r="L500">
            <v>0</v>
          </cell>
          <cell r="M500">
            <v>0</v>
          </cell>
          <cell r="N500">
            <v>0</v>
          </cell>
        </row>
        <row r="501">
          <cell r="I501" t="str">
            <v>C501</v>
          </cell>
          <cell r="J501"/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I502" t="str">
            <v>C502</v>
          </cell>
          <cell r="J502"/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I503" t="str">
            <v>C503</v>
          </cell>
          <cell r="J503"/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I504" t="str">
            <v>C504</v>
          </cell>
          <cell r="J504"/>
          <cell r="K504">
            <v>11775.84</v>
          </cell>
          <cell r="L504">
            <v>0</v>
          </cell>
          <cell r="M504">
            <v>43.5</v>
          </cell>
          <cell r="N504">
            <v>43.5</v>
          </cell>
        </row>
        <row r="505">
          <cell r="I505" t="str">
            <v>C505</v>
          </cell>
          <cell r="J505"/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I506" t="str">
            <v>C506</v>
          </cell>
          <cell r="J506"/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I507" t="str">
            <v>C507</v>
          </cell>
          <cell r="J507"/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I508" t="str">
            <v>C508</v>
          </cell>
          <cell r="J508"/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I509" t="str">
            <v>C509</v>
          </cell>
          <cell r="J509"/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I510" t="str">
            <v>C510</v>
          </cell>
          <cell r="J510"/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I511" t="str">
            <v>C511</v>
          </cell>
          <cell r="J511"/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I512" t="str">
            <v>C512</v>
          </cell>
          <cell r="J512"/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I513" t="str">
            <v>C513</v>
          </cell>
          <cell r="J513"/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I514" t="str">
            <v>C514</v>
          </cell>
          <cell r="J514"/>
          <cell r="K514">
            <v>11775.84</v>
          </cell>
          <cell r="L514">
            <v>0</v>
          </cell>
          <cell r="M514">
            <v>43.5</v>
          </cell>
          <cell r="N514">
            <v>43.5</v>
          </cell>
        </row>
        <row r="515">
          <cell r="I515" t="str">
            <v>C515</v>
          </cell>
          <cell r="J515"/>
        </row>
        <row r="516">
          <cell r="I516" t="str">
            <v>C516</v>
          </cell>
          <cell r="J516"/>
          <cell r="K516"/>
          <cell r="L516"/>
          <cell r="M516"/>
          <cell r="N516"/>
        </row>
        <row r="517">
          <cell r="I517" t="str">
            <v>C517</v>
          </cell>
          <cell r="J517"/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I518" t="str">
            <v>C518</v>
          </cell>
          <cell r="J518"/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I519" t="str">
            <v>C519</v>
          </cell>
          <cell r="J519"/>
          <cell r="K519">
            <v>50991.41</v>
          </cell>
          <cell r="L519">
            <v>0</v>
          </cell>
          <cell r="M519">
            <v>188.99</v>
          </cell>
          <cell r="N519">
            <v>188.99</v>
          </cell>
        </row>
        <row r="520">
          <cell r="I520" t="str">
            <v>C520</v>
          </cell>
          <cell r="J520"/>
          <cell r="K520">
            <v>66167.42</v>
          </cell>
          <cell r="L520">
            <v>0</v>
          </cell>
          <cell r="M520">
            <v>245.24</v>
          </cell>
          <cell r="N520">
            <v>245.24</v>
          </cell>
        </row>
        <row r="521">
          <cell r="I521" t="str">
            <v>C521</v>
          </cell>
          <cell r="J521"/>
          <cell r="K521">
            <v>55847.73</v>
          </cell>
          <cell r="L521">
            <v>0</v>
          </cell>
          <cell r="M521">
            <v>206.99</v>
          </cell>
          <cell r="N521">
            <v>206.99</v>
          </cell>
        </row>
        <row r="522">
          <cell r="I522" t="str">
            <v>C522</v>
          </cell>
          <cell r="J522"/>
          <cell r="K522">
            <v>45528.04</v>
          </cell>
          <cell r="L522">
            <v>248708.25</v>
          </cell>
          <cell r="M522">
            <v>168.74</v>
          </cell>
          <cell r="N522">
            <v>168.74</v>
          </cell>
        </row>
        <row r="523">
          <cell r="I523" t="str">
            <v>C523</v>
          </cell>
          <cell r="J523"/>
          <cell r="K523">
            <v>35208.35</v>
          </cell>
          <cell r="L523">
            <v>0</v>
          </cell>
          <cell r="M523">
            <v>130.49</v>
          </cell>
          <cell r="N523">
            <v>130.49</v>
          </cell>
        </row>
        <row r="524">
          <cell r="I524" t="str">
            <v>C524</v>
          </cell>
          <cell r="J524"/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I525" t="str">
            <v>C525</v>
          </cell>
          <cell r="J525"/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I526" t="str">
            <v>C526</v>
          </cell>
          <cell r="J526"/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I527" t="str">
            <v>C527</v>
          </cell>
          <cell r="J527"/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I528" t="str">
            <v>C528</v>
          </cell>
          <cell r="J528"/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I529" t="str">
            <v>C529</v>
          </cell>
          <cell r="J529"/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I530" t="str">
            <v>C530</v>
          </cell>
          <cell r="J530"/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I531" t="str">
            <v>C531</v>
          </cell>
          <cell r="J531"/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I532" t="str">
            <v>C532</v>
          </cell>
          <cell r="J532"/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I533" t="str">
            <v>C533</v>
          </cell>
          <cell r="J533"/>
          <cell r="K533">
            <v>253742.95</v>
          </cell>
          <cell r="L533">
            <v>248708.25</v>
          </cell>
          <cell r="M533">
            <v>940.45</v>
          </cell>
          <cell r="N533">
            <v>940.45</v>
          </cell>
        </row>
        <row r="534">
          <cell r="I534" t="str">
            <v>C534</v>
          </cell>
          <cell r="J534"/>
        </row>
        <row r="535">
          <cell r="I535" t="str">
            <v>C535</v>
          </cell>
          <cell r="J535"/>
        </row>
        <row r="536">
          <cell r="I536" t="str">
            <v>C536</v>
          </cell>
          <cell r="J536"/>
          <cell r="K536">
            <v>0</v>
          </cell>
          <cell r="L536">
            <v>660518.40000000002</v>
          </cell>
          <cell r="M536">
            <v>0</v>
          </cell>
          <cell r="N536">
            <v>0</v>
          </cell>
        </row>
        <row r="537">
          <cell r="I537" t="str">
            <v>C537</v>
          </cell>
          <cell r="J537"/>
          <cell r="K537">
            <v>0</v>
          </cell>
          <cell r="L537">
            <v>601071.74</v>
          </cell>
          <cell r="M537">
            <v>0</v>
          </cell>
          <cell r="N537">
            <v>0</v>
          </cell>
        </row>
        <row r="538">
          <cell r="I538" t="str">
            <v>C538</v>
          </cell>
          <cell r="J538"/>
          <cell r="K538">
            <v>347892.26</v>
          </cell>
          <cell r="L538">
            <v>0</v>
          </cell>
          <cell r="M538">
            <v>1180.73</v>
          </cell>
          <cell r="N538">
            <v>1180.73</v>
          </cell>
        </row>
        <row r="539">
          <cell r="I539" t="str">
            <v>C539</v>
          </cell>
          <cell r="J539"/>
          <cell r="K539">
            <v>309708.96000000002</v>
          </cell>
          <cell r="L539">
            <v>602723.04</v>
          </cell>
          <cell r="M539">
            <v>1051.1400000000001</v>
          </cell>
          <cell r="N539">
            <v>1051.1400000000001</v>
          </cell>
        </row>
        <row r="540">
          <cell r="I540" t="str">
            <v>C540</v>
          </cell>
          <cell r="J540"/>
          <cell r="K540">
            <v>271525.65999999997</v>
          </cell>
          <cell r="L540">
            <v>26420.74</v>
          </cell>
          <cell r="M540">
            <v>921.54</v>
          </cell>
          <cell r="N540">
            <v>921.54</v>
          </cell>
        </row>
        <row r="541">
          <cell r="I541" t="str">
            <v>C541</v>
          </cell>
          <cell r="J541"/>
          <cell r="K541">
            <v>233342.37</v>
          </cell>
          <cell r="L541">
            <v>45410.64</v>
          </cell>
          <cell r="M541">
            <v>791.95</v>
          </cell>
          <cell r="N541">
            <v>791.95</v>
          </cell>
        </row>
        <row r="542">
          <cell r="I542" t="str">
            <v>C542</v>
          </cell>
          <cell r="J542"/>
          <cell r="K542">
            <v>195159.07</v>
          </cell>
          <cell r="L542">
            <v>18989.900000000001</v>
          </cell>
          <cell r="M542">
            <v>662.36</v>
          </cell>
          <cell r="N542">
            <v>662.36</v>
          </cell>
        </row>
        <row r="543">
          <cell r="I543" t="str">
            <v>C543</v>
          </cell>
          <cell r="J543"/>
          <cell r="K543">
            <v>156975.76999999999</v>
          </cell>
          <cell r="L543">
            <v>0</v>
          </cell>
          <cell r="M543">
            <v>532.77</v>
          </cell>
          <cell r="N543">
            <v>532.77</v>
          </cell>
        </row>
        <row r="544">
          <cell r="I544" t="str">
            <v>C544</v>
          </cell>
          <cell r="J544"/>
          <cell r="K544">
            <v>0</v>
          </cell>
          <cell r="L544">
            <v>161827.01</v>
          </cell>
          <cell r="M544">
            <v>0</v>
          </cell>
          <cell r="N544">
            <v>0</v>
          </cell>
        </row>
        <row r="545">
          <cell r="I545" t="str">
            <v>C545</v>
          </cell>
          <cell r="J545"/>
          <cell r="K545">
            <v>0</v>
          </cell>
          <cell r="L545">
            <v>23530.97</v>
          </cell>
          <cell r="M545">
            <v>0</v>
          </cell>
          <cell r="N545">
            <v>0</v>
          </cell>
        </row>
        <row r="546">
          <cell r="I546" t="str">
            <v>C546</v>
          </cell>
          <cell r="J546"/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I547" t="str">
            <v>C547</v>
          </cell>
          <cell r="J547"/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I548" t="str">
            <v>C548</v>
          </cell>
          <cell r="J548"/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I549" t="str">
            <v>C549</v>
          </cell>
          <cell r="J549"/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I550" t="str">
            <v>C550</v>
          </cell>
          <cell r="J550"/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I551" t="str">
            <v>C551</v>
          </cell>
          <cell r="J551"/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I552" t="str">
            <v>C552</v>
          </cell>
          <cell r="J552"/>
          <cell r="K552">
            <v>1514604.09</v>
          </cell>
          <cell r="L552">
            <v>2140492.44</v>
          </cell>
          <cell r="M552">
            <v>5140.49</v>
          </cell>
          <cell r="N552">
            <v>5140.49</v>
          </cell>
        </row>
        <row r="553">
          <cell r="I553" t="str">
            <v>C553</v>
          </cell>
          <cell r="J553"/>
        </row>
        <row r="554">
          <cell r="I554" t="str">
            <v>C554</v>
          </cell>
          <cell r="J554"/>
        </row>
        <row r="555">
          <cell r="I555" t="str">
            <v>C555</v>
          </cell>
          <cell r="J555"/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I556" t="str">
            <v>C556</v>
          </cell>
          <cell r="J556"/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I557" t="str">
            <v>C557</v>
          </cell>
          <cell r="J557"/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I558" t="str">
            <v>C558</v>
          </cell>
          <cell r="J558"/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I559" t="str">
            <v>C559</v>
          </cell>
          <cell r="J559"/>
          <cell r="K559">
            <v>26707.83</v>
          </cell>
          <cell r="L559">
            <v>0</v>
          </cell>
          <cell r="M559">
            <v>76.790000000000006</v>
          </cell>
          <cell r="N559">
            <v>76.790000000000006</v>
          </cell>
        </row>
        <row r="560">
          <cell r="I560" t="str">
            <v>C560</v>
          </cell>
          <cell r="J560"/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I561" t="str">
            <v>C561</v>
          </cell>
          <cell r="J561"/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I562" t="str">
            <v>C562</v>
          </cell>
          <cell r="J562"/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I563" t="str">
            <v>C563</v>
          </cell>
          <cell r="J563"/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I564" t="str">
            <v>C564</v>
          </cell>
          <cell r="J564"/>
          <cell r="K564">
            <v>0</v>
          </cell>
          <cell r="L564">
            <v>15579.24</v>
          </cell>
          <cell r="M564">
            <v>0</v>
          </cell>
          <cell r="N564">
            <v>0</v>
          </cell>
        </row>
        <row r="565">
          <cell r="I565" t="str">
            <v>C565</v>
          </cell>
          <cell r="J565"/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I566" t="str">
            <v>C566</v>
          </cell>
          <cell r="J566"/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I567" t="str">
            <v>C567</v>
          </cell>
          <cell r="J567"/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I568" t="str">
            <v>C568</v>
          </cell>
          <cell r="J568"/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I569" t="str">
            <v>C569</v>
          </cell>
          <cell r="J569"/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I570" t="str">
            <v>C570</v>
          </cell>
          <cell r="J570"/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I571" t="str">
            <v>C571</v>
          </cell>
          <cell r="J571"/>
          <cell r="K571">
            <v>26707.83</v>
          </cell>
          <cell r="L571">
            <v>15579.24</v>
          </cell>
          <cell r="M571">
            <v>76.790000000000006</v>
          </cell>
          <cell r="N571">
            <v>76.790000000000006</v>
          </cell>
        </row>
        <row r="572">
          <cell r="I572" t="str">
            <v>C572</v>
          </cell>
          <cell r="J572"/>
        </row>
        <row r="573">
          <cell r="I573" t="str">
            <v>C573</v>
          </cell>
          <cell r="J573"/>
          <cell r="K573"/>
          <cell r="L573"/>
          <cell r="M573"/>
          <cell r="N573"/>
        </row>
        <row r="574">
          <cell r="I574" t="str">
            <v>C574</v>
          </cell>
          <cell r="J574"/>
          <cell r="K574">
            <v>11775.84</v>
          </cell>
          <cell r="L574">
            <v>0</v>
          </cell>
          <cell r="M574">
            <v>43.5</v>
          </cell>
          <cell r="N574">
            <v>43.5</v>
          </cell>
        </row>
        <row r="575">
          <cell r="I575" t="str">
            <v>C575</v>
          </cell>
          <cell r="J575"/>
          <cell r="K575">
            <v>253742.95</v>
          </cell>
          <cell r="L575">
            <v>248708.25</v>
          </cell>
          <cell r="M575">
            <v>940.45</v>
          </cell>
          <cell r="N575">
            <v>940.45</v>
          </cell>
        </row>
        <row r="576">
          <cell r="I576" t="str">
            <v>C576</v>
          </cell>
          <cell r="J576"/>
          <cell r="K576">
            <v>1514604.09</v>
          </cell>
          <cell r="L576">
            <v>2140492.44</v>
          </cell>
          <cell r="M576">
            <v>5140.49</v>
          </cell>
          <cell r="N576">
            <v>5140.49</v>
          </cell>
        </row>
        <row r="577">
          <cell r="I577" t="str">
            <v>C577</v>
          </cell>
          <cell r="J577"/>
          <cell r="K577">
            <v>26707.83</v>
          </cell>
          <cell r="L577">
            <v>15579.24</v>
          </cell>
          <cell r="M577">
            <v>76.790000000000006</v>
          </cell>
          <cell r="N577">
            <v>76.790000000000006</v>
          </cell>
        </row>
        <row r="578">
          <cell r="I578" t="str">
            <v>C578</v>
          </cell>
          <cell r="J578"/>
          <cell r="K578">
            <v>1806830.7100000002</v>
          </cell>
          <cell r="L578">
            <v>2404779.9300000002</v>
          </cell>
          <cell r="M578">
            <v>6201.23</v>
          </cell>
          <cell r="N578">
            <v>6201.23</v>
          </cell>
        </row>
        <row r="579">
          <cell r="I579" t="str">
            <v>C579</v>
          </cell>
          <cell r="J579"/>
        </row>
        <row r="580">
          <cell r="I580" t="str">
            <v>C580</v>
          </cell>
          <cell r="J580"/>
          <cell r="K580"/>
          <cell r="L580"/>
          <cell r="M580"/>
          <cell r="N580"/>
        </row>
        <row r="581">
          <cell r="I581" t="str">
            <v>C581</v>
          </cell>
          <cell r="J581"/>
          <cell r="K581">
            <v>981.32</v>
          </cell>
          <cell r="L581">
            <v>0</v>
          </cell>
          <cell r="M581">
            <v>3.63</v>
          </cell>
          <cell r="N581">
            <v>3.63</v>
          </cell>
        </row>
        <row r="582">
          <cell r="I582" t="str">
            <v>C582</v>
          </cell>
          <cell r="J582"/>
          <cell r="K582">
            <v>21145.25</v>
          </cell>
          <cell r="L582">
            <v>20725.689999999999</v>
          </cell>
          <cell r="M582">
            <v>78.37</v>
          </cell>
          <cell r="N582">
            <v>78.37</v>
          </cell>
        </row>
        <row r="583">
          <cell r="I583" t="str">
            <v>C583</v>
          </cell>
          <cell r="J583"/>
          <cell r="K583">
            <v>126217.01</v>
          </cell>
          <cell r="L583">
            <v>178374.37</v>
          </cell>
          <cell r="M583">
            <v>428.37</v>
          </cell>
          <cell r="N583">
            <v>428.37</v>
          </cell>
        </row>
        <row r="584">
          <cell r="I584" t="str">
            <v>C584</v>
          </cell>
          <cell r="J584"/>
          <cell r="K584">
            <v>2225.65</v>
          </cell>
          <cell r="L584">
            <v>1298.27</v>
          </cell>
          <cell r="M584">
            <v>6.4</v>
          </cell>
          <cell r="N584">
            <v>6.4</v>
          </cell>
        </row>
        <row r="585">
          <cell r="I585" t="str">
            <v>C585</v>
          </cell>
          <cell r="J585"/>
          <cell r="K585">
            <v>150569.22999999998</v>
          </cell>
          <cell r="L585">
            <v>200398.33</v>
          </cell>
          <cell r="M585">
            <v>516.77</v>
          </cell>
          <cell r="N585">
            <v>516.77</v>
          </cell>
        </row>
      </sheetData>
      <sheetData sheetId="10">
        <row r="10">
          <cell r="I10" t="str">
            <v>D10</v>
          </cell>
          <cell r="J10"/>
          <cell r="K10">
            <v>43039</v>
          </cell>
          <cell r="L10">
            <v>43039</v>
          </cell>
          <cell r="M10">
            <v>43343</v>
          </cell>
          <cell r="N10">
            <v>43343</v>
          </cell>
        </row>
        <row r="11">
          <cell r="I11" t="str">
            <v>D11</v>
          </cell>
          <cell r="J11"/>
        </row>
        <row r="12">
          <cell r="I12" t="str">
            <v>D12</v>
          </cell>
          <cell r="J12"/>
        </row>
        <row r="13">
          <cell r="I13" t="str">
            <v>D13</v>
          </cell>
          <cell r="J13"/>
        </row>
        <row r="14">
          <cell r="I14" t="str">
            <v>D14</v>
          </cell>
          <cell r="J14"/>
          <cell r="K14"/>
          <cell r="L14"/>
          <cell r="M14"/>
          <cell r="N14"/>
        </row>
        <row r="15">
          <cell r="I15" t="str">
            <v>D15</v>
          </cell>
          <cell r="J15"/>
          <cell r="K15">
            <v>616000</v>
          </cell>
          <cell r="L15">
            <v>548221.31999999995</v>
          </cell>
          <cell r="M15">
            <v>8800</v>
          </cell>
          <cell r="N15">
            <v>8800</v>
          </cell>
        </row>
        <row r="16">
          <cell r="I16" t="str">
            <v>D16</v>
          </cell>
          <cell r="J16"/>
          <cell r="K16">
            <v>293920</v>
          </cell>
          <cell r="L16">
            <v>341968</v>
          </cell>
          <cell r="M16">
            <v>1056</v>
          </cell>
          <cell r="N16">
            <v>1056</v>
          </cell>
        </row>
        <row r="17">
          <cell r="I17" t="str">
            <v>D17</v>
          </cell>
          <cell r="J17"/>
          <cell r="K17">
            <v>909920</v>
          </cell>
          <cell r="L17">
            <v>890189.32</v>
          </cell>
          <cell r="M17">
            <v>9856</v>
          </cell>
          <cell r="N17">
            <v>9856</v>
          </cell>
        </row>
        <row r="18">
          <cell r="I18" t="str">
            <v>D18</v>
          </cell>
          <cell r="J18"/>
          <cell r="K18"/>
        </row>
        <row r="19">
          <cell r="I19" t="str">
            <v>D19</v>
          </cell>
          <cell r="J19"/>
        </row>
        <row r="20">
          <cell r="I20" t="str">
            <v>D20</v>
          </cell>
          <cell r="J20"/>
          <cell r="K20">
            <v>10266.666666666666</v>
          </cell>
          <cell r="L20">
            <v>5502.979166666667</v>
          </cell>
          <cell r="M20">
            <v>146.66666666666666</v>
          </cell>
          <cell r="N20">
            <v>146.66666666666666</v>
          </cell>
        </row>
        <row r="21">
          <cell r="I21" t="str">
            <v>D21</v>
          </cell>
          <cell r="J21"/>
          <cell r="K21">
            <v>2449.3333333333335</v>
          </cell>
          <cell r="L21">
            <v>2849.7333333333336</v>
          </cell>
          <cell r="M21">
            <v>8.7999999999999989</v>
          </cell>
          <cell r="N21">
            <v>8.7999999999999989</v>
          </cell>
        </row>
        <row r="22">
          <cell r="I22" t="str">
            <v>D22</v>
          </cell>
          <cell r="J22"/>
          <cell r="K22">
            <v>12716</v>
          </cell>
          <cell r="L22">
            <v>8352.7125000000015</v>
          </cell>
          <cell r="M22">
            <v>155.46666666666667</v>
          </cell>
          <cell r="N22">
            <v>155.46666666666667</v>
          </cell>
        </row>
        <row r="23">
          <cell r="I23" t="str">
            <v>D23</v>
          </cell>
          <cell r="J23"/>
        </row>
        <row r="24">
          <cell r="I24" t="str">
            <v>D24</v>
          </cell>
          <cell r="J24"/>
        </row>
        <row r="25">
          <cell r="I25" t="str">
            <v>D25</v>
          </cell>
          <cell r="J25"/>
          <cell r="K25">
            <v>6160</v>
          </cell>
          <cell r="L25">
            <v>2305.020833333333</v>
          </cell>
          <cell r="M25">
            <v>88</v>
          </cell>
          <cell r="N25">
            <v>88</v>
          </cell>
        </row>
        <row r="26">
          <cell r="I26" t="str">
            <v>D26</v>
          </cell>
          <cell r="J26"/>
          <cell r="K26">
            <v>2939.2000000000003</v>
          </cell>
          <cell r="L26">
            <v>2199.4766666666669</v>
          </cell>
          <cell r="M26">
            <v>10.56</v>
          </cell>
          <cell r="N26">
            <v>10.56</v>
          </cell>
        </row>
        <row r="27">
          <cell r="I27" t="str">
            <v>D27</v>
          </cell>
          <cell r="J27"/>
          <cell r="K27">
            <v>9099.2000000000007</v>
          </cell>
          <cell r="L27">
            <v>4504.4974999999995</v>
          </cell>
          <cell r="M27">
            <v>98.56</v>
          </cell>
          <cell r="N27">
            <v>98.56</v>
          </cell>
        </row>
        <row r="28">
          <cell r="I28" t="str">
            <v>D28</v>
          </cell>
          <cell r="J28"/>
        </row>
        <row r="29">
          <cell r="I29" t="str">
            <v>D29</v>
          </cell>
          <cell r="J29"/>
        </row>
        <row r="30">
          <cell r="I30" t="str">
            <v>D30</v>
          </cell>
          <cell r="J30"/>
        </row>
        <row r="31">
          <cell r="I31" t="str">
            <v>D31</v>
          </cell>
          <cell r="J31"/>
          <cell r="K31" t="str">
            <v>Quantidade</v>
          </cell>
          <cell r="L31" t="str">
            <v>Quantidade</v>
          </cell>
          <cell r="M31" t="str">
            <v>Quantidade</v>
          </cell>
          <cell r="N31" t="str">
            <v>Quantidade</v>
          </cell>
        </row>
        <row r="32">
          <cell r="I32" t="str">
            <v>D32</v>
          </cell>
          <cell r="J32"/>
          <cell r="K32">
            <v>88</v>
          </cell>
          <cell r="L32">
            <v>16</v>
          </cell>
          <cell r="M32">
            <v>88</v>
          </cell>
          <cell r="N32">
            <v>88</v>
          </cell>
        </row>
        <row r="33">
          <cell r="I33" t="str">
            <v>D33</v>
          </cell>
          <cell r="J33"/>
          <cell r="K33">
            <v>0</v>
          </cell>
          <cell r="L33">
            <v>16</v>
          </cell>
          <cell r="M33">
            <v>0</v>
          </cell>
          <cell r="N33">
            <v>0</v>
          </cell>
        </row>
        <row r="34">
          <cell r="I34" t="str">
            <v>D34</v>
          </cell>
          <cell r="J34"/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I35" t="str">
            <v>D35</v>
          </cell>
          <cell r="J35"/>
          <cell r="K35">
            <v>0</v>
          </cell>
          <cell r="L35">
            <v>20</v>
          </cell>
          <cell r="M35">
            <v>0</v>
          </cell>
          <cell r="N35">
            <v>0</v>
          </cell>
        </row>
        <row r="36">
          <cell r="I36" t="str">
            <v>D36</v>
          </cell>
          <cell r="J36"/>
          <cell r="K36">
            <v>0</v>
          </cell>
          <cell r="L36">
            <v>1</v>
          </cell>
          <cell r="M36">
            <v>0</v>
          </cell>
          <cell r="N36">
            <v>0</v>
          </cell>
        </row>
        <row r="37">
          <cell r="I37" t="str">
            <v>D37</v>
          </cell>
          <cell r="J37"/>
          <cell r="K37">
            <v>0</v>
          </cell>
          <cell r="L37">
            <v>16</v>
          </cell>
          <cell r="M37">
            <v>0</v>
          </cell>
          <cell r="N37">
            <v>0</v>
          </cell>
        </row>
        <row r="38">
          <cell r="I38" t="str">
            <v>D38</v>
          </cell>
          <cell r="J38"/>
          <cell r="K38">
            <v>0</v>
          </cell>
          <cell r="L38">
            <v>1</v>
          </cell>
          <cell r="M38">
            <v>0</v>
          </cell>
          <cell r="N38">
            <v>0</v>
          </cell>
        </row>
        <row r="39">
          <cell r="I39" t="str">
            <v>D39</v>
          </cell>
          <cell r="J39"/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I40" t="str">
            <v>D40</v>
          </cell>
          <cell r="J40"/>
          <cell r="K40">
            <v>0</v>
          </cell>
          <cell r="L40">
            <v>14</v>
          </cell>
          <cell r="M40">
            <v>0</v>
          </cell>
          <cell r="N40">
            <v>0</v>
          </cell>
        </row>
        <row r="41">
          <cell r="I41" t="str">
            <v>D41</v>
          </cell>
          <cell r="J41"/>
          <cell r="K41">
            <v>0</v>
          </cell>
          <cell r="L41">
            <v>4</v>
          </cell>
          <cell r="M41">
            <v>0</v>
          </cell>
          <cell r="N41">
            <v>0</v>
          </cell>
        </row>
        <row r="42">
          <cell r="I42" t="str">
            <v>D42</v>
          </cell>
          <cell r="J42"/>
          <cell r="K42">
            <v>88</v>
          </cell>
          <cell r="L42">
            <v>88</v>
          </cell>
          <cell r="M42">
            <v>88</v>
          </cell>
          <cell r="N42">
            <v>88</v>
          </cell>
        </row>
        <row r="43">
          <cell r="I43" t="str">
            <v>D43</v>
          </cell>
          <cell r="J43"/>
        </row>
        <row r="44">
          <cell r="I44" t="str">
            <v>D44</v>
          </cell>
          <cell r="J44"/>
          <cell r="K44" t="str">
            <v>Quantidade</v>
          </cell>
          <cell r="L44" t="str">
            <v>Quantidade</v>
          </cell>
          <cell r="M44" t="str">
            <v>Quantidade</v>
          </cell>
          <cell r="N44" t="str">
            <v>Quantidade</v>
          </cell>
        </row>
        <row r="45">
          <cell r="I45" t="str">
            <v>D45</v>
          </cell>
          <cell r="J45"/>
          <cell r="K45">
            <v>88</v>
          </cell>
          <cell r="L45">
            <v>16</v>
          </cell>
          <cell r="M45">
            <v>88</v>
          </cell>
          <cell r="N45">
            <v>88</v>
          </cell>
        </row>
        <row r="46">
          <cell r="I46" t="str">
            <v>D46</v>
          </cell>
          <cell r="J46"/>
          <cell r="K46">
            <v>0</v>
          </cell>
          <cell r="L46">
            <v>16</v>
          </cell>
          <cell r="M46">
            <v>0</v>
          </cell>
          <cell r="N46">
            <v>0</v>
          </cell>
        </row>
        <row r="47">
          <cell r="I47" t="str">
            <v>D47</v>
          </cell>
          <cell r="J47"/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I48" t="str">
            <v>D48</v>
          </cell>
          <cell r="J48"/>
          <cell r="K48">
            <v>0</v>
          </cell>
          <cell r="L48">
            <v>20</v>
          </cell>
          <cell r="M48">
            <v>0</v>
          </cell>
          <cell r="N48">
            <v>0</v>
          </cell>
        </row>
        <row r="49">
          <cell r="I49" t="str">
            <v>D49</v>
          </cell>
          <cell r="J49"/>
          <cell r="K49">
            <v>0</v>
          </cell>
          <cell r="L49">
            <v>1</v>
          </cell>
          <cell r="M49">
            <v>0</v>
          </cell>
          <cell r="N49">
            <v>0</v>
          </cell>
        </row>
        <row r="50">
          <cell r="I50" t="str">
            <v>D50</v>
          </cell>
          <cell r="J50"/>
          <cell r="K50">
            <v>0</v>
          </cell>
          <cell r="L50">
            <v>16</v>
          </cell>
          <cell r="M50">
            <v>0</v>
          </cell>
          <cell r="N50">
            <v>0</v>
          </cell>
        </row>
        <row r="51">
          <cell r="I51" t="str">
            <v>D51</v>
          </cell>
          <cell r="J51"/>
          <cell r="K51">
            <v>0</v>
          </cell>
          <cell r="L51">
            <v>1</v>
          </cell>
          <cell r="M51">
            <v>0</v>
          </cell>
          <cell r="N51">
            <v>0</v>
          </cell>
        </row>
        <row r="52">
          <cell r="I52" t="str">
            <v>D52</v>
          </cell>
          <cell r="J52"/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I53" t="str">
            <v>D53</v>
          </cell>
          <cell r="J53"/>
          <cell r="K53">
            <v>0</v>
          </cell>
          <cell r="L53">
            <v>14</v>
          </cell>
          <cell r="M53">
            <v>0</v>
          </cell>
          <cell r="N53">
            <v>0</v>
          </cell>
        </row>
        <row r="54">
          <cell r="I54" t="str">
            <v>D54</v>
          </cell>
          <cell r="J54"/>
          <cell r="K54">
            <v>0</v>
          </cell>
          <cell r="L54">
            <v>4</v>
          </cell>
          <cell r="M54">
            <v>0</v>
          </cell>
          <cell r="N54">
            <v>0</v>
          </cell>
        </row>
        <row r="55">
          <cell r="I55" t="str">
            <v>D55</v>
          </cell>
          <cell r="J55"/>
          <cell r="K55">
            <v>88</v>
          </cell>
          <cell r="L55">
            <v>88</v>
          </cell>
          <cell r="M55">
            <v>88</v>
          </cell>
          <cell r="N55">
            <v>88</v>
          </cell>
        </row>
        <row r="56">
          <cell r="I56" t="str">
            <v>D56</v>
          </cell>
          <cell r="J56"/>
        </row>
        <row r="57">
          <cell r="I57" t="str">
            <v>D57</v>
          </cell>
          <cell r="J57"/>
        </row>
        <row r="58">
          <cell r="I58" t="str">
            <v>D58</v>
          </cell>
          <cell r="J58"/>
          <cell r="K58">
            <v>7000</v>
          </cell>
          <cell r="L58">
            <v>6229.7877272727274</v>
          </cell>
          <cell r="M58">
            <v>100</v>
          </cell>
          <cell r="N58">
            <v>100</v>
          </cell>
        </row>
        <row r="59">
          <cell r="I59" t="str">
            <v>D59</v>
          </cell>
          <cell r="J59"/>
          <cell r="K59">
            <v>3340</v>
          </cell>
          <cell r="L59">
            <v>3886</v>
          </cell>
          <cell r="M59">
            <v>12</v>
          </cell>
          <cell r="N59">
            <v>12</v>
          </cell>
        </row>
        <row r="60">
          <cell r="I60" t="str">
            <v>D60</v>
          </cell>
          <cell r="J60"/>
          <cell r="K60">
            <v>10340</v>
          </cell>
          <cell r="L60">
            <v>10115.787727272727</v>
          </cell>
          <cell r="M60">
            <v>112</v>
          </cell>
          <cell r="N60">
            <v>112</v>
          </cell>
        </row>
        <row r="61">
          <cell r="I61" t="str">
            <v>D61</v>
          </cell>
          <cell r="J61"/>
        </row>
        <row r="62">
          <cell r="I62" t="str">
            <v>D62</v>
          </cell>
          <cell r="J62"/>
        </row>
        <row r="63">
          <cell r="I63" t="str">
            <v>D63</v>
          </cell>
          <cell r="J63"/>
        </row>
        <row r="64">
          <cell r="I64" t="str">
            <v>D64</v>
          </cell>
          <cell r="J64"/>
        </row>
        <row r="65">
          <cell r="I65" t="str">
            <v>D65</v>
          </cell>
          <cell r="J65"/>
          <cell r="K65">
            <v>616000</v>
          </cell>
          <cell r="L65">
            <v>99676.603636363638</v>
          </cell>
          <cell r="M65">
            <v>8800</v>
          </cell>
          <cell r="N65">
            <v>8800</v>
          </cell>
        </row>
        <row r="66">
          <cell r="I66" t="str">
            <v>D66</v>
          </cell>
          <cell r="J66"/>
          <cell r="K66">
            <v>0</v>
          </cell>
          <cell r="L66">
            <v>99676.603636363638</v>
          </cell>
          <cell r="M66">
            <v>0</v>
          </cell>
          <cell r="N66">
            <v>0</v>
          </cell>
        </row>
        <row r="67">
          <cell r="I67" t="str">
            <v>D67</v>
          </cell>
          <cell r="J67"/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I68" t="str">
            <v>D68</v>
          </cell>
          <cell r="J68"/>
          <cell r="K68">
            <v>0</v>
          </cell>
          <cell r="L68">
            <v>124595.75454545455</v>
          </cell>
          <cell r="M68">
            <v>0</v>
          </cell>
          <cell r="N68">
            <v>0</v>
          </cell>
        </row>
        <row r="69">
          <cell r="I69" t="str">
            <v>D69</v>
          </cell>
          <cell r="J69"/>
          <cell r="K69">
            <v>0</v>
          </cell>
          <cell r="L69">
            <v>6229.7877272727274</v>
          </cell>
          <cell r="M69">
            <v>0</v>
          </cell>
          <cell r="N69">
            <v>0</v>
          </cell>
        </row>
        <row r="70">
          <cell r="I70" t="str">
            <v>D70</v>
          </cell>
          <cell r="J70"/>
          <cell r="K70">
            <v>0</v>
          </cell>
          <cell r="L70">
            <v>99676.603636363638</v>
          </cell>
          <cell r="M70">
            <v>0</v>
          </cell>
          <cell r="N70">
            <v>0</v>
          </cell>
        </row>
        <row r="71">
          <cell r="I71" t="str">
            <v>D71</v>
          </cell>
          <cell r="J71"/>
          <cell r="K71">
            <v>0</v>
          </cell>
          <cell r="L71">
            <v>6229.7877272727274</v>
          </cell>
          <cell r="M71">
            <v>0</v>
          </cell>
          <cell r="N71">
            <v>0</v>
          </cell>
        </row>
        <row r="72">
          <cell r="I72" t="str">
            <v>D72</v>
          </cell>
          <cell r="J72"/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I73" t="str">
            <v>D73</v>
          </cell>
          <cell r="J73"/>
          <cell r="K73">
            <v>0</v>
          </cell>
          <cell r="L73">
            <v>87217.028181818183</v>
          </cell>
          <cell r="M73">
            <v>0</v>
          </cell>
          <cell r="N73">
            <v>0</v>
          </cell>
        </row>
        <row r="74">
          <cell r="I74" t="str">
            <v>D74</v>
          </cell>
          <cell r="J74"/>
          <cell r="K74">
            <v>0</v>
          </cell>
          <cell r="L74">
            <v>24919.150909090909</v>
          </cell>
          <cell r="M74">
            <v>0</v>
          </cell>
          <cell r="N74">
            <v>0</v>
          </cell>
        </row>
        <row r="75">
          <cell r="I75" t="str">
            <v>D75</v>
          </cell>
          <cell r="J75"/>
          <cell r="K75">
            <v>616000</v>
          </cell>
          <cell r="L75">
            <v>548221.31999999995</v>
          </cell>
          <cell r="M75">
            <v>8800</v>
          </cell>
          <cell r="N75">
            <v>8800</v>
          </cell>
        </row>
        <row r="76">
          <cell r="I76" t="str">
            <v>D76</v>
          </cell>
          <cell r="J76"/>
        </row>
        <row r="77">
          <cell r="I77" t="str">
            <v>D77</v>
          </cell>
          <cell r="J77"/>
        </row>
        <row r="78">
          <cell r="I78" t="str">
            <v>D78</v>
          </cell>
          <cell r="J78"/>
          <cell r="K78">
            <v>293920</v>
          </cell>
          <cell r="L78">
            <v>62176</v>
          </cell>
          <cell r="M78">
            <v>1056</v>
          </cell>
          <cell r="N78">
            <v>1056</v>
          </cell>
        </row>
        <row r="79">
          <cell r="I79" t="str">
            <v>D79</v>
          </cell>
          <cell r="J79"/>
          <cell r="K79">
            <v>0</v>
          </cell>
          <cell r="L79">
            <v>62176</v>
          </cell>
          <cell r="M79">
            <v>0</v>
          </cell>
          <cell r="N79">
            <v>0</v>
          </cell>
        </row>
        <row r="80">
          <cell r="I80" t="str">
            <v>D80</v>
          </cell>
          <cell r="J80"/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I81" t="str">
            <v>D81</v>
          </cell>
          <cell r="J81"/>
          <cell r="K81">
            <v>0</v>
          </cell>
          <cell r="L81">
            <v>77720</v>
          </cell>
          <cell r="M81">
            <v>0</v>
          </cell>
          <cell r="N81">
            <v>0</v>
          </cell>
        </row>
        <row r="82">
          <cell r="I82" t="str">
            <v>D82</v>
          </cell>
          <cell r="J82"/>
          <cell r="K82">
            <v>0</v>
          </cell>
          <cell r="L82">
            <v>3886</v>
          </cell>
          <cell r="M82">
            <v>0</v>
          </cell>
          <cell r="N82">
            <v>0</v>
          </cell>
        </row>
        <row r="83">
          <cell r="I83" t="str">
            <v>D83</v>
          </cell>
          <cell r="J83"/>
          <cell r="K83">
            <v>0</v>
          </cell>
          <cell r="L83">
            <v>62176</v>
          </cell>
          <cell r="M83">
            <v>0</v>
          </cell>
          <cell r="N83">
            <v>0</v>
          </cell>
        </row>
        <row r="84">
          <cell r="I84" t="str">
            <v>D84</v>
          </cell>
          <cell r="J84"/>
          <cell r="K84">
            <v>0</v>
          </cell>
          <cell r="L84">
            <v>3886</v>
          </cell>
          <cell r="M84">
            <v>0</v>
          </cell>
          <cell r="N84">
            <v>0</v>
          </cell>
        </row>
        <row r="85">
          <cell r="I85" t="str">
            <v>D85</v>
          </cell>
          <cell r="J85"/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I86" t="str">
            <v>D86</v>
          </cell>
          <cell r="J86"/>
          <cell r="K86">
            <v>0</v>
          </cell>
          <cell r="L86">
            <v>54404</v>
          </cell>
          <cell r="M86">
            <v>0</v>
          </cell>
          <cell r="N86">
            <v>0</v>
          </cell>
        </row>
        <row r="87">
          <cell r="I87" t="str">
            <v>D87</v>
          </cell>
          <cell r="J87"/>
          <cell r="K87">
            <v>0</v>
          </cell>
          <cell r="L87">
            <v>15544</v>
          </cell>
          <cell r="M87">
            <v>0</v>
          </cell>
          <cell r="N87">
            <v>0</v>
          </cell>
        </row>
        <row r="88">
          <cell r="I88" t="str">
            <v>D88</v>
          </cell>
          <cell r="J88"/>
          <cell r="K88">
            <v>293920</v>
          </cell>
          <cell r="L88">
            <v>341968</v>
          </cell>
          <cell r="M88">
            <v>1056</v>
          </cell>
          <cell r="N88">
            <v>1056</v>
          </cell>
        </row>
        <row r="89">
          <cell r="I89" t="str">
            <v>D89</v>
          </cell>
          <cell r="J89"/>
        </row>
        <row r="90">
          <cell r="I90" t="str">
            <v>D90</v>
          </cell>
          <cell r="J90"/>
        </row>
        <row r="91">
          <cell r="I91" t="str">
            <v>D91</v>
          </cell>
          <cell r="J91"/>
        </row>
        <row r="92">
          <cell r="I92" t="str">
            <v>D92</v>
          </cell>
          <cell r="J92"/>
          <cell r="K92" t="str">
            <v>C depr anual</v>
          </cell>
          <cell r="L92" t="str">
            <v>C depr anual</v>
          </cell>
          <cell r="M92" t="str">
            <v>C depr anual</v>
          </cell>
          <cell r="N92" t="str">
            <v>C depr anual</v>
          </cell>
        </row>
        <row r="93">
          <cell r="I93" t="str">
            <v>D93</v>
          </cell>
          <cell r="J93"/>
          <cell r="K93">
            <v>0.2</v>
          </cell>
          <cell r="L93">
            <v>0.2</v>
          </cell>
          <cell r="M93">
            <v>0.2</v>
          </cell>
          <cell r="N93">
            <v>0.2</v>
          </cell>
        </row>
        <row r="94">
          <cell r="I94" t="str">
            <v>D94</v>
          </cell>
          <cell r="J94"/>
          <cell r="K94">
            <v>0.2</v>
          </cell>
          <cell r="L94">
            <v>0.2</v>
          </cell>
          <cell r="M94">
            <v>0.2</v>
          </cell>
          <cell r="N94">
            <v>0.2</v>
          </cell>
        </row>
        <row r="95">
          <cell r="I95" t="str">
            <v>D95</v>
          </cell>
          <cell r="J95"/>
          <cell r="K95">
            <v>0.20000000000000004</v>
          </cell>
          <cell r="L95">
            <v>0.20000000000000004</v>
          </cell>
          <cell r="M95">
            <v>0.20000000000000004</v>
          </cell>
          <cell r="N95">
            <v>0.20000000000000004</v>
          </cell>
        </row>
        <row r="96">
          <cell r="I96" t="str">
            <v>D96</v>
          </cell>
          <cell r="J96"/>
          <cell r="K96">
            <v>0.2</v>
          </cell>
          <cell r="L96">
            <v>0.2</v>
          </cell>
          <cell r="M96">
            <v>0.2</v>
          </cell>
          <cell r="N96">
            <v>0.2</v>
          </cell>
        </row>
        <row r="97">
          <cell r="I97" t="str">
            <v>D97</v>
          </cell>
          <cell r="J97"/>
          <cell r="K97">
            <v>0.2</v>
          </cell>
          <cell r="L97">
            <v>0.2</v>
          </cell>
          <cell r="M97">
            <v>0.2</v>
          </cell>
          <cell r="N97">
            <v>0.2</v>
          </cell>
        </row>
        <row r="98">
          <cell r="I98" t="str">
            <v>D98</v>
          </cell>
          <cell r="J98"/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I99" t="str">
            <v>D99</v>
          </cell>
          <cell r="J99"/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I100" t="str">
            <v>D100</v>
          </cell>
          <cell r="J100"/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I101" t="str">
            <v>D101</v>
          </cell>
          <cell r="J101"/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I102" t="str">
            <v>D102</v>
          </cell>
          <cell r="J102"/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I103" t="str">
            <v>D103</v>
          </cell>
          <cell r="J103"/>
          <cell r="K103">
            <v>1</v>
          </cell>
          <cell r="L103">
            <v>1</v>
          </cell>
          <cell r="M103">
            <v>1</v>
          </cell>
          <cell r="N103">
            <v>1</v>
          </cell>
        </row>
        <row r="104">
          <cell r="I104" t="str">
            <v>D104</v>
          </cell>
          <cell r="J104"/>
        </row>
        <row r="105">
          <cell r="I105" t="str">
            <v>D105</v>
          </cell>
          <cell r="J105"/>
          <cell r="K105" t="str">
            <v>C depr anual</v>
          </cell>
          <cell r="L105" t="str">
            <v>C depr anual</v>
          </cell>
          <cell r="M105" t="str">
            <v>C depr anual</v>
          </cell>
          <cell r="N105" t="str">
            <v>C depr anual</v>
          </cell>
        </row>
        <row r="106">
          <cell r="I106" t="str">
            <v>D106</v>
          </cell>
          <cell r="J106"/>
          <cell r="K106">
            <v>0.1</v>
          </cell>
          <cell r="L106">
            <v>0.1</v>
          </cell>
          <cell r="M106">
            <v>0.1</v>
          </cell>
          <cell r="N106">
            <v>0.1</v>
          </cell>
        </row>
        <row r="107">
          <cell r="I107" t="str">
            <v>D107</v>
          </cell>
          <cell r="J107"/>
          <cell r="K107">
            <v>0.1</v>
          </cell>
          <cell r="L107">
            <v>0.1</v>
          </cell>
          <cell r="M107">
            <v>0.1</v>
          </cell>
          <cell r="N107">
            <v>0.1</v>
          </cell>
        </row>
        <row r="108">
          <cell r="I108" t="str">
            <v>D108</v>
          </cell>
          <cell r="J108"/>
          <cell r="K108">
            <v>0.1</v>
          </cell>
          <cell r="L108">
            <v>0.1</v>
          </cell>
          <cell r="M108">
            <v>0.1</v>
          </cell>
          <cell r="N108">
            <v>0.1</v>
          </cell>
        </row>
        <row r="109">
          <cell r="I109" t="str">
            <v>D109</v>
          </cell>
          <cell r="J109"/>
          <cell r="K109">
            <v>0.1</v>
          </cell>
          <cell r="L109">
            <v>0.1</v>
          </cell>
          <cell r="M109">
            <v>0.1</v>
          </cell>
          <cell r="N109">
            <v>0.1</v>
          </cell>
        </row>
        <row r="110">
          <cell r="I110" t="str">
            <v>D110</v>
          </cell>
          <cell r="J110"/>
          <cell r="K110">
            <v>0.10000000000000002</v>
          </cell>
          <cell r="L110">
            <v>0.10000000000000002</v>
          </cell>
          <cell r="M110">
            <v>0.10000000000000002</v>
          </cell>
          <cell r="N110">
            <v>0.10000000000000002</v>
          </cell>
        </row>
        <row r="111">
          <cell r="I111" t="str">
            <v>D111</v>
          </cell>
          <cell r="J111"/>
          <cell r="K111">
            <v>0.10000000000000002</v>
          </cell>
          <cell r="L111">
            <v>0.10000000000000002</v>
          </cell>
          <cell r="M111">
            <v>0.10000000000000002</v>
          </cell>
          <cell r="N111">
            <v>0.10000000000000002</v>
          </cell>
        </row>
        <row r="112">
          <cell r="I112" t="str">
            <v>D112</v>
          </cell>
          <cell r="J112"/>
          <cell r="K112">
            <v>0.10000000000000002</v>
          </cell>
          <cell r="L112">
            <v>0.10000000000000002</v>
          </cell>
          <cell r="M112">
            <v>0.10000000000000002</v>
          </cell>
          <cell r="N112">
            <v>0.10000000000000002</v>
          </cell>
        </row>
        <row r="113">
          <cell r="I113" t="str">
            <v>D113</v>
          </cell>
          <cell r="J113"/>
          <cell r="K113">
            <v>0.10000000000000002</v>
          </cell>
          <cell r="L113">
            <v>0.10000000000000002</v>
          </cell>
          <cell r="M113">
            <v>0.10000000000000002</v>
          </cell>
          <cell r="N113">
            <v>0.10000000000000002</v>
          </cell>
        </row>
        <row r="114">
          <cell r="I114" t="str">
            <v>D114</v>
          </cell>
          <cell r="J114"/>
          <cell r="K114">
            <v>0.1</v>
          </cell>
          <cell r="L114">
            <v>0.1</v>
          </cell>
          <cell r="M114">
            <v>0.1</v>
          </cell>
          <cell r="N114">
            <v>0.1</v>
          </cell>
        </row>
        <row r="115">
          <cell r="I115" t="str">
            <v>D115</v>
          </cell>
          <cell r="J115"/>
          <cell r="K115">
            <v>0.1</v>
          </cell>
          <cell r="L115">
            <v>0.1</v>
          </cell>
          <cell r="M115">
            <v>0.1</v>
          </cell>
          <cell r="N115">
            <v>0.1</v>
          </cell>
        </row>
        <row r="116">
          <cell r="I116" t="str">
            <v>D116</v>
          </cell>
          <cell r="J116"/>
          <cell r="K116">
            <v>0.99999999999999989</v>
          </cell>
          <cell r="L116">
            <v>0.99999999999999989</v>
          </cell>
          <cell r="M116">
            <v>0.99999999999999989</v>
          </cell>
          <cell r="N116">
            <v>0.99999999999999989</v>
          </cell>
        </row>
        <row r="117">
          <cell r="I117" t="str">
            <v>D117</v>
          </cell>
          <cell r="J117"/>
        </row>
        <row r="118">
          <cell r="I118" t="str">
            <v>D118</v>
          </cell>
          <cell r="J118"/>
        </row>
        <row r="119">
          <cell r="I119" t="str">
            <v>D119</v>
          </cell>
          <cell r="J119"/>
        </row>
        <row r="120">
          <cell r="I120" t="str">
            <v>D120</v>
          </cell>
          <cell r="J120"/>
          <cell r="K120"/>
          <cell r="L120"/>
          <cell r="M120"/>
          <cell r="N120"/>
        </row>
        <row r="121">
          <cell r="I121" t="str">
            <v>D121</v>
          </cell>
          <cell r="J121"/>
          <cell r="K121">
            <v>123200</v>
          </cell>
          <cell r="L121">
            <v>19935.32</v>
          </cell>
          <cell r="M121">
            <v>1760</v>
          </cell>
          <cell r="N121">
            <v>1760</v>
          </cell>
        </row>
        <row r="122">
          <cell r="I122" t="str">
            <v>D122</v>
          </cell>
          <cell r="J122"/>
          <cell r="K122">
            <v>0</v>
          </cell>
          <cell r="L122">
            <v>19935.32</v>
          </cell>
          <cell r="M122">
            <v>0</v>
          </cell>
          <cell r="N122">
            <v>0</v>
          </cell>
        </row>
        <row r="123">
          <cell r="I123" t="str">
            <v>D123</v>
          </cell>
          <cell r="J123"/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I124" t="str">
            <v>D124</v>
          </cell>
          <cell r="J124"/>
          <cell r="K124">
            <v>0</v>
          </cell>
          <cell r="L124">
            <v>24919.15</v>
          </cell>
          <cell r="M124">
            <v>0</v>
          </cell>
          <cell r="N124">
            <v>0</v>
          </cell>
        </row>
        <row r="125">
          <cell r="I125" t="str">
            <v>D125</v>
          </cell>
          <cell r="J125"/>
          <cell r="K125">
            <v>0</v>
          </cell>
          <cell r="L125">
            <v>1245.96</v>
          </cell>
          <cell r="M125">
            <v>0</v>
          </cell>
          <cell r="N125">
            <v>0</v>
          </cell>
        </row>
        <row r="126">
          <cell r="I126" t="str">
            <v>D126</v>
          </cell>
          <cell r="J126"/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I127" t="str">
            <v>D127</v>
          </cell>
          <cell r="J127"/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I128" t="str">
            <v>D128</v>
          </cell>
          <cell r="J128"/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I129" t="str">
            <v>D129</v>
          </cell>
          <cell r="J129"/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I130" t="str">
            <v>D130</v>
          </cell>
          <cell r="J130"/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I131" t="str">
            <v>D131</v>
          </cell>
          <cell r="J131"/>
          <cell r="K131">
            <v>123200</v>
          </cell>
          <cell r="L131">
            <v>66035.75</v>
          </cell>
          <cell r="M131">
            <v>1760</v>
          </cell>
          <cell r="N131">
            <v>1760</v>
          </cell>
        </row>
        <row r="132">
          <cell r="I132" t="str">
            <v>D132</v>
          </cell>
          <cell r="J132"/>
        </row>
        <row r="133">
          <cell r="I133" t="str">
            <v>D133</v>
          </cell>
          <cell r="J133"/>
        </row>
        <row r="134">
          <cell r="I134" t="str">
            <v>D134</v>
          </cell>
          <cell r="J134"/>
          <cell r="K134">
            <v>29392</v>
          </cell>
          <cell r="L134">
            <v>6217.6</v>
          </cell>
          <cell r="M134">
            <v>105.6</v>
          </cell>
          <cell r="N134">
            <v>105.6</v>
          </cell>
        </row>
        <row r="135">
          <cell r="I135" t="str">
            <v>D135</v>
          </cell>
          <cell r="J135"/>
          <cell r="K135">
            <v>0</v>
          </cell>
          <cell r="L135">
            <v>6217.6</v>
          </cell>
          <cell r="M135">
            <v>0</v>
          </cell>
          <cell r="N135">
            <v>0</v>
          </cell>
        </row>
        <row r="136">
          <cell r="I136" t="str">
            <v>D136</v>
          </cell>
          <cell r="J136"/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I137" t="str">
            <v>D137</v>
          </cell>
          <cell r="J137"/>
          <cell r="K137">
            <v>0</v>
          </cell>
          <cell r="L137">
            <v>7772</v>
          </cell>
          <cell r="M137">
            <v>0</v>
          </cell>
          <cell r="N137">
            <v>0</v>
          </cell>
        </row>
        <row r="138">
          <cell r="I138" t="str">
            <v>D138</v>
          </cell>
          <cell r="J138"/>
          <cell r="K138">
            <v>0</v>
          </cell>
          <cell r="L138">
            <v>388.6</v>
          </cell>
          <cell r="M138">
            <v>0</v>
          </cell>
          <cell r="N138">
            <v>0</v>
          </cell>
        </row>
        <row r="139">
          <cell r="I139" t="str">
            <v>D139</v>
          </cell>
          <cell r="J139"/>
          <cell r="K139">
            <v>0</v>
          </cell>
          <cell r="L139">
            <v>6217.6</v>
          </cell>
          <cell r="M139">
            <v>0</v>
          </cell>
          <cell r="N139">
            <v>0</v>
          </cell>
        </row>
        <row r="140">
          <cell r="I140" t="str">
            <v>D140</v>
          </cell>
          <cell r="J140"/>
          <cell r="K140">
            <v>0</v>
          </cell>
          <cell r="L140">
            <v>388.6</v>
          </cell>
          <cell r="M140">
            <v>0</v>
          </cell>
          <cell r="N140">
            <v>0</v>
          </cell>
        </row>
        <row r="141">
          <cell r="I141" t="str">
            <v>D141</v>
          </cell>
          <cell r="J141"/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I142" t="str">
            <v>D142</v>
          </cell>
          <cell r="J142"/>
          <cell r="K142">
            <v>0</v>
          </cell>
          <cell r="L142">
            <v>5440.4</v>
          </cell>
          <cell r="M142">
            <v>0</v>
          </cell>
          <cell r="N142">
            <v>0</v>
          </cell>
        </row>
        <row r="143">
          <cell r="I143" t="str">
            <v>D143</v>
          </cell>
          <cell r="J143"/>
          <cell r="K143">
            <v>0</v>
          </cell>
          <cell r="L143">
            <v>1554.4</v>
          </cell>
          <cell r="M143">
            <v>0</v>
          </cell>
          <cell r="N143">
            <v>0</v>
          </cell>
        </row>
        <row r="144">
          <cell r="I144" t="str">
            <v>D144</v>
          </cell>
          <cell r="J144"/>
          <cell r="K144">
            <v>29392</v>
          </cell>
          <cell r="L144">
            <v>34196.800000000003</v>
          </cell>
          <cell r="M144">
            <v>105.6</v>
          </cell>
          <cell r="N144">
            <v>105.6</v>
          </cell>
        </row>
        <row r="145">
          <cell r="I145" t="str">
            <v>D145</v>
          </cell>
          <cell r="J145"/>
        </row>
        <row r="146">
          <cell r="I146" t="str">
            <v>D146</v>
          </cell>
          <cell r="J146"/>
        </row>
        <row r="147">
          <cell r="I147" t="str">
            <v>D147</v>
          </cell>
          <cell r="J147"/>
          <cell r="K147">
            <v>123200</v>
          </cell>
          <cell r="L147">
            <v>66035.75</v>
          </cell>
          <cell r="M147">
            <v>1760</v>
          </cell>
          <cell r="N147">
            <v>1760</v>
          </cell>
        </row>
        <row r="148">
          <cell r="I148" t="str">
            <v>D148</v>
          </cell>
          <cell r="J148"/>
          <cell r="K148">
            <v>29392</v>
          </cell>
          <cell r="L148">
            <v>34196.800000000003</v>
          </cell>
          <cell r="M148">
            <v>105.6</v>
          </cell>
          <cell r="N148">
            <v>105.6</v>
          </cell>
        </row>
        <row r="149">
          <cell r="I149" t="str">
            <v>D149</v>
          </cell>
          <cell r="J149"/>
          <cell r="K149">
            <v>152592</v>
          </cell>
          <cell r="L149">
            <v>100232.55</v>
          </cell>
          <cell r="M149">
            <v>1865.6</v>
          </cell>
          <cell r="N149">
            <v>1865.6</v>
          </cell>
        </row>
        <row r="150">
          <cell r="I150" t="str">
            <v>D150</v>
          </cell>
          <cell r="J150"/>
        </row>
        <row r="151">
          <cell r="I151" t="str">
            <v>D151</v>
          </cell>
          <cell r="J151"/>
        </row>
        <row r="152">
          <cell r="I152" t="str">
            <v>D152</v>
          </cell>
          <cell r="J152"/>
        </row>
        <row r="153">
          <cell r="I153" t="str">
            <v>D153</v>
          </cell>
          <cell r="J153"/>
          <cell r="K153" t="str">
            <v>Fat Rem. Anual</v>
          </cell>
          <cell r="L153" t="str">
            <v>Fat Rem. Anual</v>
          </cell>
          <cell r="M153" t="str">
            <v>Fat Rem. Anual</v>
          </cell>
          <cell r="N153" t="str">
            <v>Fat Rem. Anual</v>
          </cell>
        </row>
        <row r="154">
          <cell r="I154" t="str">
            <v>D154</v>
          </cell>
          <cell r="J154"/>
          <cell r="K154">
            <v>0.12</v>
          </cell>
          <cell r="L154">
            <v>0.12</v>
          </cell>
          <cell r="M154">
            <v>0.12</v>
          </cell>
          <cell r="N154">
            <v>0.12</v>
          </cell>
        </row>
        <row r="155">
          <cell r="I155" t="str">
            <v>D155</v>
          </cell>
          <cell r="J155"/>
          <cell r="K155">
            <v>9.6000000000000002E-2</v>
          </cell>
          <cell r="L155">
            <v>9.6000000000000002E-2</v>
          </cell>
          <cell r="M155">
            <v>9.6000000000000002E-2</v>
          </cell>
          <cell r="N155">
            <v>9.6000000000000002E-2</v>
          </cell>
        </row>
        <row r="156">
          <cell r="I156" t="str">
            <v>D156</v>
          </cell>
          <cell r="J156"/>
          <cell r="K156">
            <v>7.1999999999999995E-2</v>
          </cell>
          <cell r="L156">
            <v>7.1999999999999995E-2</v>
          </cell>
          <cell r="M156">
            <v>7.1999999999999995E-2</v>
          </cell>
          <cell r="N156">
            <v>7.1999999999999995E-2</v>
          </cell>
        </row>
        <row r="157">
          <cell r="I157" t="str">
            <v>D157</v>
          </cell>
          <cell r="J157"/>
          <cell r="K157">
            <v>4.8000000000000001E-2</v>
          </cell>
          <cell r="L157">
            <v>4.8000000000000001E-2</v>
          </cell>
          <cell r="M157">
            <v>4.8000000000000001E-2</v>
          </cell>
          <cell r="N157">
            <v>4.8000000000000001E-2</v>
          </cell>
        </row>
        <row r="158">
          <cell r="I158" t="str">
            <v>D158</v>
          </cell>
          <cell r="J158"/>
          <cell r="K158">
            <v>2.4E-2</v>
          </cell>
          <cell r="L158">
            <v>2.4E-2</v>
          </cell>
          <cell r="M158">
            <v>2.4E-2</v>
          </cell>
          <cell r="N158">
            <v>2.4E-2</v>
          </cell>
        </row>
        <row r="159">
          <cell r="I159" t="str">
            <v>D159</v>
          </cell>
          <cell r="J159"/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I160" t="str">
            <v>D160</v>
          </cell>
          <cell r="J160"/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I161" t="str">
            <v>D161</v>
          </cell>
          <cell r="J161"/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I162" t="str">
            <v>D162</v>
          </cell>
          <cell r="J162"/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I163" t="str">
            <v>D163</v>
          </cell>
          <cell r="J163"/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I164"/>
          <cell r="J164"/>
        </row>
        <row r="165">
          <cell r="I165" t="str">
            <v>D165</v>
          </cell>
          <cell r="J165"/>
          <cell r="K165" t="str">
            <v>Fat Rem. Anual</v>
          </cell>
          <cell r="L165" t="str">
            <v>Fat Rem. Anual</v>
          </cell>
          <cell r="M165" t="str">
            <v>Fat Rem. Anual</v>
          </cell>
          <cell r="N165" t="str">
            <v>Fat Rem. Anual</v>
          </cell>
        </row>
        <row r="166">
          <cell r="I166" t="str">
            <v>D166</v>
          </cell>
          <cell r="J166"/>
          <cell r="K166">
            <v>0.12</v>
          </cell>
          <cell r="L166">
            <v>0.12</v>
          </cell>
          <cell r="M166">
            <v>0.12</v>
          </cell>
          <cell r="N166">
            <v>0.12</v>
          </cell>
        </row>
        <row r="167">
          <cell r="I167" t="str">
            <v>D167</v>
          </cell>
          <cell r="J167"/>
          <cell r="K167">
            <v>0.108</v>
          </cell>
          <cell r="L167">
            <v>0.108</v>
          </cell>
          <cell r="M167">
            <v>0.108</v>
          </cell>
          <cell r="N167">
            <v>0.108</v>
          </cell>
        </row>
        <row r="168">
          <cell r="I168" t="str">
            <v>D168</v>
          </cell>
          <cell r="J168"/>
          <cell r="K168">
            <v>9.6000000000000002E-2</v>
          </cell>
          <cell r="L168">
            <v>9.6000000000000002E-2</v>
          </cell>
          <cell r="M168">
            <v>9.6000000000000002E-2</v>
          </cell>
          <cell r="N168">
            <v>9.6000000000000002E-2</v>
          </cell>
        </row>
        <row r="169">
          <cell r="I169" t="str">
            <v>D169</v>
          </cell>
          <cell r="J169"/>
          <cell r="K169">
            <v>8.4000000000000005E-2</v>
          </cell>
          <cell r="L169">
            <v>8.4000000000000005E-2</v>
          </cell>
          <cell r="M169">
            <v>8.4000000000000005E-2</v>
          </cell>
          <cell r="N169">
            <v>8.4000000000000005E-2</v>
          </cell>
        </row>
        <row r="170">
          <cell r="I170" t="str">
            <v>D170</v>
          </cell>
          <cell r="J170"/>
          <cell r="K170">
            <v>7.1999999999999995E-2</v>
          </cell>
          <cell r="L170">
            <v>7.1999999999999995E-2</v>
          </cell>
          <cell r="M170">
            <v>7.1999999999999995E-2</v>
          </cell>
          <cell r="N170">
            <v>7.1999999999999995E-2</v>
          </cell>
        </row>
        <row r="171">
          <cell r="I171" t="str">
            <v>D171</v>
          </cell>
          <cell r="J171"/>
          <cell r="K171">
            <v>0.06</v>
          </cell>
          <cell r="L171">
            <v>0.06</v>
          </cell>
          <cell r="M171">
            <v>0.06</v>
          </cell>
          <cell r="N171">
            <v>0.06</v>
          </cell>
        </row>
        <row r="172">
          <cell r="I172" t="str">
            <v>D172</v>
          </cell>
          <cell r="J172"/>
          <cell r="K172">
            <v>4.8000000000000001E-2</v>
          </cell>
          <cell r="L172">
            <v>4.8000000000000001E-2</v>
          </cell>
          <cell r="M172">
            <v>4.8000000000000001E-2</v>
          </cell>
          <cell r="N172">
            <v>4.8000000000000001E-2</v>
          </cell>
        </row>
        <row r="173">
          <cell r="I173" t="str">
            <v>D173</v>
          </cell>
          <cell r="J173"/>
          <cell r="K173">
            <v>3.5999999999999997E-2</v>
          </cell>
          <cell r="L173">
            <v>3.5999999999999997E-2</v>
          </cell>
          <cell r="M173">
            <v>3.5999999999999997E-2</v>
          </cell>
          <cell r="N173">
            <v>3.5999999999999997E-2</v>
          </cell>
        </row>
        <row r="174">
          <cell r="I174" t="str">
            <v>D174</v>
          </cell>
          <cell r="J174"/>
          <cell r="K174">
            <v>2.4E-2</v>
          </cell>
          <cell r="L174">
            <v>2.4E-2</v>
          </cell>
          <cell r="M174">
            <v>2.4E-2</v>
          </cell>
          <cell r="N174">
            <v>2.4E-2</v>
          </cell>
        </row>
        <row r="175">
          <cell r="I175" t="str">
            <v>D175</v>
          </cell>
          <cell r="J175"/>
          <cell r="K175">
            <v>1.2E-2</v>
          </cell>
          <cell r="L175">
            <v>1.2E-2</v>
          </cell>
          <cell r="M175">
            <v>1.2E-2</v>
          </cell>
          <cell r="N175">
            <v>1.2E-2</v>
          </cell>
        </row>
        <row r="176">
          <cell r="I176"/>
          <cell r="J176"/>
        </row>
        <row r="177">
          <cell r="I177" t="str">
            <v>D177</v>
          </cell>
          <cell r="J177"/>
        </row>
        <row r="178">
          <cell r="I178" t="str">
            <v>D178</v>
          </cell>
          <cell r="J178"/>
        </row>
        <row r="179">
          <cell r="I179" t="str">
            <v>D179</v>
          </cell>
          <cell r="J179"/>
        </row>
        <row r="180">
          <cell r="I180" t="str">
            <v>D180</v>
          </cell>
          <cell r="J180"/>
          <cell r="K180">
            <v>73920</v>
          </cell>
          <cell r="L180">
            <v>11961.19</v>
          </cell>
          <cell r="M180">
            <v>1056</v>
          </cell>
          <cell r="N180">
            <v>1056</v>
          </cell>
        </row>
        <row r="181">
          <cell r="I181" t="str">
            <v>D181</v>
          </cell>
          <cell r="J181"/>
          <cell r="K181">
            <v>0</v>
          </cell>
          <cell r="L181">
            <v>9568.9500000000007</v>
          </cell>
          <cell r="M181">
            <v>0</v>
          </cell>
          <cell r="N181">
            <v>0</v>
          </cell>
        </row>
        <row r="182">
          <cell r="I182" t="str">
            <v>D182</v>
          </cell>
          <cell r="J182"/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I183" t="str">
            <v>D183</v>
          </cell>
          <cell r="J183"/>
          <cell r="K183">
            <v>0</v>
          </cell>
          <cell r="L183">
            <v>5980.6</v>
          </cell>
          <cell r="M183">
            <v>0</v>
          </cell>
          <cell r="N183">
            <v>0</v>
          </cell>
        </row>
        <row r="184">
          <cell r="I184" t="str">
            <v>D184</v>
          </cell>
          <cell r="J184"/>
          <cell r="K184">
            <v>0</v>
          </cell>
          <cell r="L184">
            <v>149.51</v>
          </cell>
          <cell r="M184">
            <v>0</v>
          </cell>
          <cell r="N184">
            <v>0</v>
          </cell>
        </row>
        <row r="185">
          <cell r="I185" t="str">
            <v>D185</v>
          </cell>
          <cell r="J185"/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I186" t="str">
            <v>D186</v>
          </cell>
          <cell r="J186"/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I187" t="str">
            <v>D187</v>
          </cell>
          <cell r="J187"/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I188" t="str">
            <v>D188</v>
          </cell>
          <cell r="J188"/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I189" t="str">
            <v>D189</v>
          </cell>
          <cell r="J189"/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I190" t="str">
            <v>D190</v>
          </cell>
          <cell r="J190"/>
          <cell r="K190">
            <v>73920</v>
          </cell>
          <cell r="L190">
            <v>27660.249999999996</v>
          </cell>
          <cell r="M190">
            <v>1056</v>
          </cell>
          <cell r="N190">
            <v>1056</v>
          </cell>
        </row>
        <row r="191">
          <cell r="I191" t="str">
            <v>D191</v>
          </cell>
          <cell r="J191"/>
        </row>
        <row r="192">
          <cell r="I192" t="str">
            <v>D192</v>
          </cell>
          <cell r="J192"/>
        </row>
        <row r="193">
          <cell r="I193" t="str">
            <v>D193</v>
          </cell>
          <cell r="J193"/>
          <cell r="K193">
            <v>35270.400000000001</v>
          </cell>
          <cell r="L193">
            <v>7461.12</v>
          </cell>
          <cell r="M193">
            <v>126.72</v>
          </cell>
          <cell r="N193">
            <v>126.72</v>
          </cell>
        </row>
        <row r="194">
          <cell r="I194" t="str">
            <v>D194</v>
          </cell>
          <cell r="J194"/>
          <cell r="K194">
            <v>0</v>
          </cell>
          <cell r="L194">
            <v>6715.01</v>
          </cell>
          <cell r="M194">
            <v>0</v>
          </cell>
          <cell r="N194">
            <v>0</v>
          </cell>
        </row>
        <row r="195">
          <cell r="I195" t="str">
            <v>D195</v>
          </cell>
          <cell r="J195"/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I196" t="str">
            <v>D196</v>
          </cell>
          <cell r="J196"/>
          <cell r="K196">
            <v>0</v>
          </cell>
          <cell r="L196">
            <v>6528.48</v>
          </cell>
          <cell r="M196">
            <v>0</v>
          </cell>
          <cell r="N196">
            <v>0</v>
          </cell>
        </row>
        <row r="197">
          <cell r="I197" t="str">
            <v>D197</v>
          </cell>
          <cell r="J197"/>
          <cell r="K197">
            <v>0</v>
          </cell>
          <cell r="L197">
            <v>279.79000000000002</v>
          </cell>
          <cell r="M197">
            <v>0</v>
          </cell>
          <cell r="N197">
            <v>0</v>
          </cell>
        </row>
        <row r="198">
          <cell r="I198" t="str">
            <v>D198</v>
          </cell>
          <cell r="J198"/>
          <cell r="K198">
            <v>0</v>
          </cell>
          <cell r="L198">
            <v>3730.56</v>
          </cell>
          <cell r="M198">
            <v>0</v>
          </cell>
          <cell r="N198">
            <v>0</v>
          </cell>
        </row>
        <row r="199">
          <cell r="I199" t="str">
            <v>D199</v>
          </cell>
          <cell r="J199"/>
          <cell r="K199">
            <v>0</v>
          </cell>
          <cell r="L199">
            <v>186.53</v>
          </cell>
          <cell r="M199">
            <v>0</v>
          </cell>
          <cell r="N199">
            <v>0</v>
          </cell>
        </row>
        <row r="200">
          <cell r="I200" t="str">
            <v>D200</v>
          </cell>
          <cell r="J200"/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I201" t="str">
            <v>D201</v>
          </cell>
          <cell r="J201"/>
          <cell r="K201">
            <v>0</v>
          </cell>
          <cell r="L201">
            <v>1305.7</v>
          </cell>
          <cell r="M201">
            <v>0</v>
          </cell>
          <cell r="N201">
            <v>0</v>
          </cell>
        </row>
        <row r="202">
          <cell r="I202" t="str">
            <v>D202</v>
          </cell>
          <cell r="J202"/>
          <cell r="K202">
            <v>0</v>
          </cell>
          <cell r="L202">
            <v>186.53</v>
          </cell>
          <cell r="M202">
            <v>0</v>
          </cell>
          <cell r="N202">
            <v>0</v>
          </cell>
        </row>
        <row r="203">
          <cell r="I203" t="str">
            <v>D203</v>
          </cell>
          <cell r="J203"/>
          <cell r="K203">
            <v>35270.400000000001</v>
          </cell>
          <cell r="L203">
            <v>26393.72</v>
          </cell>
          <cell r="M203">
            <v>126.72</v>
          </cell>
          <cell r="N203">
            <v>126.72</v>
          </cell>
        </row>
        <row r="204">
          <cell r="I204" t="str">
            <v>D204</v>
          </cell>
          <cell r="J204"/>
        </row>
        <row r="205">
          <cell r="I205" t="str">
            <v>D205</v>
          </cell>
          <cell r="J205"/>
          <cell r="K205"/>
          <cell r="L205"/>
          <cell r="M205"/>
          <cell r="N205"/>
        </row>
        <row r="206">
          <cell r="I206" t="str">
            <v>D206</v>
          </cell>
          <cell r="J206"/>
          <cell r="K206">
            <v>73920</v>
          </cell>
          <cell r="L206">
            <v>27660.249999999996</v>
          </cell>
          <cell r="M206">
            <v>1056</v>
          </cell>
          <cell r="N206">
            <v>1056</v>
          </cell>
        </row>
        <row r="207">
          <cell r="I207" t="str">
            <v>D207</v>
          </cell>
          <cell r="J207"/>
          <cell r="K207">
            <v>35270.400000000001</v>
          </cell>
          <cell r="L207">
            <v>26393.72</v>
          </cell>
          <cell r="M207">
            <v>126.72</v>
          </cell>
          <cell r="N207">
            <v>126.72</v>
          </cell>
        </row>
        <row r="208">
          <cell r="I208" t="str">
            <v>D208</v>
          </cell>
          <cell r="J208"/>
          <cell r="K208">
            <v>109190.39999999999</v>
          </cell>
          <cell r="L208">
            <v>54053.97</v>
          </cell>
          <cell r="M208">
            <v>1182.72</v>
          </cell>
          <cell r="N208">
            <v>1182.72</v>
          </cell>
        </row>
        <row r="209">
          <cell r="I209"/>
          <cell r="J209"/>
          <cell r="K209"/>
          <cell r="L209"/>
          <cell r="M209"/>
          <cell r="N209"/>
        </row>
      </sheetData>
      <sheetData sheetId="11">
        <row r="10">
          <cell r="I10" t="str">
            <v>E10</v>
          </cell>
          <cell r="J10"/>
          <cell r="K10">
            <v>43039</v>
          </cell>
          <cell r="L10">
            <v>43039</v>
          </cell>
          <cell r="M10">
            <v>43343</v>
          </cell>
          <cell r="N10">
            <v>43343</v>
          </cell>
        </row>
        <row r="11">
          <cell r="I11" t="str">
            <v>E11</v>
          </cell>
        </row>
        <row r="12">
          <cell r="I12" t="str">
            <v>E12</v>
          </cell>
        </row>
        <row r="13">
          <cell r="I13" t="str">
            <v>E13</v>
          </cell>
        </row>
        <row r="14">
          <cell r="I14" t="str">
            <v>E14</v>
          </cell>
          <cell r="K14"/>
          <cell r="L14"/>
          <cell r="M14"/>
          <cell r="N14"/>
        </row>
        <row r="15">
          <cell r="I15" t="str">
            <v>E15</v>
          </cell>
          <cell r="J15"/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I16" t="str">
            <v>E16</v>
          </cell>
          <cell r="J16"/>
          <cell r="K16">
            <v>5625</v>
          </cell>
          <cell r="L16">
            <v>156.25</v>
          </cell>
          <cell r="M16">
            <v>20.833333333333332</v>
          </cell>
          <cell r="N16">
            <v>20.833333333333332</v>
          </cell>
        </row>
        <row r="17">
          <cell r="I17" t="str">
            <v>E17</v>
          </cell>
          <cell r="J17"/>
          <cell r="K17">
            <v>23377.575000000001</v>
          </cell>
          <cell r="L17">
            <v>23794.241666666669</v>
          </cell>
          <cell r="M17">
            <v>41.666666666666664</v>
          </cell>
          <cell r="N17">
            <v>41.666666666666664</v>
          </cell>
        </row>
        <row r="18">
          <cell r="I18" t="str">
            <v>E18</v>
          </cell>
          <cell r="J18"/>
          <cell r="K18">
            <v>29002.575000000001</v>
          </cell>
          <cell r="L18">
            <v>23950.491666666669</v>
          </cell>
          <cell r="M18">
            <v>62.5</v>
          </cell>
          <cell r="N18">
            <v>62.5</v>
          </cell>
        </row>
        <row r="19">
          <cell r="I19" t="str">
            <v>E19</v>
          </cell>
          <cell r="J19"/>
        </row>
        <row r="20">
          <cell r="I20" t="str">
            <v>E20</v>
          </cell>
          <cell r="J20"/>
          <cell r="K20"/>
          <cell r="L20"/>
          <cell r="M20"/>
          <cell r="N20"/>
        </row>
        <row r="21">
          <cell r="I21" t="str">
            <v>E21</v>
          </cell>
          <cell r="J21"/>
          <cell r="K21">
            <v>50000</v>
          </cell>
          <cell r="L21">
            <v>0</v>
          </cell>
          <cell r="M21">
            <v>100</v>
          </cell>
          <cell r="N21">
            <v>100</v>
          </cell>
        </row>
        <row r="22">
          <cell r="I22" t="str">
            <v>E22</v>
          </cell>
          <cell r="J22"/>
          <cell r="K22">
            <v>27000</v>
          </cell>
          <cell r="L22">
            <v>750</v>
          </cell>
          <cell r="M22">
            <v>100</v>
          </cell>
          <cell r="N22">
            <v>100</v>
          </cell>
        </row>
        <row r="23">
          <cell r="I23" t="str">
            <v>E23</v>
          </cell>
          <cell r="J23"/>
          <cell r="K23">
            <v>56106.18</v>
          </cell>
          <cell r="L23">
            <v>57106.18</v>
          </cell>
          <cell r="M23">
            <v>100</v>
          </cell>
          <cell r="N23">
            <v>100</v>
          </cell>
        </row>
        <row r="24">
          <cell r="I24" t="str">
            <v>E24</v>
          </cell>
          <cell r="J24"/>
          <cell r="K24">
            <v>133106.18</v>
          </cell>
          <cell r="L24">
            <v>57856.18</v>
          </cell>
          <cell r="M24">
            <v>300</v>
          </cell>
          <cell r="N24">
            <v>300</v>
          </cell>
        </row>
        <row r="25">
          <cell r="I25" t="str">
            <v>E25</v>
          </cell>
          <cell r="J25"/>
          <cell r="K25"/>
        </row>
        <row r="26">
          <cell r="I26" t="str">
            <v>E26</v>
          </cell>
          <cell r="J26"/>
          <cell r="K26"/>
          <cell r="L26"/>
          <cell r="M26"/>
          <cell r="N26"/>
        </row>
        <row r="27">
          <cell r="I27" t="str">
            <v>E27</v>
          </cell>
          <cell r="J27"/>
          <cell r="K27">
            <v>5000000</v>
          </cell>
          <cell r="L27">
            <v>0</v>
          </cell>
          <cell r="M27">
            <v>10000</v>
          </cell>
          <cell r="N27">
            <v>10000</v>
          </cell>
        </row>
        <row r="28">
          <cell r="I28" t="str">
            <v>E28</v>
          </cell>
          <cell r="J28"/>
          <cell r="K28">
            <v>2700000</v>
          </cell>
          <cell r="L28">
            <v>75000</v>
          </cell>
          <cell r="M28">
            <v>10000</v>
          </cell>
          <cell r="N28">
            <v>10000</v>
          </cell>
        </row>
        <row r="29">
          <cell r="I29" t="str">
            <v>E29</v>
          </cell>
          <cell r="J29"/>
          <cell r="K29">
            <v>5610618</v>
          </cell>
          <cell r="L29">
            <v>5710618</v>
          </cell>
          <cell r="M29">
            <v>10000</v>
          </cell>
          <cell r="N29">
            <v>10000</v>
          </cell>
        </row>
        <row r="30">
          <cell r="I30" t="str">
            <v>E30</v>
          </cell>
          <cell r="J30"/>
          <cell r="K30">
            <v>13310618</v>
          </cell>
          <cell r="L30">
            <v>5785618</v>
          </cell>
          <cell r="M30">
            <v>30000</v>
          </cell>
          <cell r="N30">
            <v>30000</v>
          </cell>
        </row>
        <row r="31">
          <cell r="I31" t="str">
            <v>E31</v>
          </cell>
          <cell r="J31"/>
        </row>
        <row r="32">
          <cell r="I32" t="str">
            <v>E32</v>
          </cell>
          <cell r="J32"/>
          <cell r="K32" t="str">
            <v>%</v>
          </cell>
          <cell r="L32" t="str">
            <v>%</v>
          </cell>
          <cell r="M32" t="str">
            <v>%</v>
          </cell>
          <cell r="N32" t="str">
            <v>%</v>
          </cell>
        </row>
        <row r="33">
          <cell r="I33" t="str">
            <v>E33</v>
          </cell>
          <cell r="J33"/>
          <cell r="K33">
            <v>1</v>
          </cell>
          <cell r="L33">
            <v>1</v>
          </cell>
          <cell r="M33">
            <v>1</v>
          </cell>
          <cell r="N33">
            <v>1</v>
          </cell>
        </row>
        <row r="34">
          <cell r="I34" t="str">
            <v>E34</v>
          </cell>
          <cell r="J34"/>
          <cell r="K34">
            <v>0.5</v>
          </cell>
          <cell r="L34">
            <v>0.5</v>
          </cell>
          <cell r="M34">
            <v>0.5</v>
          </cell>
          <cell r="N34">
            <v>0.5</v>
          </cell>
        </row>
        <row r="35">
          <cell r="I35" t="str">
            <v>E35</v>
          </cell>
          <cell r="J35"/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I36" t="str">
            <v>E36</v>
          </cell>
          <cell r="J36"/>
        </row>
        <row r="37">
          <cell r="I37" t="str">
            <v>E37</v>
          </cell>
          <cell r="J37"/>
          <cell r="K37" t="str">
            <v>Anos</v>
          </cell>
          <cell r="L37" t="str">
            <v>Anos</v>
          </cell>
          <cell r="M37" t="str">
            <v>Anos</v>
          </cell>
          <cell r="N37" t="str">
            <v>Anos</v>
          </cell>
        </row>
        <row r="38">
          <cell r="I38" t="str">
            <v>E38</v>
          </cell>
          <cell r="J38"/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I39" t="str">
            <v>E39</v>
          </cell>
          <cell r="J39"/>
          <cell r="K39">
            <v>20</v>
          </cell>
          <cell r="L39">
            <v>20</v>
          </cell>
          <cell r="M39">
            <v>20</v>
          </cell>
          <cell r="N39">
            <v>20</v>
          </cell>
        </row>
        <row r="40">
          <cell r="I40" t="str">
            <v>E40</v>
          </cell>
          <cell r="J40"/>
          <cell r="K40">
            <v>20</v>
          </cell>
          <cell r="L40">
            <v>20</v>
          </cell>
          <cell r="M40">
            <v>20</v>
          </cell>
          <cell r="N40">
            <v>20</v>
          </cell>
        </row>
        <row r="41">
          <cell r="I41" t="str">
            <v>E41</v>
          </cell>
          <cell r="J41"/>
        </row>
        <row r="42">
          <cell r="I42" t="str">
            <v>E42</v>
          </cell>
          <cell r="J42"/>
        </row>
        <row r="43">
          <cell r="I43" t="str">
            <v>E43</v>
          </cell>
          <cell r="J43"/>
        </row>
        <row r="44">
          <cell r="I44" t="str">
            <v>E44</v>
          </cell>
          <cell r="J44"/>
          <cell r="K44">
            <v>2018</v>
          </cell>
          <cell r="L44">
            <v>2018</v>
          </cell>
          <cell r="M44">
            <v>2018</v>
          </cell>
          <cell r="N44">
            <v>2018</v>
          </cell>
        </row>
        <row r="45">
          <cell r="I45" t="str">
            <v>E45</v>
          </cell>
          <cell r="J45"/>
          <cell r="K45">
            <v>2018</v>
          </cell>
          <cell r="L45">
            <v>2018</v>
          </cell>
          <cell r="M45">
            <v>2018</v>
          </cell>
          <cell r="N45">
            <v>2018</v>
          </cell>
        </row>
        <row r="46">
          <cell r="I46" t="str">
            <v>E46</v>
          </cell>
          <cell r="J46"/>
        </row>
        <row r="47">
          <cell r="I47" t="str">
            <v>E47</v>
          </cell>
          <cell r="J47"/>
        </row>
        <row r="48">
          <cell r="I48" t="str">
            <v>E48</v>
          </cell>
          <cell r="J48"/>
          <cell r="K48">
            <v>5000000</v>
          </cell>
          <cell r="L48">
            <v>0</v>
          </cell>
          <cell r="M48">
            <v>10000</v>
          </cell>
          <cell r="N48">
            <v>10000</v>
          </cell>
        </row>
        <row r="49">
          <cell r="I49" t="str">
            <v>E49</v>
          </cell>
          <cell r="J49"/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I50" t="str">
            <v>E50</v>
          </cell>
          <cell r="J50"/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I51" t="str">
            <v>E51</v>
          </cell>
          <cell r="J51"/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I52" t="str">
            <v>E52</v>
          </cell>
          <cell r="J52"/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I53" t="str">
            <v>E53</v>
          </cell>
          <cell r="J53"/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I54" t="str">
            <v>E54</v>
          </cell>
          <cell r="J54"/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I55" t="str">
            <v>E55</v>
          </cell>
          <cell r="J55"/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I56" t="str">
            <v>E56</v>
          </cell>
          <cell r="J56"/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I57" t="str">
            <v>E57</v>
          </cell>
          <cell r="J57"/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I58" t="str">
            <v>E58</v>
          </cell>
          <cell r="J58"/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I59" t="str">
            <v>E59</v>
          </cell>
          <cell r="J59"/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I60" t="str">
            <v>E60</v>
          </cell>
          <cell r="J60"/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I61" t="str">
            <v>E61</v>
          </cell>
          <cell r="J61"/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I62" t="str">
            <v>E62</v>
          </cell>
          <cell r="J62"/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I63" t="str">
            <v>E63</v>
          </cell>
          <cell r="J63"/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I64" t="str">
            <v>E64</v>
          </cell>
          <cell r="J64"/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I65" t="str">
            <v>E65</v>
          </cell>
          <cell r="J65"/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I66" t="str">
            <v>E66</v>
          </cell>
          <cell r="J66"/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I67" t="str">
            <v>E67</v>
          </cell>
          <cell r="J67"/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I68" t="str">
            <v>E68</v>
          </cell>
          <cell r="J68"/>
        </row>
        <row r="69">
          <cell r="I69" t="str">
            <v>E69</v>
          </cell>
          <cell r="J69"/>
        </row>
        <row r="70">
          <cell r="I70" t="str">
            <v>E70</v>
          </cell>
          <cell r="J70"/>
          <cell r="K70">
            <v>2700000</v>
          </cell>
          <cell r="L70">
            <v>75000</v>
          </cell>
          <cell r="M70">
            <v>10000</v>
          </cell>
          <cell r="N70">
            <v>10000</v>
          </cell>
        </row>
        <row r="71">
          <cell r="I71" t="str">
            <v>E71</v>
          </cell>
          <cell r="J71"/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I72" t="str">
            <v>E72</v>
          </cell>
          <cell r="J72"/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I73" t="str">
            <v>E73</v>
          </cell>
          <cell r="J73"/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I74" t="str">
            <v>E74</v>
          </cell>
          <cell r="J74"/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I75" t="str">
            <v>E75</v>
          </cell>
          <cell r="J75"/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I76" t="str">
            <v>E76</v>
          </cell>
          <cell r="J76"/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I77" t="str">
            <v>E77</v>
          </cell>
          <cell r="J77"/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I78" t="str">
            <v>E78</v>
          </cell>
          <cell r="J78"/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I79" t="str">
            <v>E79</v>
          </cell>
          <cell r="J79"/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I80" t="str">
            <v>E80</v>
          </cell>
          <cell r="J80"/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I81" t="str">
            <v>E81</v>
          </cell>
          <cell r="J81"/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I82" t="str">
            <v>E82</v>
          </cell>
          <cell r="J82"/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I83" t="str">
            <v>E83</v>
          </cell>
          <cell r="J83"/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I84" t="str">
            <v>E84</v>
          </cell>
          <cell r="J84"/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I85" t="str">
            <v>E85</v>
          </cell>
          <cell r="J85"/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I86" t="str">
            <v>E86</v>
          </cell>
          <cell r="J86"/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I87" t="str">
            <v>E87</v>
          </cell>
          <cell r="J87"/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I88" t="str">
            <v>E88</v>
          </cell>
          <cell r="J88"/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I89" t="str">
            <v>E89</v>
          </cell>
          <cell r="J89"/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I90" t="str">
            <v>E90</v>
          </cell>
          <cell r="J90"/>
        </row>
        <row r="91">
          <cell r="I91" t="str">
            <v>E91</v>
          </cell>
          <cell r="J91"/>
        </row>
        <row r="92">
          <cell r="I92" t="str">
            <v>E92</v>
          </cell>
          <cell r="J92"/>
          <cell r="K92">
            <v>5610618</v>
          </cell>
          <cell r="L92">
            <v>5710618</v>
          </cell>
          <cell r="M92">
            <v>10000</v>
          </cell>
          <cell r="N92">
            <v>10000</v>
          </cell>
        </row>
        <row r="93">
          <cell r="I93" t="str">
            <v>E93</v>
          </cell>
          <cell r="J93"/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I94" t="str">
            <v>E94</v>
          </cell>
          <cell r="J94"/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I95" t="str">
            <v>E95</v>
          </cell>
          <cell r="J95"/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I96" t="str">
            <v>E96</v>
          </cell>
          <cell r="J96"/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I97" t="str">
            <v>E97</v>
          </cell>
          <cell r="J97"/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I98" t="str">
            <v>E98</v>
          </cell>
          <cell r="J98"/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I99" t="str">
            <v>E99</v>
          </cell>
          <cell r="J99"/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I100" t="str">
            <v>E100</v>
          </cell>
          <cell r="J100"/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I101" t="str">
            <v>E101</v>
          </cell>
          <cell r="J101"/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I102" t="str">
            <v>E102</v>
          </cell>
          <cell r="J102"/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I103" t="str">
            <v>E103</v>
          </cell>
          <cell r="J103"/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I104" t="str">
            <v>E104</v>
          </cell>
          <cell r="J104"/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I105" t="str">
            <v>E105</v>
          </cell>
          <cell r="J105"/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I106" t="str">
            <v>E106</v>
          </cell>
          <cell r="J106"/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I107" t="str">
            <v>E107</v>
          </cell>
          <cell r="J107"/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I108" t="str">
            <v>E108</v>
          </cell>
          <cell r="J108"/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I109" t="str">
            <v>E109</v>
          </cell>
          <cell r="J109"/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I110" t="str">
            <v>E110</v>
          </cell>
          <cell r="J110"/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I111" t="str">
            <v>E111</v>
          </cell>
          <cell r="J111"/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I112" t="str">
            <v>E112</v>
          </cell>
          <cell r="J112"/>
        </row>
        <row r="113">
          <cell r="I113" t="str">
            <v>E113</v>
          </cell>
          <cell r="J113"/>
        </row>
        <row r="114">
          <cell r="I114" t="str">
            <v>E114</v>
          </cell>
          <cell r="J114"/>
        </row>
        <row r="115">
          <cell r="I115" t="str">
            <v>E115</v>
          </cell>
          <cell r="J115"/>
          <cell r="K115" t="str">
            <v>C depr anual</v>
          </cell>
          <cell r="L115" t="str">
            <v>C depr anual</v>
          </cell>
          <cell r="M115" t="str">
            <v>C depr anual</v>
          </cell>
          <cell r="N115" t="str">
            <v>C depr anual</v>
          </cell>
        </row>
        <row r="116">
          <cell r="I116" t="str">
            <v>E116</v>
          </cell>
          <cell r="J116"/>
          <cell r="K116">
            <v>2.5000000000000001E-2</v>
          </cell>
          <cell r="L116">
            <v>2.5000000000000001E-2</v>
          </cell>
          <cell r="M116">
            <v>2.5000000000000001E-2</v>
          </cell>
          <cell r="N116">
            <v>2.5000000000000001E-2</v>
          </cell>
        </row>
        <row r="117">
          <cell r="I117" t="str">
            <v>E117</v>
          </cell>
          <cell r="J117"/>
          <cell r="K117">
            <v>2.5000000000000001E-2</v>
          </cell>
          <cell r="L117">
            <v>2.5000000000000001E-2</v>
          </cell>
          <cell r="M117">
            <v>2.5000000000000001E-2</v>
          </cell>
          <cell r="N117">
            <v>2.5000000000000001E-2</v>
          </cell>
        </row>
        <row r="118">
          <cell r="I118" t="str">
            <v>E118</v>
          </cell>
          <cell r="J118"/>
          <cell r="K118">
            <v>2.5000000000000001E-2</v>
          </cell>
          <cell r="L118">
            <v>2.5000000000000001E-2</v>
          </cell>
          <cell r="M118">
            <v>2.5000000000000001E-2</v>
          </cell>
          <cell r="N118">
            <v>2.5000000000000001E-2</v>
          </cell>
        </row>
        <row r="119">
          <cell r="I119" t="str">
            <v>E119</v>
          </cell>
          <cell r="J119"/>
          <cell r="K119">
            <v>2.5000000000000001E-2</v>
          </cell>
          <cell r="L119">
            <v>2.5000000000000001E-2</v>
          </cell>
          <cell r="M119">
            <v>2.5000000000000001E-2</v>
          </cell>
          <cell r="N119">
            <v>2.5000000000000001E-2</v>
          </cell>
        </row>
        <row r="120">
          <cell r="I120" t="str">
            <v>E120</v>
          </cell>
          <cell r="J120"/>
          <cell r="K120">
            <v>2.5000000000000001E-2</v>
          </cell>
          <cell r="L120">
            <v>2.5000000000000001E-2</v>
          </cell>
          <cell r="M120">
            <v>2.5000000000000001E-2</v>
          </cell>
          <cell r="N120">
            <v>2.5000000000000001E-2</v>
          </cell>
        </row>
        <row r="121">
          <cell r="I121" t="str">
            <v>E121</v>
          </cell>
          <cell r="J121"/>
          <cell r="K121">
            <v>2.5000000000000001E-2</v>
          </cell>
          <cell r="L121">
            <v>2.5000000000000001E-2</v>
          </cell>
          <cell r="M121">
            <v>2.5000000000000001E-2</v>
          </cell>
          <cell r="N121">
            <v>2.5000000000000001E-2</v>
          </cell>
        </row>
        <row r="122">
          <cell r="I122" t="str">
            <v>E122</v>
          </cell>
          <cell r="J122"/>
          <cell r="K122">
            <v>2.5000000000000001E-2</v>
          </cell>
          <cell r="L122">
            <v>2.5000000000000001E-2</v>
          </cell>
          <cell r="M122">
            <v>2.5000000000000001E-2</v>
          </cell>
          <cell r="N122">
            <v>2.5000000000000001E-2</v>
          </cell>
        </row>
        <row r="123">
          <cell r="I123" t="str">
            <v>E123</v>
          </cell>
          <cell r="J123"/>
          <cell r="K123">
            <v>2.5000000000000001E-2</v>
          </cell>
          <cell r="L123">
            <v>2.5000000000000001E-2</v>
          </cell>
          <cell r="M123">
            <v>2.5000000000000001E-2</v>
          </cell>
          <cell r="N123">
            <v>2.5000000000000001E-2</v>
          </cell>
        </row>
        <row r="124">
          <cell r="I124" t="str">
            <v>E124</v>
          </cell>
          <cell r="J124"/>
          <cell r="K124">
            <v>2.5000000000000001E-2</v>
          </cell>
          <cell r="L124">
            <v>2.5000000000000001E-2</v>
          </cell>
          <cell r="M124">
            <v>2.5000000000000001E-2</v>
          </cell>
          <cell r="N124">
            <v>2.5000000000000001E-2</v>
          </cell>
        </row>
        <row r="125">
          <cell r="I125" t="str">
            <v>E125</v>
          </cell>
          <cell r="J125"/>
          <cell r="K125">
            <v>2.5000000000000001E-2</v>
          </cell>
          <cell r="L125">
            <v>2.5000000000000001E-2</v>
          </cell>
          <cell r="M125">
            <v>2.5000000000000001E-2</v>
          </cell>
          <cell r="N125">
            <v>2.5000000000000001E-2</v>
          </cell>
        </row>
        <row r="126">
          <cell r="I126" t="str">
            <v>E126</v>
          </cell>
          <cell r="J126"/>
          <cell r="K126">
            <v>2.5000000000000001E-2</v>
          </cell>
          <cell r="L126">
            <v>2.5000000000000001E-2</v>
          </cell>
          <cell r="M126">
            <v>2.5000000000000001E-2</v>
          </cell>
          <cell r="N126">
            <v>2.5000000000000001E-2</v>
          </cell>
        </row>
        <row r="127">
          <cell r="I127" t="str">
            <v>E127</v>
          </cell>
          <cell r="J127"/>
          <cell r="K127">
            <v>2.5000000000000001E-2</v>
          </cell>
          <cell r="L127">
            <v>2.5000000000000001E-2</v>
          </cell>
          <cell r="M127">
            <v>2.5000000000000001E-2</v>
          </cell>
          <cell r="N127">
            <v>2.5000000000000001E-2</v>
          </cell>
        </row>
        <row r="128">
          <cell r="I128" t="str">
            <v>E128</v>
          </cell>
          <cell r="J128"/>
          <cell r="K128">
            <v>2.5000000000000001E-2</v>
          </cell>
          <cell r="L128">
            <v>2.5000000000000001E-2</v>
          </cell>
          <cell r="M128">
            <v>2.5000000000000001E-2</v>
          </cell>
          <cell r="N128">
            <v>2.5000000000000001E-2</v>
          </cell>
        </row>
        <row r="129">
          <cell r="I129" t="str">
            <v>E129</v>
          </cell>
          <cell r="J129"/>
          <cell r="K129">
            <v>2.5000000000000001E-2</v>
          </cell>
          <cell r="L129">
            <v>2.5000000000000001E-2</v>
          </cell>
          <cell r="M129">
            <v>2.5000000000000001E-2</v>
          </cell>
          <cell r="N129">
            <v>2.5000000000000001E-2</v>
          </cell>
        </row>
        <row r="130">
          <cell r="I130" t="str">
            <v>E130</v>
          </cell>
          <cell r="J130"/>
          <cell r="K130">
            <v>2.5000000000000001E-2</v>
          </cell>
          <cell r="L130">
            <v>2.5000000000000001E-2</v>
          </cell>
          <cell r="M130">
            <v>2.5000000000000001E-2</v>
          </cell>
          <cell r="N130">
            <v>2.5000000000000001E-2</v>
          </cell>
        </row>
        <row r="131">
          <cell r="I131" t="str">
            <v>E131</v>
          </cell>
          <cell r="J131"/>
          <cell r="K131">
            <v>2.5000000000000001E-2</v>
          </cell>
          <cell r="L131">
            <v>2.5000000000000001E-2</v>
          </cell>
          <cell r="M131">
            <v>2.5000000000000001E-2</v>
          </cell>
          <cell r="N131">
            <v>2.5000000000000001E-2</v>
          </cell>
        </row>
        <row r="132">
          <cell r="I132" t="str">
            <v>E132</v>
          </cell>
          <cell r="J132"/>
          <cell r="K132">
            <v>2.5000000000000001E-2</v>
          </cell>
          <cell r="L132">
            <v>2.5000000000000001E-2</v>
          </cell>
          <cell r="M132">
            <v>2.5000000000000001E-2</v>
          </cell>
          <cell r="N132">
            <v>2.5000000000000001E-2</v>
          </cell>
        </row>
        <row r="133">
          <cell r="I133" t="str">
            <v>E133</v>
          </cell>
          <cell r="J133"/>
          <cell r="K133">
            <v>2.5000000000000001E-2</v>
          </cell>
          <cell r="L133">
            <v>2.5000000000000001E-2</v>
          </cell>
          <cell r="M133">
            <v>2.5000000000000001E-2</v>
          </cell>
          <cell r="N133">
            <v>2.5000000000000001E-2</v>
          </cell>
        </row>
        <row r="134">
          <cell r="I134" t="str">
            <v>E134</v>
          </cell>
          <cell r="J134"/>
          <cell r="K134">
            <v>2.5000000000000001E-2</v>
          </cell>
          <cell r="L134">
            <v>2.5000000000000001E-2</v>
          </cell>
          <cell r="M134">
            <v>2.5000000000000001E-2</v>
          </cell>
          <cell r="N134">
            <v>2.5000000000000001E-2</v>
          </cell>
        </row>
        <row r="135">
          <cell r="I135" t="str">
            <v>E135</v>
          </cell>
          <cell r="J135"/>
          <cell r="K135">
            <v>2.5000000000000001E-2</v>
          </cell>
          <cell r="L135">
            <v>2.5000000000000001E-2</v>
          </cell>
          <cell r="M135">
            <v>2.5000000000000001E-2</v>
          </cell>
          <cell r="N135">
            <v>2.5000000000000001E-2</v>
          </cell>
        </row>
        <row r="136">
          <cell r="I136" t="str">
            <v>E136</v>
          </cell>
          <cell r="J136"/>
        </row>
        <row r="137">
          <cell r="I137" t="str">
            <v>E137</v>
          </cell>
          <cell r="J137"/>
          <cell r="K137" t="str">
            <v>C depr anual</v>
          </cell>
          <cell r="L137" t="str">
            <v>C depr anual</v>
          </cell>
          <cell r="M137" t="str">
            <v>C depr anual</v>
          </cell>
          <cell r="N137" t="str">
            <v>C depr anual</v>
          </cell>
        </row>
        <row r="138">
          <cell r="I138" t="str">
            <v>E138</v>
          </cell>
          <cell r="J138"/>
          <cell r="K138">
            <v>0.05</v>
          </cell>
          <cell r="L138">
            <v>0.05</v>
          </cell>
          <cell r="M138">
            <v>0.05</v>
          </cell>
          <cell r="N138">
            <v>0.05</v>
          </cell>
        </row>
        <row r="139">
          <cell r="I139" t="str">
            <v>E139</v>
          </cell>
          <cell r="J139"/>
          <cell r="K139">
            <v>0.05</v>
          </cell>
          <cell r="L139">
            <v>0.05</v>
          </cell>
          <cell r="M139">
            <v>0.05</v>
          </cell>
          <cell r="N139">
            <v>0.05</v>
          </cell>
        </row>
        <row r="140">
          <cell r="I140" t="str">
            <v>E140</v>
          </cell>
          <cell r="J140"/>
          <cell r="K140">
            <v>0.05</v>
          </cell>
          <cell r="L140">
            <v>0.05</v>
          </cell>
          <cell r="M140">
            <v>0.05</v>
          </cell>
          <cell r="N140">
            <v>0.05</v>
          </cell>
        </row>
        <row r="141">
          <cell r="I141" t="str">
            <v>E141</v>
          </cell>
          <cell r="J141"/>
          <cell r="K141">
            <v>0.05</v>
          </cell>
          <cell r="L141">
            <v>0.05</v>
          </cell>
          <cell r="M141">
            <v>0.05</v>
          </cell>
          <cell r="N141">
            <v>0.05</v>
          </cell>
        </row>
        <row r="142">
          <cell r="I142" t="str">
            <v>E142</v>
          </cell>
          <cell r="J142"/>
          <cell r="K142">
            <v>0.05</v>
          </cell>
          <cell r="L142">
            <v>0.05</v>
          </cell>
          <cell r="M142">
            <v>0.05</v>
          </cell>
          <cell r="N142">
            <v>0.05</v>
          </cell>
        </row>
        <row r="143">
          <cell r="I143" t="str">
            <v>E143</v>
          </cell>
          <cell r="J143"/>
          <cell r="K143">
            <v>0.05</v>
          </cell>
          <cell r="L143">
            <v>0.05</v>
          </cell>
          <cell r="M143">
            <v>0.05</v>
          </cell>
          <cell r="N143">
            <v>0.05</v>
          </cell>
        </row>
        <row r="144">
          <cell r="I144" t="str">
            <v>E144</v>
          </cell>
          <cell r="J144"/>
          <cell r="K144">
            <v>0.05</v>
          </cell>
          <cell r="L144">
            <v>0.05</v>
          </cell>
          <cell r="M144">
            <v>0.05</v>
          </cell>
          <cell r="N144">
            <v>0.05</v>
          </cell>
        </row>
        <row r="145">
          <cell r="I145" t="str">
            <v>E145</v>
          </cell>
          <cell r="J145"/>
          <cell r="K145">
            <v>0.05</v>
          </cell>
          <cell r="L145">
            <v>0.05</v>
          </cell>
          <cell r="M145">
            <v>0.05</v>
          </cell>
          <cell r="N145">
            <v>0.05</v>
          </cell>
        </row>
        <row r="146">
          <cell r="I146" t="str">
            <v>E146</v>
          </cell>
          <cell r="J146"/>
          <cell r="K146">
            <v>0.05</v>
          </cell>
          <cell r="L146">
            <v>0.05</v>
          </cell>
          <cell r="M146">
            <v>0.05</v>
          </cell>
          <cell r="N146">
            <v>0.05</v>
          </cell>
        </row>
        <row r="147">
          <cell r="I147" t="str">
            <v>E147</v>
          </cell>
          <cell r="J147"/>
          <cell r="K147">
            <v>0.05</v>
          </cell>
          <cell r="L147">
            <v>0.05</v>
          </cell>
          <cell r="M147">
            <v>0.05</v>
          </cell>
          <cell r="N147">
            <v>0.05</v>
          </cell>
        </row>
        <row r="148">
          <cell r="I148" t="str">
            <v>E148</v>
          </cell>
          <cell r="J148"/>
          <cell r="K148">
            <v>0.05</v>
          </cell>
          <cell r="L148">
            <v>0.05</v>
          </cell>
          <cell r="M148">
            <v>0.05</v>
          </cell>
          <cell r="N148">
            <v>0.05</v>
          </cell>
        </row>
        <row r="149">
          <cell r="I149" t="str">
            <v>E149</v>
          </cell>
          <cell r="J149"/>
          <cell r="K149">
            <v>0.05</v>
          </cell>
          <cell r="L149">
            <v>0.05</v>
          </cell>
          <cell r="M149">
            <v>0.05</v>
          </cell>
          <cell r="N149">
            <v>0.05</v>
          </cell>
        </row>
        <row r="150">
          <cell r="I150" t="str">
            <v>E150</v>
          </cell>
          <cell r="J150"/>
          <cell r="K150">
            <v>0.05</v>
          </cell>
          <cell r="L150">
            <v>0.05</v>
          </cell>
          <cell r="M150">
            <v>0.05</v>
          </cell>
          <cell r="N150">
            <v>0.05</v>
          </cell>
        </row>
        <row r="151">
          <cell r="I151" t="str">
            <v>E151</v>
          </cell>
          <cell r="J151"/>
          <cell r="K151">
            <v>0.05</v>
          </cell>
          <cell r="L151">
            <v>0.05</v>
          </cell>
          <cell r="M151">
            <v>0.05</v>
          </cell>
          <cell r="N151">
            <v>0.05</v>
          </cell>
        </row>
        <row r="152">
          <cell r="I152" t="str">
            <v>E152</v>
          </cell>
          <cell r="J152"/>
          <cell r="K152">
            <v>0.05</v>
          </cell>
          <cell r="L152">
            <v>0.05</v>
          </cell>
          <cell r="M152">
            <v>0.05</v>
          </cell>
          <cell r="N152">
            <v>0.05</v>
          </cell>
        </row>
        <row r="153">
          <cell r="I153" t="str">
            <v>E153</v>
          </cell>
          <cell r="J153"/>
          <cell r="K153">
            <v>0.05</v>
          </cell>
          <cell r="L153">
            <v>0.05</v>
          </cell>
          <cell r="M153">
            <v>0.05</v>
          </cell>
          <cell r="N153">
            <v>0.05</v>
          </cell>
        </row>
        <row r="154">
          <cell r="I154" t="str">
            <v>E154</v>
          </cell>
          <cell r="J154"/>
          <cell r="K154">
            <v>0.05</v>
          </cell>
          <cell r="L154">
            <v>0.05</v>
          </cell>
          <cell r="M154">
            <v>0.05</v>
          </cell>
          <cell r="N154">
            <v>0.05</v>
          </cell>
        </row>
        <row r="155">
          <cell r="I155" t="str">
            <v>E155</v>
          </cell>
          <cell r="J155"/>
          <cell r="K155">
            <v>0.05</v>
          </cell>
          <cell r="L155">
            <v>0.05</v>
          </cell>
          <cell r="M155">
            <v>0.05</v>
          </cell>
          <cell r="N155">
            <v>0.05</v>
          </cell>
        </row>
        <row r="156">
          <cell r="I156" t="str">
            <v>E156</v>
          </cell>
          <cell r="J156"/>
          <cell r="K156">
            <v>0.05</v>
          </cell>
          <cell r="L156">
            <v>0.05</v>
          </cell>
          <cell r="M156">
            <v>0.05</v>
          </cell>
          <cell r="N156">
            <v>0.05</v>
          </cell>
        </row>
        <row r="157">
          <cell r="I157" t="str">
            <v>E157</v>
          </cell>
          <cell r="J157"/>
          <cell r="K157">
            <v>0.05</v>
          </cell>
          <cell r="L157">
            <v>0.05</v>
          </cell>
          <cell r="M157">
            <v>0.05</v>
          </cell>
          <cell r="N157">
            <v>0.05</v>
          </cell>
        </row>
        <row r="158">
          <cell r="I158" t="str">
            <v>E158</v>
          </cell>
          <cell r="J158"/>
        </row>
        <row r="159">
          <cell r="I159" t="str">
            <v>E159</v>
          </cell>
          <cell r="J159"/>
        </row>
        <row r="160">
          <cell r="I160" t="str">
            <v>E160</v>
          </cell>
          <cell r="J160"/>
        </row>
        <row r="161">
          <cell r="I161" t="str">
            <v>E161</v>
          </cell>
          <cell r="J161"/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I162" t="str">
            <v>E162</v>
          </cell>
          <cell r="J162"/>
        </row>
        <row r="163">
          <cell r="I163" t="str">
            <v>E163</v>
          </cell>
          <cell r="J163"/>
        </row>
        <row r="164">
          <cell r="I164" t="str">
            <v>E164</v>
          </cell>
          <cell r="J164"/>
          <cell r="K164">
            <v>67500</v>
          </cell>
          <cell r="L164">
            <v>1875</v>
          </cell>
          <cell r="M164">
            <v>250</v>
          </cell>
          <cell r="N164">
            <v>250</v>
          </cell>
        </row>
        <row r="165">
          <cell r="I165" t="str">
            <v>E165</v>
          </cell>
          <cell r="J165"/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I166" t="str">
            <v>E166</v>
          </cell>
          <cell r="J166"/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I167" t="str">
            <v>E167</v>
          </cell>
          <cell r="J167"/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I168" t="str">
            <v>E168</v>
          </cell>
          <cell r="J168"/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I169" t="str">
            <v>E169</v>
          </cell>
          <cell r="J169"/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I170" t="str">
            <v>E170</v>
          </cell>
          <cell r="J170"/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I171" t="str">
            <v>E171</v>
          </cell>
          <cell r="J171"/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I172" t="str">
            <v>E172</v>
          </cell>
          <cell r="J172"/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I173" t="str">
            <v>E173</v>
          </cell>
          <cell r="J173"/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I174" t="str">
            <v>E174</v>
          </cell>
          <cell r="J174"/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I175" t="str">
            <v>E175</v>
          </cell>
          <cell r="J175"/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I176" t="str">
            <v>E176</v>
          </cell>
          <cell r="J176"/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I177" t="str">
            <v>E177</v>
          </cell>
          <cell r="J177"/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I178" t="str">
            <v>E178</v>
          </cell>
          <cell r="J178"/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I179" t="str">
            <v>E179</v>
          </cell>
          <cell r="J179"/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I180" t="str">
            <v>E180</v>
          </cell>
          <cell r="J180"/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I181" t="str">
            <v>E181</v>
          </cell>
          <cell r="J181"/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I182" t="str">
            <v>E182</v>
          </cell>
          <cell r="J182"/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I183" t="str">
            <v>E183</v>
          </cell>
          <cell r="J183"/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I184" t="str">
            <v>E184</v>
          </cell>
          <cell r="J184"/>
          <cell r="K184">
            <v>67500</v>
          </cell>
          <cell r="L184">
            <v>1875</v>
          </cell>
          <cell r="M184">
            <v>250</v>
          </cell>
          <cell r="N184">
            <v>250</v>
          </cell>
        </row>
        <row r="185">
          <cell r="I185" t="str">
            <v>E185</v>
          </cell>
          <cell r="J185"/>
        </row>
        <row r="186">
          <cell r="I186" t="str">
            <v>E186</v>
          </cell>
          <cell r="J186"/>
        </row>
        <row r="187">
          <cell r="I187" t="str">
            <v>E187</v>
          </cell>
          <cell r="J187"/>
          <cell r="K187">
            <v>280530.90000000002</v>
          </cell>
          <cell r="L187">
            <v>285530.90000000002</v>
          </cell>
          <cell r="M187">
            <v>500</v>
          </cell>
          <cell r="N187">
            <v>500</v>
          </cell>
        </row>
        <row r="188">
          <cell r="I188" t="str">
            <v>E188</v>
          </cell>
          <cell r="J188"/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I189" t="str">
            <v>E189</v>
          </cell>
          <cell r="J189"/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I190" t="str">
            <v>E190</v>
          </cell>
          <cell r="J190"/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I191" t="str">
            <v>E191</v>
          </cell>
          <cell r="J191"/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I192" t="str">
            <v>E192</v>
          </cell>
          <cell r="J192"/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I193" t="str">
            <v>E193</v>
          </cell>
          <cell r="J193"/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I194" t="str">
            <v>E194</v>
          </cell>
          <cell r="J194"/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I195" t="str">
            <v>E195</v>
          </cell>
          <cell r="J195"/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I196" t="str">
            <v>E196</v>
          </cell>
          <cell r="J196"/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I197" t="str">
            <v>E197</v>
          </cell>
          <cell r="J197"/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I198" t="str">
            <v>E198</v>
          </cell>
          <cell r="J198"/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I199" t="str">
            <v>E199</v>
          </cell>
          <cell r="J199"/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I200" t="str">
            <v>E200</v>
          </cell>
          <cell r="J200"/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I201" t="str">
            <v>E201</v>
          </cell>
          <cell r="J201"/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I202" t="str">
            <v>E202</v>
          </cell>
          <cell r="J202"/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I203" t="str">
            <v>E203</v>
          </cell>
          <cell r="J203"/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I204" t="str">
            <v>E204</v>
          </cell>
          <cell r="J204"/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I205" t="str">
            <v>E205</v>
          </cell>
          <cell r="J205"/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I206" t="str">
            <v>E206</v>
          </cell>
          <cell r="J206"/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I207" t="str">
            <v>E207</v>
          </cell>
          <cell r="J207"/>
          <cell r="K207">
            <v>280530.90000000002</v>
          </cell>
          <cell r="L207">
            <v>285530.90000000002</v>
          </cell>
          <cell r="M207">
            <v>500</v>
          </cell>
          <cell r="N207">
            <v>500</v>
          </cell>
        </row>
        <row r="208">
          <cell r="I208" t="str">
            <v>E208</v>
          </cell>
          <cell r="J208"/>
        </row>
        <row r="209">
          <cell r="I209" t="str">
            <v>E209</v>
          </cell>
          <cell r="J209"/>
        </row>
        <row r="210">
          <cell r="I210" t="str">
            <v>E210</v>
          </cell>
          <cell r="J210"/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I211" t="str">
            <v>E211</v>
          </cell>
          <cell r="J211"/>
          <cell r="K211">
            <v>67500</v>
          </cell>
          <cell r="L211">
            <v>1875</v>
          </cell>
          <cell r="M211">
            <v>250</v>
          </cell>
          <cell r="N211">
            <v>250</v>
          </cell>
        </row>
        <row r="212">
          <cell r="I212" t="str">
            <v>E212</v>
          </cell>
          <cell r="J212"/>
          <cell r="K212">
            <v>280530.90000000002</v>
          </cell>
          <cell r="L212">
            <v>285530.90000000002</v>
          </cell>
          <cell r="M212">
            <v>500</v>
          </cell>
          <cell r="N212">
            <v>500</v>
          </cell>
        </row>
        <row r="213">
          <cell r="I213" t="str">
            <v>E213</v>
          </cell>
          <cell r="J213"/>
          <cell r="K213">
            <v>348030.9</v>
          </cell>
          <cell r="L213">
            <v>287405.90000000002</v>
          </cell>
          <cell r="M213">
            <v>750</v>
          </cell>
          <cell r="N213">
            <v>750</v>
          </cell>
        </row>
        <row r="214">
          <cell r="I214" t="str">
            <v>E214</v>
          </cell>
          <cell r="J214"/>
        </row>
        <row r="215">
          <cell r="I215" t="str">
            <v>E215</v>
          </cell>
          <cell r="J215"/>
        </row>
        <row r="216">
          <cell r="I216" t="str">
            <v>E216</v>
          </cell>
          <cell r="J216"/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I217" t="str">
            <v>E217</v>
          </cell>
          <cell r="J217"/>
          <cell r="K217">
            <v>5625</v>
          </cell>
          <cell r="L217">
            <v>156.25</v>
          </cell>
          <cell r="M217">
            <v>20.833333333333332</v>
          </cell>
          <cell r="N217">
            <v>20.833333333333332</v>
          </cell>
        </row>
        <row r="218">
          <cell r="I218" t="str">
            <v>E218</v>
          </cell>
          <cell r="J218"/>
          <cell r="K218">
            <v>23377.575000000001</v>
          </cell>
          <cell r="L218">
            <v>23794.241666666669</v>
          </cell>
          <cell r="M218">
            <v>41.666666666666664</v>
          </cell>
          <cell r="N218">
            <v>41.666666666666664</v>
          </cell>
        </row>
        <row r="219">
          <cell r="I219" t="str">
            <v>E219</v>
          </cell>
          <cell r="J219"/>
          <cell r="K219">
            <v>29002.575000000001</v>
          </cell>
          <cell r="L219">
            <v>23950.491666666669</v>
          </cell>
          <cell r="M219">
            <v>62.5</v>
          </cell>
          <cell r="N219">
            <v>62.5</v>
          </cell>
        </row>
        <row r="220">
          <cell r="I220" t="str">
            <v>E220</v>
          </cell>
          <cell r="J220"/>
        </row>
        <row r="221">
          <cell r="I221" t="str">
            <v>E221</v>
          </cell>
          <cell r="J221"/>
        </row>
        <row r="222">
          <cell r="I222" t="str">
            <v>E222</v>
          </cell>
          <cell r="J222"/>
        </row>
        <row r="223">
          <cell r="I223" t="str">
            <v>E223</v>
          </cell>
          <cell r="J223"/>
          <cell r="K223">
            <v>1</v>
          </cell>
          <cell r="L223">
            <v>1</v>
          </cell>
          <cell r="M223">
            <v>1</v>
          </cell>
          <cell r="N223">
            <v>1</v>
          </cell>
        </row>
        <row r="224">
          <cell r="I224" t="str">
            <v>E224</v>
          </cell>
          <cell r="J224"/>
        </row>
        <row r="225">
          <cell r="I225" t="str">
            <v>E225</v>
          </cell>
          <cell r="J225"/>
        </row>
        <row r="226">
          <cell r="I226" t="str">
            <v>E226</v>
          </cell>
          <cell r="J226"/>
          <cell r="K226">
            <v>1</v>
          </cell>
          <cell r="L226">
            <v>1</v>
          </cell>
          <cell r="M226">
            <v>1</v>
          </cell>
          <cell r="N226">
            <v>1</v>
          </cell>
        </row>
        <row r="227">
          <cell r="I227" t="str">
            <v>E227</v>
          </cell>
          <cell r="J227"/>
          <cell r="K227">
            <v>0.97499999999999998</v>
          </cell>
          <cell r="L227">
            <v>0.97499999999999998</v>
          </cell>
          <cell r="M227">
            <v>0.97499999999999998</v>
          </cell>
          <cell r="N227">
            <v>0.97499999999999998</v>
          </cell>
        </row>
        <row r="228">
          <cell r="I228" t="str">
            <v>E228</v>
          </cell>
          <cell r="J228"/>
          <cell r="K228">
            <v>0.95</v>
          </cell>
          <cell r="L228">
            <v>0.95</v>
          </cell>
          <cell r="M228">
            <v>0.95</v>
          </cell>
          <cell r="N228">
            <v>0.95</v>
          </cell>
        </row>
        <row r="229">
          <cell r="I229" t="str">
            <v>E229</v>
          </cell>
          <cell r="J229"/>
          <cell r="K229">
            <v>0.92499999999999993</v>
          </cell>
          <cell r="L229">
            <v>0.92499999999999993</v>
          </cell>
          <cell r="M229">
            <v>0.92499999999999993</v>
          </cell>
          <cell r="N229">
            <v>0.92499999999999993</v>
          </cell>
        </row>
        <row r="230">
          <cell r="I230" t="str">
            <v>E230</v>
          </cell>
          <cell r="J230"/>
          <cell r="K230">
            <v>0.89999999999999991</v>
          </cell>
          <cell r="L230">
            <v>0.89999999999999991</v>
          </cell>
          <cell r="M230">
            <v>0.89999999999999991</v>
          </cell>
          <cell r="N230">
            <v>0.89999999999999991</v>
          </cell>
        </row>
        <row r="231">
          <cell r="I231" t="str">
            <v>E231</v>
          </cell>
          <cell r="J231"/>
          <cell r="K231">
            <v>0.87499999999999989</v>
          </cell>
          <cell r="L231">
            <v>0.87499999999999989</v>
          </cell>
          <cell r="M231">
            <v>0.87499999999999989</v>
          </cell>
          <cell r="N231">
            <v>0.87499999999999989</v>
          </cell>
        </row>
        <row r="232">
          <cell r="I232" t="str">
            <v>E232</v>
          </cell>
          <cell r="J232"/>
          <cell r="K232">
            <v>0.84999999999999987</v>
          </cell>
          <cell r="L232">
            <v>0.84999999999999987</v>
          </cell>
          <cell r="M232">
            <v>0.84999999999999987</v>
          </cell>
          <cell r="N232">
            <v>0.84999999999999987</v>
          </cell>
        </row>
        <row r="233">
          <cell r="I233" t="str">
            <v>E233</v>
          </cell>
          <cell r="J233"/>
          <cell r="K233">
            <v>0.82499999999999984</v>
          </cell>
          <cell r="L233">
            <v>0.82499999999999984</v>
          </cell>
          <cell r="M233">
            <v>0.82499999999999984</v>
          </cell>
          <cell r="N233">
            <v>0.82499999999999984</v>
          </cell>
        </row>
        <row r="234">
          <cell r="I234" t="str">
            <v>E234</v>
          </cell>
          <cell r="J234"/>
          <cell r="K234">
            <v>0.79999999999999982</v>
          </cell>
          <cell r="L234">
            <v>0.79999999999999982</v>
          </cell>
          <cell r="M234">
            <v>0.79999999999999982</v>
          </cell>
          <cell r="N234">
            <v>0.79999999999999982</v>
          </cell>
        </row>
        <row r="235">
          <cell r="I235" t="str">
            <v>E235</v>
          </cell>
          <cell r="J235"/>
          <cell r="K235">
            <v>0.7749999999999998</v>
          </cell>
          <cell r="L235">
            <v>0.7749999999999998</v>
          </cell>
          <cell r="M235">
            <v>0.7749999999999998</v>
          </cell>
          <cell r="N235">
            <v>0.7749999999999998</v>
          </cell>
        </row>
        <row r="236">
          <cell r="I236" t="str">
            <v>E236</v>
          </cell>
          <cell r="J236"/>
          <cell r="K236">
            <v>0.74999999999999978</v>
          </cell>
          <cell r="L236">
            <v>0.74999999999999978</v>
          </cell>
          <cell r="M236">
            <v>0.74999999999999978</v>
          </cell>
          <cell r="N236">
            <v>0.74999999999999978</v>
          </cell>
        </row>
        <row r="237">
          <cell r="I237" t="str">
            <v>E237</v>
          </cell>
          <cell r="J237"/>
          <cell r="K237">
            <v>0.72499999999999976</v>
          </cell>
          <cell r="L237">
            <v>0.72499999999999976</v>
          </cell>
          <cell r="M237">
            <v>0.72499999999999976</v>
          </cell>
          <cell r="N237">
            <v>0.72499999999999976</v>
          </cell>
        </row>
        <row r="238">
          <cell r="I238" t="str">
            <v>E238</v>
          </cell>
          <cell r="J238"/>
          <cell r="K238">
            <v>0.69999999999999973</v>
          </cell>
          <cell r="L238">
            <v>0.69999999999999973</v>
          </cell>
          <cell r="M238">
            <v>0.69999999999999973</v>
          </cell>
          <cell r="N238">
            <v>0.69999999999999973</v>
          </cell>
        </row>
        <row r="239">
          <cell r="I239" t="str">
            <v>E239</v>
          </cell>
          <cell r="J239"/>
          <cell r="K239">
            <v>0.67499999999999971</v>
          </cell>
          <cell r="L239">
            <v>0.67499999999999971</v>
          </cell>
          <cell r="M239">
            <v>0.67499999999999971</v>
          </cell>
          <cell r="N239">
            <v>0.67499999999999971</v>
          </cell>
        </row>
        <row r="240">
          <cell r="I240" t="str">
            <v>E240</v>
          </cell>
          <cell r="J240"/>
          <cell r="K240">
            <v>0.64999999999999969</v>
          </cell>
          <cell r="L240">
            <v>0.64999999999999969</v>
          </cell>
          <cell r="M240">
            <v>0.64999999999999969</v>
          </cell>
          <cell r="N240">
            <v>0.64999999999999969</v>
          </cell>
        </row>
        <row r="241">
          <cell r="I241" t="str">
            <v>E241</v>
          </cell>
          <cell r="J241"/>
          <cell r="K241">
            <v>0.62499999999999967</v>
          </cell>
          <cell r="L241">
            <v>0.62499999999999967</v>
          </cell>
          <cell r="M241">
            <v>0.62499999999999967</v>
          </cell>
          <cell r="N241">
            <v>0.62499999999999967</v>
          </cell>
        </row>
        <row r="242">
          <cell r="I242" t="str">
            <v>E242</v>
          </cell>
          <cell r="J242"/>
          <cell r="K242">
            <v>0.59999999999999964</v>
          </cell>
          <cell r="L242">
            <v>0.59999999999999964</v>
          </cell>
          <cell r="M242">
            <v>0.59999999999999964</v>
          </cell>
          <cell r="N242">
            <v>0.59999999999999964</v>
          </cell>
        </row>
        <row r="243">
          <cell r="I243" t="str">
            <v>E243</v>
          </cell>
          <cell r="J243"/>
          <cell r="K243">
            <v>0.57499999999999962</v>
          </cell>
          <cell r="L243">
            <v>0.57499999999999962</v>
          </cell>
          <cell r="M243">
            <v>0.57499999999999962</v>
          </cell>
          <cell r="N243">
            <v>0.57499999999999962</v>
          </cell>
        </row>
        <row r="244">
          <cell r="I244" t="str">
            <v>E244</v>
          </cell>
          <cell r="J244"/>
          <cell r="K244">
            <v>0.5499999999999996</v>
          </cell>
          <cell r="L244">
            <v>0.5499999999999996</v>
          </cell>
          <cell r="M244">
            <v>0.5499999999999996</v>
          </cell>
          <cell r="N244">
            <v>0.5499999999999996</v>
          </cell>
        </row>
        <row r="245">
          <cell r="I245" t="str">
            <v>E245</v>
          </cell>
          <cell r="J245"/>
          <cell r="K245">
            <v>0.52499999999999958</v>
          </cell>
          <cell r="L245">
            <v>0.52499999999999958</v>
          </cell>
          <cell r="M245">
            <v>0.52499999999999958</v>
          </cell>
          <cell r="N245">
            <v>0.52499999999999958</v>
          </cell>
        </row>
        <row r="246">
          <cell r="I246" t="str">
            <v>E246</v>
          </cell>
          <cell r="J246"/>
        </row>
        <row r="247">
          <cell r="I247" t="str">
            <v>E247</v>
          </cell>
          <cell r="J247"/>
        </row>
        <row r="248">
          <cell r="I248" t="str">
            <v>E248</v>
          </cell>
          <cell r="J248"/>
          <cell r="K248">
            <v>1</v>
          </cell>
          <cell r="L248">
            <v>1</v>
          </cell>
          <cell r="M248">
            <v>1</v>
          </cell>
          <cell r="N248">
            <v>1</v>
          </cell>
        </row>
        <row r="249">
          <cell r="I249" t="str">
            <v>E249</v>
          </cell>
          <cell r="J249"/>
          <cell r="K249">
            <v>0.95</v>
          </cell>
          <cell r="L249">
            <v>0.95</v>
          </cell>
          <cell r="M249">
            <v>0.95</v>
          </cell>
          <cell r="N249">
            <v>0.95</v>
          </cell>
        </row>
        <row r="250">
          <cell r="I250" t="str">
            <v>E250</v>
          </cell>
          <cell r="J250"/>
          <cell r="K250">
            <v>0.89999999999999991</v>
          </cell>
          <cell r="L250">
            <v>0.89999999999999991</v>
          </cell>
          <cell r="M250">
            <v>0.89999999999999991</v>
          </cell>
          <cell r="N250">
            <v>0.89999999999999991</v>
          </cell>
        </row>
        <row r="251">
          <cell r="I251" t="str">
            <v>E251</v>
          </cell>
          <cell r="J251"/>
          <cell r="K251">
            <v>0.84999999999999987</v>
          </cell>
          <cell r="L251">
            <v>0.84999999999999987</v>
          </cell>
          <cell r="M251">
            <v>0.84999999999999987</v>
          </cell>
          <cell r="N251">
            <v>0.84999999999999987</v>
          </cell>
        </row>
        <row r="252">
          <cell r="I252" t="str">
            <v>E252</v>
          </cell>
          <cell r="J252"/>
          <cell r="K252">
            <v>0.79999999999999982</v>
          </cell>
          <cell r="L252">
            <v>0.79999999999999982</v>
          </cell>
          <cell r="M252">
            <v>0.79999999999999982</v>
          </cell>
          <cell r="N252">
            <v>0.79999999999999982</v>
          </cell>
        </row>
        <row r="253">
          <cell r="I253" t="str">
            <v>E253</v>
          </cell>
          <cell r="J253"/>
          <cell r="K253">
            <v>0.74999999999999978</v>
          </cell>
          <cell r="L253">
            <v>0.74999999999999978</v>
          </cell>
          <cell r="M253">
            <v>0.74999999999999978</v>
          </cell>
          <cell r="N253">
            <v>0.74999999999999978</v>
          </cell>
        </row>
        <row r="254">
          <cell r="I254" t="str">
            <v>E254</v>
          </cell>
          <cell r="J254"/>
          <cell r="K254">
            <v>0.69999999999999973</v>
          </cell>
          <cell r="L254">
            <v>0.69999999999999973</v>
          </cell>
          <cell r="M254">
            <v>0.69999999999999973</v>
          </cell>
          <cell r="N254">
            <v>0.69999999999999973</v>
          </cell>
        </row>
        <row r="255">
          <cell r="I255" t="str">
            <v>E255</v>
          </cell>
          <cell r="J255"/>
          <cell r="K255">
            <v>0.64999999999999969</v>
          </cell>
          <cell r="L255">
            <v>0.64999999999999969</v>
          </cell>
          <cell r="M255">
            <v>0.64999999999999969</v>
          </cell>
          <cell r="N255">
            <v>0.64999999999999969</v>
          </cell>
        </row>
        <row r="256">
          <cell r="I256" t="str">
            <v>E256</v>
          </cell>
          <cell r="J256"/>
          <cell r="K256">
            <v>0.59999999999999964</v>
          </cell>
          <cell r="L256">
            <v>0.59999999999999964</v>
          </cell>
          <cell r="M256">
            <v>0.59999999999999964</v>
          </cell>
          <cell r="N256">
            <v>0.59999999999999964</v>
          </cell>
        </row>
        <row r="257">
          <cell r="I257" t="str">
            <v>E257</v>
          </cell>
          <cell r="J257"/>
          <cell r="K257">
            <v>0.5499999999999996</v>
          </cell>
          <cell r="L257">
            <v>0.5499999999999996</v>
          </cell>
          <cell r="M257">
            <v>0.5499999999999996</v>
          </cell>
          <cell r="N257">
            <v>0.5499999999999996</v>
          </cell>
        </row>
        <row r="258">
          <cell r="I258" t="str">
            <v>E258</v>
          </cell>
          <cell r="J258"/>
          <cell r="K258">
            <v>0.49999999999999961</v>
          </cell>
          <cell r="L258">
            <v>0.49999999999999961</v>
          </cell>
          <cell r="M258">
            <v>0.49999999999999961</v>
          </cell>
          <cell r="N258">
            <v>0.49999999999999961</v>
          </cell>
        </row>
        <row r="259">
          <cell r="I259" t="str">
            <v>E259</v>
          </cell>
          <cell r="J259"/>
          <cell r="K259">
            <v>0.44999999999999962</v>
          </cell>
          <cell r="L259">
            <v>0.44999999999999962</v>
          </cell>
          <cell r="M259">
            <v>0.44999999999999962</v>
          </cell>
          <cell r="N259">
            <v>0.44999999999999962</v>
          </cell>
        </row>
        <row r="260">
          <cell r="I260" t="str">
            <v>E260</v>
          </cell>
          <cell r="J260"/>
          <cell r="K260">
            <v>0.39999999999999963</v>
          </cell>
          <cell r="L260">
            <v>0.39999999999999963</v>
          </cell>
          <cell r="M260">
            <v>0.39999999999999963</v>
          </cell>
          <cell r="N260">
            <v>0.39999999999999963</v>
          </cell>
        </row>
        <row r="261">
          <cell r="I261" t="str">
            <v>E261</v>
          </cell>
          <cell r="J261"/>
          <cell r="K261">
            <v>0.34999999999999964</v>
          </cell>
          <cell r="L261">
            <v>0.34999999999999964</v>
          </cell>
          <cell r="M261">
            <v>0.34999999999999964</v>
          </cell>
          <cell r="N261">
            <v>0.34999999999999964</v>
          </cell>
        </row>
        <row r="262">
          <cell r="I262" t="str">
            <v>E262</v>
          </cell>
          <cell r="J262"/>
          <cell r="K262">
            <v>0.29999999999999966</v>
          </cell>
          <cell r="L262">
            <v>0.29999999999999966</v>
          </cell>
          <cell r="M262">
            <v>0.29999999999999966</v>
          </cell>
          <cell r="N262">
            <v>0.29999999999999966</v>
          </cell>
        </row>
        <row r="263">
          <cell r="I263" t="str">
            <v>E263</v>
          </cell>
          <cell r="J263"/>
          <cell r="K263">
            <v>0.24999999999999967</v>
          </cell>
          <cell r="L263">
            <v>0.24999999999999967</v>
          </cell>
          <cell r="M263">
            <v>0.24999999999999967</v>
          </cell>
          <cell r="N263">
            <v>0.24999999999999967</v>
          </cell>
        </row>
        <row r="264">
          <cell r="I264" t="str">
            <v>E264</v>
          </cell>
          <cell r="J264"/>
          <cell r="K264">
            <v>0.19999999999999968</v>
          </cell>
          <cell r="L264">
            <v>0.19999999999999968</v>
          </cell>
          <cell r="M264">
            <v>0.19999999999999968</v>
          </cell>
          <cell r="N264">
            <v>0.19999999999999968</v>
          </cell>
        </row>
        <row r="265">
          <cell r="I265" t="str">
            <v>E265</v>
          </cell>
          <cell r="J265"/>
          <cell r="K265">
            <v>0.14999999999999969</v>
          </cell>
          <cell r="L265">
            <v>0.14999999999999969</v>
          </cell>
          <cell r="M265">
            <v>0.14999999999999969</v>
          </cell>
          <cell r="N265">
            <v>0.14999999999999969</v>
          </cell>
        </row>
        <row r="266">
          <cell r="I266" t="str">
            <v>E266</v>
          </cell>
          <cell r="J266"/>
          <cell r="K266">
            <v>9.9999999999999686E-2</v>
          </cell>
          <cell r="L266">
            <v>9.9999999999999686E-2</v>
          </cell>
          <cell r="M266">
            <v>9.9999999999999686E-2</v>
          </cell>
          <cell r="N266">
            <v>9.9999999999999686E-2</v>
          </cell>
        </row>
        <row r="267">
          <cell r="I267" t="str">
            <v>E267</v>
          </cell>
          <cell r="J267"/>
          <cell r="K267">
            <v>4.9999999999999684E-2</v>
          </cell>
          <cell r="L267">
            <v>4.9999999999999684E-2</v>
          </cell>
          <cell r="M267">
            <v>4.9999999999999684E-2</v>
          </cell>
          <cell r="N267">
            <v>4.9999999999999684E-2</v>
          </cell>
        </row>
        <row r="268">
          <cell r="I268" t="str">
            <v>E268</v>
          </cell>
          <cell r="J268"/>
        </row>
        <row r="269">
          <cell r="I269" t="str">
            <v>E269</v>
          </cell>
          <cell r="J269"/>
        </row>
        <row r="270">
          <cell r="I270" t="str">
            <v>E270</v>
          </cell>
          <cell r="J270"/>
        </row>
        <row r="271">
          <cell r="I271" t="str">
            <v>E271</v>
          </cell>
          <cell r="J271"/>
        </row>
        <row r="272">
          <cell r="I272" t="str">
            <v>E272</v>
          </cell>
          <cell r="J272"/>
        </row>
        <row r="273">
          <cell r="I273" t="str">
            <v>E273</v>
          </cell>
          <cell r="J273"/>
          <cell r="K273" t="str">
            <v>Fat Rem. Anual</v>
          </cell>
          <cell r="L273" t="str">
            <v>Fat Rem. Anual</v>
          </cell>
          <cell r="M273" t="str">
            <v>Fat Rem. Anual</v>
          </cell>
          <cell r="N273" t="str">
            <v>Fat Rem. Anual</v>
          </cell>
        </row>
        <row r="274">
          <cell r="I274" t="str">
            <v>E274</v>
          </cell>
          <cell r="J274"/>
          <cell r="K274">
            <v>0.12</v>
          </cell>
          <cell r="L274">
            <v>0.12</v>
          </cell>
          <cell r="M274">
            <v>0.12</v>
          </cell>
          <cell r="N274">
            <v>0.12</v>
          </cell>
        </row>
        <row r="275">
          <cell r="I275" t="str">
            <v>E275</v>
          </cell>
          <cell r="J275"/>
          <cell r="K275">
            <v>0.12</v>
          </cell>
          <cell r="L275">
            <v>0.12</v>
          </cell>
          <cell r="M275">
            <v>0.12</v>
          </cell>
          <cell r="N275">
            <v>0.12</v>
          </cell>
        </row>
        <row r="276">
          <cell r="I276" t="str">
            <v>E276</v>
          </cell>
          <cell r="J276"/>
          <cell r="K276">
            <v>0.12</v>
          </cell>
          <cell r="L276">
            <v>0.12</v>
          </cell>
          <cell r="M276">
            <v>0.12</v>
          </cell>
          <cell r="N276">
            <v>0.12</v>
          </cell>
        </row>
        <row r="277">
          <cell r="I277" t="str">
            <v>E277</v>
          </cell>
          <cell r="J277"/>
          <cell r="K277">
            <v>0.12</v>
          </cell>
          <cell r="L277">
            <v>0.12</v>
          </cell>
          <cell r="M277">
            <v>0.12</v>
          </cell>
          <cell r="N277">
            <v>0.12</v>
          </cell>
        </row>
        <row r="278">
          <cell r="I278" t="str">
            <v>E278</v>
          </cell>
          <cell r="J278"/>
          <cell r="K278">
            <v>0.12</v>
          </cell>
          <cell r="L278">
            <v>0.12</v>
          </cell>
          <cell r="M278">
            <v>0.12</v>
          </cell>
          <cell r="N278">
            <v>0.12</v>
          </cell>
        </row>
        <row r="279">
          <cell r="I279" t="str">
            <v>E279</v>
          </cell>
          <cell r="J279"/>
          <cell r="K279">
            <v>0.12</v>
          </cell>
          <cell r="L279">
            <v>0.12</v>
          </cell>
          <cell r="M279">
            <v>0.12</v>
          </cell>
          <cell r="N279">
            <v>0.12</v>
          </cell>
        </row>
        <row r="280">
          <cell r="I280" t="str">
            <v>E280</v>
          </cell>
          <cell r="J280"/>
          <cell r="K280">
            <v>0.12</v>
          </cell>
          <cell r="L280">
            <v>0.12</v>
          </cell>
          <cell r="M280">
            <v>0.12</v>
          </cell>
          <cell r="N280">
            <v>0.12</v>
          </cell>
        </row>
        <row r="281">
          <cell r="I281" t="str">
            <v>E281</v>
          </cell>
          <cell r="J281"/>
          <cell r="K281">
            <v>0.12</v>
          </cell>
          <cell r="L281">
            <v>0.12</v>
          </cell>
          <cell r="M281">
            <v>0.12</v>
          </cell>
          <cell r="N281">
            <v>0.12</v>
          </cell>
        </row>
        <row r="282">
          <cell r="I282" t="str">
            <v>E282</v>
          </cell>
          <cell r="J282"/>
          <cell r="K282">
            <v>0.12</v>
          </cell>
          <cell r="L282">
            <v>0.12</v>
          </cell>
          <cell r="M282">
            <v>0.12</v>
          </cell>
          <cell r="N282">
            <v>0.12</v>
          </cell>
        </row>
        <row r="283">
          <cell r="I283" t="str">
            <v>E283</v>
          </cell>
          <cell r="J283"/>
          <cell r="K283">
            <v>0.12</v>
          </cell>
          <cell r="L283">
            <v>0.12</v>
          </cell>
          <cell r="M283">
            <v>0.12</v>
          </cell>
          <cell r="N283">
            <v>0.12</v>
          </cell>
        </row>
        <row r="284">
          <cell r="I284" t="str">
            <v>E284</v>
          </cell>
          <cell r="J284"/>
          <cell r="K284">
            <v>0.12</v>
          </cell>
          <cell r="L284">
            <v>0.12</v>
          </cell>
          <cell r="M284">
            <v>0.12</v>
          </cell>
          <cell r="N284">
            <v>0.12</v>
          </cell>
        </row>
        <row r="285">
          <cell r="I285" t="str">
            <v>E285</v>
          </cell>
          <cell r="J285"/>
          <cell r="K285">
            <v>0.12</v>
          </cell>
          <cell r="L285">
            <v>0.12</v>
          </cell>
          <cell r="M285">
            <v>0.12</v>
          </cell>
          <cell r="N285">
            <v>0.12</v>
          </cell>
        </row>
        <row r="286">
          <cell r="I286" t="str">
            <v>E286</v>
          </cell>
          <cell r="J286"/>
          <cell r="K286">
            <v>0.12</v>
          </cell>
          <cell r="L286">
            <v>0.12</v>
          </cell>
          <cell r="M286">
            <v>0.12</v>
          </cell>
          <cell r="N286">
            <v>0.12</v>
          </cell>
        </row>
        <row r="287">
          <cell r="I287" t="str">
            <v>E287</v>
          </cell>
          <cell r="J287"/>
          <cell r="K287">
            <v>0.12</v>
          </cell>
          <cell r="L287">
            <v>0.12</v>
          </cell>
          <cell r="M287">
            <v>0.12</v>
          </cell>
          <cell r="N287">
            <v>0.12</v>
          </cell>
        </row>
        <row r="288">
          <cell r="I288" t="str">
            <v>E288</v>
          </cell>
          <cell r="J288"/>
          <cell r="K288">
            <v>0.12</v>
          </cell>
          <cell r="L288">
            <v>0.12</v>
          </cell>
          <cell r="M288">
            <v>0.12</v>
          </cell>
          <cell r="N288">
            <v>0.12</v>
          </cell>
        </row>
        <row r="289">
          <cell r="I289" t="str">
            <v>E289</v>
          </cell>
          <cell r="J289"/>
          <cell r="K289">
            <v>0.12</v>
          </cell>
          <cell r="L289">
            <v>0.12</v>
          </cell>
          <cell r="M289">
            <v>0.12</v>
          </cell>
          <cell r="N289">
            <v>0.12</v>
          </cell>
        </row>
        <row r="290">
          <cell r="I290" t="str">
            <v>E290</v>
          </cell>
          <cell r="J290"/>
          <cell r="K290">
            <v>0.12</v>
          </cell>
          <cell r="L290">
            <v>0.12</v>
          </cell>
          <cell r="M290">
            <v>0.12</v>
          </cell>
          <cell r="N290">
            <v>0.12</v>
          </cell>
        </row>
        <row r="291">
          <cell r="I291" t="str">
            <v>E291</v>
          </cell>
          <cell r="J291"/>
          <cell r="K291">
            <v>0.12</v>
          </cell>
          <cell r="L291">
            <v>0.12</v>
          </cell>
          <cell r="M291">
            <v>0.12</v>
          </cell>
          <cell r="N291">
            <v>0.12</v>
          </cell>
        </row>
        <row r="292">
          <cell r="I292" t="str">
            <v>E292</v>
          </cell>
          <cell r="J292"/>
          <cell r="K292">
            <v>0.12</v>
          </cell>
          <cell r="L292">
            <v>0.12</v>
          </cell>
          <cell r="M292">
            <v>0.12</v>
          </cell>
          <cell r="N292">
            <v>0.12</v>
          </cell>
        </row>
        <row r="293">
          <cell r="I293" t="str">
            <v>E293</v>
          </cell>
          <cell r="J293"/>
          <cell r="K293">
            <v>0.12</v>
          </cell>
          <cell r="L293">
            <v>0.12</v>
          </cell>
          <cell r="M293">
            <v>0.12</v>
          </cell>
          <cell r="N293">
            <v>0.12</v>
          </cell>
        </row>
        <row r="294">
          <cell r="I294" t="str">
            <v>E294</v>
          </cell>
          <cell r="J294"/>
        </row>
        <row r="295">
          <cell r="I295" t="str">
            <v>E295</v>
          </cell>
          <cell r="J295"/>
          <cell r="K295" t="str">
            <v>Fat Rem. Anual</v>
          </cell>
          <cell r="L295" t="str">
            <v>Fat Rem. Anual</v>
          </cell>
          <cell r="M295" t="str">
            <v>Fat Rem. Anual</v>
          </cell>
          <cell r="N295" t="str">
            <v>Fat Rem. Anual</v>
          </cell>
        </row>
        <row r="296">
          <cell r="I296" t="str">
            <v>E296</v>
          </cell>
          <cell r="J296"/>
          <cell r="K296">
            <v>0.12</v>
          </cell>
          <cell r="L296">
            <v>0.12</v>
          </cell>
          <cell r="M296">
            <v>0.12</v>
          </cell>
          <cell r="N296">
            <v>0.12</v>
          </cell>
        </row>
        <row r="297">
          <cell r="I297" t="str">
            <v>E297</v>
          </cell>
          <cell r="J297"/>
          <cell r="K297">
            <v>0.11699999999999999</v>
          </cell>
          <cell r="L297">
            <v>0.11699999999999999</v>
          </cell>
          <cell r="M297">
            <v>0.11699999999999999</v>
          </cell>
          <cell r="N297">
            <v>0.11699999999999999</v>
          </cell>
        </row>
        <row r="298">
          <cell r="I298" t="str">
            <v>E298</v>
          </cell>
          <cell r="J298"/>
          <cell r="K298">
            <v>0.11399999999999999</v>
          </cell>
          <cell r="L298">
            <v>0.11399999999999999</v>
          </cell>
          <cell r="M298">
            <v>0.11399999999999999</v>
          </cell>
          <cell r="N298">
            <v>0.11399999999999999</v>
          </cell>
        </row>
        <row r="299">
          <cell r="I299" t="str">
            <v>E299</v>
          </cell>
          <cell r="J299"/>
          <cell r="K299">
            <v>0.11099999999999999</v>
          </cell>
          <cell r="L299">
            <v>0.11099999999999999</v>
          </cell>
          <cell r="M299">
            <v>0.11099999999999999</v>
          </cell>
          <cell r="N299">
            <v>0.11099999999999999</v>
          </cell>
        </row>
        <row r="300">
          <cell r="I300" t="str">
            <v>E300</v>
          </cell>
          <cell r="J300"/>
          <cell r="K300">
            <v>0.10799999999999998</v>
          </cell>
          <cell r="L300">
            <v>0.10799999999999998</v>
          </cell>
          <cell r="M300">
            <v>0.10799999999999998</v>
          </cell>
          <cell r="N300">
            <v>0.10799999999999998</v>
          </cell>
        </row>
        <row r="301">
          <cell r="I301" t="str">
            <v>E301</v>
          </cell>
          <cell r="J301"/>
          <cell r="K301">
            <v>0.10499999999999998</v>
          </cell>
          <cell r="L301">
            <v>0.10499999999999998</v>
          </cell>
          <cell r="M301">
            <v>0.10499999999999998</v>
          </cell>
          <cell r="N301">
            <v>0.10499999999999998</v>
          </cell>
        </row>
        <row r="302">
          <cell r="I302" t="str">
            <v>E302</v>
          </cell>
          <cell r="J302"/>
          <cell r="K302">
            <v>0.10199999999999998</v>
          </cell>
          <cell r="L302">
            <v>0.10199999999999998</v>
          </cell>
          <cell r="M302">
            <v>0.10199999999999998</v>
          </cell>
          <cell r="N302">
            <v>0.10199999999999998</v>
          </cell>
        </row>
        <row r="303">
          <cell r="I303" t="str">
            <v>E303</v>
          </cell>
          <cell r="J303"/>
          <cell r="K303">
            <v>9.8999999999999977E-2</v>
          </cell>
          <cell r="L303">
            <v>9.8999999999999977E-2</v>
          </cell>
          <cell r="M303">
            <v>9.8999999999999977E-2</v>
          </cell>
          <cell r="N303">
            <v>9.8999999999999977E-2</v>
          </cell>
        </row>
        <row r="304">
          <cell r="I304" t="str">
            <v>E304</v>
          </cell>
          <cell r="J304"/>
          <cell r="K304">
            <v>9.5999999999999974E-2</v>
          </cell>
          <cell r="L304">
            <v>9.5999999999999974E-2</v>
          </cell>
          <cell r="M304">
            <v>9.5999999999999974E-2</v>
          </cell>
          <cell r="N304">
            <v>9.5999999999999974E-2</v>
          </cell>
        </row>
        <row r="305">
          <cell r="I305" t="str">
            <v>E305</v>
          </cell>
          <cell r="J305"/>
          <cell r="K305">
            <v>9.2999999999999972E-2</v>
          </cell>
          <cell r="L305">
            <v>9.2999999999999972E-2</v>
          </cell>
          <cell r="M305">
            <v>9.2999999999999972E-2</v>
          </cell>
          <cell r="N305">
            <v>9.2999999999999972E-2</v>
          </cell>
        </row>
        <row r="306">
          <cell r="I306" t="str">
            <v>E306</v>
          </cell>
          <cell r="J306"/>
          <cell r="K306">
            <v>8.9999999999999969E-2</v>
          </cell>
          <cell r="L306">
            <v>8.9999999999999969E-2</v>
          </cell>
          <cell r="M306">
            <v>8.9999999999999969E-2</v>
          </cell>
          <cell r="N306">
            <v>8.9999999999999969E-2</v>
          </cell>
        </row>
        <row r="307">
          <cell r="I307" t="str">
            <v>E307</v>
          </cell>
          <cell r="J307"/>
          <cell r="K307">
            <v>8.6999999999999966E-2</v>
          </cell>
          <cell r="L307">
            <v>8.6999999999999966E-2</v>
          </cell>
          <cell r="M307">
            <v>8.6999999999999966E-2</v>
          </cell>
          <cell r="N307">
            <v>8.6999999999999966E-2</v>
          </cell>
        </row>
        <row r="308">
          <cell r="I308" t="str">
            <v>E308</v>
          </cell>
          <cell r="J308"/>
          <cell r="K308">
            <v>8.3999999999999964E-2</v>
          </cell>
          <cell r="L308">
            <v>8.3999999999999964E-2</v>
          </cell>
          <cell r="M308">
            <v>8.3999999999999964E-2</v>
          </cell>
          <cell r="N308">
            <v>8.3999999999999964E-2</v>
          </cell>
        </row>
        <row r="309">
          <cell r="I309" t="str">
            <v>E309</v>
          </cell>
          <cell r="J309"/>
          <cell r="K309">
            <v>8.0999999999999961E-2</v>
          </cell>
          <cell r="L309">
            <v>8.0999999999999961E-2</v>
          </cell>
          <cell r="M309">
            <v>8.0999999999999961E-2</v>
          </cell>
          <cell r="N309">
            <v>8.0999999999999961E-2</v>
          </cell>
        </row>
        <row r="310">
          <cell r="I310" t="str">
            <v>E310</v>
          </cell>
          <cell r="J310"/>
          <cell r="K310">
            <v>7.7999999999999958E-2</v>
          </cell>
          <cell r="L310">
            <v>7.7999999999999958E-2</v>
          </cell>
          <cell r="M310">
            <v>7.7999999999999958E-2</v>
          </cell>
          <cell r="N310">
            <v>7.7999999999999958E-2</v>
          </cell>
        </row>
        <row r="311">
          <cell r="I311" t="str">
            <v>E311</v>
          </cell>
          <cell r="J311"/>
          <cell r="K311">
            <v>7.4999999999999956E-2</v>
          </cell>
          <cell r="L311">
            <v>7.4999999999999956E-2</v>
          </cell>
          <cell r="M311">
            <v>7.4999999999999956E-2</v>
          </cell>
          <cell r="N311">
            <v>7.4999999999999956E-2</v>
          </cell>
        </row>
        <row r="312">
          <cell r="I312" t="str">
            <v>E312</v>
          </cell>
          <cell r="J312"/>
          <cell r="K312">
            <v>7.1999999999999953E-2</v>
          </cell>
          <cell r="L312">
            <v>7.1999999999999953E-2</v>
          </cell>
          <cell r="M312">
            <v>7.1999999999999953E-2</v>
          </cell>
          <cell r="N312">
            <v>7.1999999999999953E-2</v>
          </cell>
        </row>
        <row r="313">
          <cell r="I313" t="str">
            <v>E313</v>
          </cell>
          <cell r="J313"/>
          <cell r="K313">
            <v>6.899999999999995E-2</v>
          </cell>
          <cell r="L313">
            <v>6.899999999999995E-2</v>
          </cell>
          <cell r="M313">
            <v>6.899999999999995E-2</v>
          </cell>
          <cell r="N313">
            <v>6.899999999999995E-2</v>
          </cell>
        </row>
        <row r="314">
          <cell r="I314" t="str">
            <v>E314</v>
          </cell>
          <cell r="J314"/>
          <cell r="K314">
            <v>6.5999999999999948E-2</v>
          </cell>
          <cell r="L314">
            <v>6.5999999999999948E-2</v>
          </cell>
          <cell r="M314">
            <v>6.5999999999999948E-2</v>
          </cell>
          <cell r="N314">
            <v>6.5999999999999948E-2</v>
          </cell>
        </row>
        <row r="315">
          <cell r="I315" t="str">
            <v>E315</v>
          </cell>
          <cell r="J315"/>
          <cell r="K315">
            <v>6.2999999999999945E-2</v>
          </cell>
          <cell r="L315">
            <v>6.2999999999999945E-2</v>
          </cell>
          <cell r="M315">
            <v>6.2999999999999945E-2</v>
          </cell>
          <cell r="N315">
            <v>6.2999999999999945E-2</v>
          </cell>
        </row>
        <row r="316">
          <cell r="I316" t="str">
            <v>E316</v>
          </cell>
          <cell r="J316"/>
        </row>
        <row r="317">
          <cell r="I317" t="str">
            <v>E317</v>
          </cell>
          <cell r="J317"/>
          <cell r="K317" t="str">
            <v>Fat Rem. Anual</v>
          </cell>
          <cell r="L317" t="str">
            <v>Fat Rem. Anual</v>
          </cell>
          <cell r="M317" t="str">
            <v>Fat Rem. Anual</v>
          </cell>
          <cell r="N317" t="str">
            <v>Fat Rem. Anual</v>
          </cell>
        </row>
        <row r="318">
          <cell r="I318" t="str">
            <v>E318</v>
          </cell>
          <cell r="J318"/>
          <cell r="K318">
            <v>0.12</v>
          </cell>
          <cell r="L318">
            <v>0.12</v>
          </cell>
          <cell r="M318">
            <v>0.12</v>
          </cell>
          <cell r="N318">
            <v>0.12</v>
          </cell>
        </row>
        <row r="319">
          <cell r="I319" t="str">
            <v>E319</v>
          </cell>
          <cell r="J319"/>
          <cell r="K319">
            <v>0.11399999999999999</v>
          </cell>
          <cell r="L319">
            <v>0.11399999999999999</v>
          </cell>
          <cell r="M319">
            <v>0.11399999999999999</v>
          </cell>
          <cell r="N319">
            <v>0.11399999999999999</v>
          </cell>
        </row>
        <row r="320">
          <cell r="I320" t="str">
            <v>E320</v>
          </cell>
          <cell r="J320"/>
          <cell r="K320">
            <v>0.10799999999999998</v>
          </cell>
          <cell r="L320">
            <v>0.10799999999999998</v>
          </cell>
          <cell r="M320">
            <v>0.10799999999999998</v>
          </cell>
          <cell r="N320">
            <v>0.10799999999999998</v>
          </cell>
        </row>
        <row r="321">
          <cell r="I321" t="str">
            <v>E321</v>
          </cell>
          <cell r="J321"/>
          <cell r="K321">
            <v>0.10199999999999998</v>
          </cell>
          <cell r="L321">
            <v>0.10199999999999998</v>
          </cell>
          <cell r="M321">
            <v>0.10199999999999998</v>
          </cell>
          <cell r="N321">
            <v>0.10199999999999998</v>
          </cell>
        </row>
        <row r="322">
          <cell r="I322" t="str">
            <v>E322</v>
          </cell>
          <cell r="J322"/>
          <cell r="K322">
            <v>9.5999999999999974E-2</v>
          </cell>
          <cell r="L322">
            <v>9.5999999999999974E-2</v>
          </cell>
          <cell r="M322">
            <v>9.5999999999999974E-2</v>
          </cell>
          <cell r="N322">
            <v>9.5999999999999974E-2</v>
          </cell>
        </row>
        <row r="323">
          <cell r="I323" t="str">
            <v>E323</v>
          </cell>
          <cell r="J323"/>
          <cell r="K323">
            <v>8.9999999999999969E-2</v>
          </cell>
          <cell r="L323">
            <v>8.9999999999999969E-2</v>
          </cell>
          <cell r="M323">
            <v>8.9999999999999969E-2</v>
          </cell>
          <cell r="N323">
            <v>8.9999999999999969E-2</v>
          </cell>
        </row>
        <row r="324">
          <cell r="I324" t="str">
            <v>E324</v>
          </cell>
          <cell r="J324"/>
          <cell r="K324">
            <v>8.3999999999999964E-2</v>
          </cell>
          <cell r="L324">
            <v>8.3999999999999964E-2</v>
          </cell>
          <cell r="M324">
            <v>8.3999999999999964E-2</v>
          </cell>
          <cell r="N324">
            <v>8.3999999999999964E-2</v>
          </cell>
        </row>
        <row r="325">
          <cell r="I325" t="str">
            <v>E325</v>
          </cell>
          <cell r="J325"/>
          <cell r="K325">
            <v>7.7999999999999958E-2</v>
          </cell>
          <cell r="L325">
            <v>7.7999999999999958E-2</v>
          </cell>
          <cell r="M325">
            <v>7.7999999999999958E-2</v>
          </cell>
          <cell r="N325">
            <v>7.7999999999999958E-2</v>
          </cell>
        </row>
        <row r="326">
          <cell r="I326" t="str">
            <v>E326</v>
          </cell>
          <cell r="J326"/>
          <cell r="K326">
            <v>7.1999999999999953E-2</v>
          </cell>
          <cell r="L326">
            <v>7.1999999999999953E-2</v>
          </cell>
          <cell r="M326">
            <v>7.1999999999999953E-2</v>
          </cell>
          <cell r="N326">
            <v>7.1999999999999953E-2</v>
          </cell>
        </row>
        <row r="327">
          <cell r="I327" t="str">
            <v>E327</v>
          </cell>
          <cell r="J327"/>
          <cell r="K327">
            <v>6.5999999999999948E-2</v>
          </cell>
          <cell r="L327">
            <v>6.5999999999999948E-2</v>
          </cell>
          <cell r="M327">
            <v>6.5999999999999948E-2</v>
          </cell>
          <cell r="N327">
            <v>6.5999999999999948E-2</v>
          </cell>
        </row>
        <row r="328">
          <cell r="I328" t="str">
            <v>E328</v>
          </cell>
          <cell r="J328"/>
          <cell r="K328">
            <v>5.9999999999999949E-2</v>
          </cell>
          <cell r="L328">
            <v>5.9999999999999949E-2</v>
          </cell>
          <cell r="M328">
            <v>5.9999999999999949E-2</v>
          </cell>
          <cell r="N328">
            <v>5.9999999999999949E-2</v>
          </cell>
        </row>
        <row r="329">
          <cell r="I329" t="str">
            <v>E329</v>
          </cell>
          <cell r="J329"/>
          <cell r="K329">
            <v>5.3999999999999951E-2</v>
          </cell>
          <cell r="L329">
            <v>5.3999999999999951E-2</v>
          </cell>
          <cell r="M329">
            <v>5.3999999999999951E-2</v>
          </cell>
          <cell r="N329">
            <v>5.3999999999999951E-2</v>
          </cell>
        </row>
        <row r="330">
          <cell r="I330" t="str">
            <v>E330</v>
          </cell>
          <cell r="J330"/>
          <cell r="K330">
            <v>4.7999999999999952E-2</v>
          </cell>
          <cell r="L330">
            <v>4.7999999999999952E-2</v>
          </cell>
          <cell r="M330">
            <v>4.7999999999999952E-2</v>
          </cell>
          <cell r="N330">
            <v>4.7999999999999952E-2</v>
          </cell>
        </row>
        <row r="331">
          <cell r="I331" t="str">
            <v>E331</v>
          </cell>
          <cell r="J331"/>
          <cell r="K331">
            <v>4.1999999999999954E-2</v>
          </cell>
          <cell r="L331">
            <v>4.1999999999999954E-2</v>
          </cell>
          <cell r="M331">
            <v>4.1999999999999954E-2</v>
          </cell>
          <cell r="N331">
            <v>4.1999999999999954E-2</v>
          </cell>
        </row>
        <row r="332">
          <cell r="I332" t="str">
            <v>E332</v>
          </cell>
          <cell r="J332"/>
          <cell r="K332">
            <v>3.5999999999999956E-2</v>
          </cell>
          <cell r="L332">
            <v>3.5999999999999956E-2</v>
          </cell>
          <cell r="M332">
            <v>3.5999999999999956E-2</v>
          </cell>
          <cell r="N332">
            <v>3.5999999999999956E-2</v>
          </cell>
        </row>
        <row r="333">
          <cell r="I333" t="str">
            <v>E333</v>
          </cell>
          <cell r="J333"/>
          <cell r="K333">
            <v>2.9999999999999957E-2</v>
          </cell>
          <cell r="L333">
            <v>2.9999999999999957E-2</v>
          </cell>
          <cell r="M333">
            <v>2.9999999999999957E-2</v>
          </cell>
          <cell r="N333">
            <v>2.9999999999999957E-2</v>
          </cell>
        </row>
        <row r="334">
          <cell r="I334" t="str">
            <v>E334</v>
          </cell>
          <cell r="J334"/>
          <cell r="K334">
            <v>2.3999999999999959E-2</v>
          </cell>
          <cell r="L334">
            <v>2.3999999999999959E-2</v>
          </cell>
          <cell r="M334">
            <v>2.3999999999999959E-2</v>
          </cell>
          <cell r="N334">
            <v>2.3999999999999959E-2</v>
          </cell>
        </row>
        <row r="335">
          <cell r="I335" t="str">
            <v>E335</v>
          </cell>
          <cell r="J335"/>
          <cell r="K335">
            <v>1.799999999999996E-2</v>
          </cell>
          <cell r="L335">
            <v>1.799999999999996E-2</v>
          </cell>
          <cell r="M335">
            <v>1.799999999999996E-2</v>
          </cell>
          <cell r="N335">
            <v>1.799999999999996E-2</v>
          </cell>
        </row>
        <row r="336">
          <cell r="I336" t="str">
            <v>E336</v>
          </cell>
          <cell r="J336"/>
          <cell r="K336">
            <v>1.1999999999999962E-2</v>
          </cell>
          <cell r="L336">
            <v>1.1999999999999962E-2</v>
          </cell>
          <cell r="M336">
            <v>1.1999999999999962E-2</v>
          </cell>
          <cell r="N336">
            <v>1.1999999999999962E-2</v>
          </cell>
        </row>
        <row r="337">
          <cell r="I337" t="str">
            <v>E337</v>
          </cell>
          <cell r="J337"/>
          <cell r="K337">
            <v>5.999999999999962E-3</v>
          </cell>
          <cell r="L337">
            <v>5.999999999999962E-3</v>
          </cell>
          <cell r="M337">
            <v>5.999999999999962E-3</v>
          </cell>
          <cell r="N337">
            <v>5.999999999999962E-3</v>
          </cell>
        </row>
        <row r="338">
          <cell r="I338" t="str">
            <v>E338</v>
          </cell>
          <cell r="J338"/>
        </row>
        <row r="339">
          <cell r="I339" t="str">
            <v>E339</v>
          </cell>
          <cell r="J339"/>
        </row>
        <row r="340">
          <cell r="I340" t="str">
            <v>E340</v>
          </cell>
          <cell r="J340"/>
        </row>
        <row r="341">
          <cell r="I341" t="str">
            <v>E341</v>
          </cell>
          <cell r="J341"/>
        </row>
        <row r="342">
          <cell r="I342" t="str">
            <v>E342</v>
          </cell>
          <cell r="J342"/>
          <cell r="K342">
            <v>600000</v>
          </cell>
          <cell r="L342">
            <v>0</v>
          </cell>
          <cell r="M342">
            <v>1200</v>
          </cell>
          <cell r="N342">
            <v>1200</v>
          </cell>
        </row>
        <row r="343">
          <cell r="I343" t="str">
            <v>E343</v>
          </cell>
          <cell r="J343"/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I344" t="str">
            <v>E344</v>
          </cell>
          <cell r="J344"/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I345" t="str">
            <v>E345</v>
          </cell>
          <cell r="J345"/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I346" t="str">
            <v>E346</v>
          </cell>
          <cell r="J346"/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I347" t="str">
            <v>E347</v>
          </cell>
          <cell r="J347"/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I348" t="str">
            <v>E348</v>
          </cell>
          <cell r="J348"/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I349" t="str">
            <v>E349</v>
          </cell>
          <cell r="J349"/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I350" t="str">
            <v>E350</v>
          </cell>
          <cell r="J350"/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I351" t="str">
            <v>E351</v>
          </cell>
          <cell r="J351"/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I352" t="str">
            <v>E352</v>
          </cell>
          <cell r="J352"/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I353" t="str">
            <v>E353</v>
          </cell>
          <cell r="J353"/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I354" t="str">
            <v>E354</v>
          </cell>
          <cell r="J354"/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I355" t="str">
            <v>E355</v>
          </cell>
          <cell r="J355"/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I356" t="str">
            <v>E356</v>
          </cell>
          <cell r="J356"/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I357" t="str">
            <v>E357</v>
          </cell>
          <cell r="J357"/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I358" t="str">
            <v>E358</v>
          </cell>
          <cell r="J358"/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I359" t="str">
            <v>E359</v>
          </cell>
          <cell r="J359"/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I360" t="str">
            <v>E360</v>
          </cell>
          <cell r="J360"/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I361" t="str">
            <v>E361</v>
          </cell>
          <cell r="J361"/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I362" t="str">
            <v>E362</v>
          </cell>
          <cell r="J362"/>
          <cell r="K362">
            <v>600000</v>
          </cell>
          <cell r="L362">
            <v>0</v>
          </cell>
          <cell r="M362">
            <v>1200</v>
          </cell>
          <cell r="N362">
            <v>1200</v>
          </cell>
        </row>
        <row r="363">
          <cell r="I363" t="str">
            <v>E363</v>
          </cell>
          <cell r="J363"/>
        </row>
        <row r="364">
          <cell r="I364" t="str">
            <v>E364</v>
          </cell>
          <cell r="J364"/>
        </row>
        <row r="365">
          <cell r="I365" t="str">
            <v>E365</v>
          </cell>
          <cell r="J365"/>
          <cell r="K365">
            <v>324000</v>
          </cell>
          <cell r="L365">
            <v>9000</v>
          </cell>
          <cell r="M365">
            <v>1200</v>
          </cell>
          <cell r="N365">
            <v>1200</v>
          </cell>
        </row>
        <row r="366">
          <cell r="I366" t="str">
            <v>E366</v>
          </cell>
          <cell r="J366"/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I367" t="str">
            <v>E367</v>
          </cell>
          <cell r="J367"/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I368" t="str">
            <v>E368</v>
          </cell>
          <cell r="J368"/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I369" t="str">
            <v>E369</v>
          </cell>
          <cell r="J369"/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I370" t="str">
            <v>E370</v>
          </cell>
          <cell r="J370"/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I371" t="str">
            <v>E371</v>
          </cell>
          <cell r="J371"/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I372" t="str">
            <v>E372</v>
          </cell>
          <cell r="J372"/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I373" t="str">
            <v>E373</v>
          </cell>
          <cell r="J373"/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I374" t="str">
            <v>E374</v>
          </cell>
          <cell r="J374"/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I375" t="str">
            <v>E375</v>
          </cell>
          <cell r="J375"/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I376" t="str">
            <v>E376</v>
          </cell>
          <cell r="J376"/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I377" t="str">
            <v>E377</v>
          </cell>
          <cell r="J377"/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I378" t="str">
            <v>E378</v>
          </cell>
          <cell r="J378"/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I379" t="str">
            <v>E379</v>
          </cell>
          <cell r="J379"/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I380" t="str">
            <v>E380</v>
          </cell>
          <cell r="J380"/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I381" t="str">
            <v>E381</v>
          </cell>
          <cell r="J381"/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I382" t="str">
            <v>E382</v>
          </cell>
          <cell r="J382"/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I383" t="str">
            <v>E383</v>
          </cell>
          <cell r="J383"/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I384" t="str">
            <v>E384</v>
          </cell>
          <cell r="J384"/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I385" t="str">
            <v>E385</v>
          </cell>
          <cell r="J385"/>
          <cell r="K385">
            <v>324000</v>
          </cell>
          <cell r="L385">
            <v>9000</v>
          </cell>
          <cell r="M385">
            <v>1200</v>
          </cell>
          <cell r="N385">
            <v>1200</v>
          </cell>
        </row>
        <row r="386">
          <cell r="I386" t="str">
            <v>E386</v>
          </cell>
          <cell r="J386"/>
        </row>
        <row r="387">
          <cell r="I387" t="str">
            <v>E387</v>
          </cell>
          <cell r="J387"/>
        </row>
        <row r="388">
          <cell r="I388" t="str">
            <v>E388</v>
          </cell>
          <cell r="J388"/>
          <cell r="K388">
            <v>673274.16</v>
          </cell>
          <cell r="L388">
            <v>685274.16</v>
          </cell>
          <cell r="M388">
            <v>1200</v>
          </cell>
          <cell r="N388">
            <v>1200</v>
          </cell>
        </row>
        <row r="389">
          <cell r="I389" t="str">
            <v>E389</v>
          </cell>
          <cell r="J389"/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I390" t="str">
            <v>E390</v>
          </cell>
          <cell r="J390"/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I391" t="str">
            <v>E391</v>
          </cell>
          <cell r="J391"/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I392" t="str">
            <v>E392</v>
          </cell>
          <cell r="J392"/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I393" t="str">
            <v>E393</v>
          </cell>
          <cell r="J393"/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I394" t="str">
            <v>E394</v>
          </cell>
          <cell r="J394"/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I395" t="str">
            <v>E395</v>
          </cell>
          <cell r="J395"/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I396" t="str">
            <v>E396</v>
          </cell>
          <cell r="J396"/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I397" t="str">
            <v>E397</v>
          </cell>
          <cell r="J397"/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I398" t="str">
            <v>E398</v>
          </cell>
          <cell r="J398"/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I399" t="str">
            <v>E399</v>
          </cell>
          <cell r="J399"/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I400" t="str">
            <v>E400</v>
          </cell>
          <cell r="J400"/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I401" t="str">
            <v>E401</v>
          </cell>
          <cell r="J401"/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I402" t="str">
            <v>E402</v>
          </cell>
          <cell r="J402"/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I403" t="str">
            <v>E403</v>
          </cell>
          <cell r="J403"/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I404" t="str">
            <v>E404</v>
          </cell>
          <cell r="J404"/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I405" t="str">
            <v>E405</v>
          </cell>
          <cell r="J405"/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I406" t="str">
            <v>E406</v>
          </cell>
          <cell r="J406"/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I407" t="str">
            <v>E407</v>
          </cell>
          <cell r="J407"/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I408" t="str">
            <v>E408</v>
          </cell>
          <cell r="J408"/>
          <cell r="K408">
            <v>673274.16</v>
          </cell>
          <cell r="L408">
            <v>685274.16</v>
          </cell>
          <cell r="M408">
            <v>1200</v>
          </cell>
          <cell r="N408">
            <v>1200</v>
          </cell>
        </row>
        <row r="409">
          <cell r="I409" t="str">
            <v>E409</v>
          </cell>
          <cell r="J409"/>
        </row>
        <row r="410">
          <cell r="I410" t="str">
            <v>E410</v>
          </cell>
          <cell r="J410"/>
        </row>
        <row r="411">
          <cell r="I411" t="str">
            <v>E411</v>
          </cell>
          <cell r="J411"/>
        </row>
        <row r="412">
          <cell r="I412" t="str">
            <v>E412</v>
          </cell>
          <cell r="J412"/>
          <cell r="K412">
            <v>600000</v>
          </cell>
          <cell r="L412">
            <v>0</v>
          </cell>
          <cell r="M412">
            <v>1200</v>
          </cell>
          <cell r="N412">
            <v>1200</v>
          </cell>
        </row>
        <row r="413">
          <cell r="I413" t="str">
            <v>E413</v>
          </cell>
          <cell r="J413"/>
          <cell r="K413">
            <v>324000</v>
          </cell>
          <cell r="L413">
            <v>9000</v>
          </cell>
          <cell r="M413">
            <v>1200</v>
          </cell>
          <cell r="N413">
            <v>1200</v>
          </cell>
        </row>
        <row r="414">
          <cell r="I414" t="str">
            <v>E414</v>
          </cell>
          <cell r="J414"/>
          <cell r="K414">
            <v>673274.16</v>
          </cell>
          <cell r="L414">
            <v>685274.16</v>
          </cell>
          <cell r="M414">
            <v>1200</v>
          </cell>
          <cell r="N414">
            <v>1200</v>
          </cell>
        </row>
        <row r="415">
          <cell r="I415" t="str">
            <v>E415</v>
          </cell>
          <cell r="J415"/>
          <cell r="K415">
            <v>1597274.1600000001</v>
          </cell>
          <cell r="L415">
            <v>694274.16</v>
          </cell>
          <cell r="M415">
            <v>3600</v>
          </cell>
          <cell r="N415">
            <v>3600</v>
          </cell>
        </row>
        <row r="416">
          <cell r="I416" t="str">
            <v>E416</v>
          </cell>
          <cell r="J416"/>
        </row>
        <row r="417">
          <cell r="I417" t="str">
            <v>E417</v>
          </cell>
          <cell r="J417"/>
          <cell r="K417"/>
          <cell r="L417"/>
          <cell r="M417"/>
          <cell r="N417"/>
        </row>
        <row r="418">
          <cell r="I418" t="str">
            <v>E418</v>
          </cell>
          <cell r="J418"/>
          <cell r="K418">
            <v>50000</v>
          </cell>
          <cell r="L418">
            <v>0</v>
          </cell>
          <cell r="M418">
            <v>100</v>
          </cell>
          <cell r="N418">
            <v>100</v>
          </cell>
        </row>
        <row r="419">
          <cell r="I419" t="str">
            <v>E419</v>
          </cell>
          <cell r="J419"/>
          <cell r="K419">
            <v>27000</v>
          </cell>
          <cell r="L419">
            <v>750</v>
          </cell>
          <cell r="M419">
            <v>100</v>
          </cell>
          <cell r="N419">
            <v>100</v>
          </cell>
        </row>
        <row r="420">
          <cell r="I420" t="str">
            <v>E420</v>
          </cell>
          <cell r="J420"/>
          <cell r="K420">
            <v>56106.18</v>
          </cell>
          <cell r="L420">
            <v>57106.18</v>
          </cell>
          <cell r="M420">
            <v>100</v>
          </cell>
          <cell r="N420">
            <v>100</v>
          </cell>
        </row>
        <row r="421">
          <cell r="I421" t="str">
            <v>E421</v>
          </cell>
          <cell r="J421"/>
          <cell r="K421">
            <v>133106.18</v>
          </cell>
          <cell r="L421">
            <v>57856.18</v>
          </cell>
          <cell r="M421">
            <v>300</v>
          </cell>
          <cell r="N421">
            <v>300</v>
          </cell>
        </row>
        <row r="422">
          <cell r="I422"/>
          <cell r="J422"/>
        </row>
      </sheetData>
      <sheetData sheetId="12">
        <row r="132">
          <cell r="J132">
            <v>1000</v>
          </cell>
          <cell r="L132" t="str">
            <v>Micro Onibus</v>
          </cell>
          <cell r="M132" t="str">
            <v>Leve</v>
          </cell>
          <cell r="N132" t="str">
            <v>Pesado</v>
          </cell>
          <cell r="O132" t="str">
            <v>Articulado</v>
          </cell>
          <cell r="P132" t="str">
            <v>Total</v>
          </cell>
        </row>
        <row r="133">
          <cell r="J133">
            <v>1001</v>
          </cell>
        </row>
        <row r="134">
          <cell r="J134">
            <v>1002</v>
          </cell>
        </row>
        <row r="135">
          <cell r="J135">
            <v>1003</v>
          </cell>
          <cell r="L135">
            <v>0</v>
          </cell>
          <cell r="M135">
            <v>0</v>
          </cell>
          <cell r="N135">
            <v>16</v>
          </cell>
          <cell r="O135">
            <v>0</v>
          </cell>
          <cell r="P135">
            <v>16</v>
          </cell>
        </row>
        <row r="136">
          <cell r="J136">
            <v>1004</v>
          </cell>
          <cell r="L136">
            <v>0</v>
          </cell>
          <cell r="M136">
            <v>0</v>
          </cell>
          <cell r="N136">
            <v>16</v>
          </cell>
          <cell r="O136">
            <v>0</v>
          </cell>
          <cell r="P136">
            <v>16</v>
          </cell>
        </row>
        <row r="137">
          <cell r="J137">
            <v>1005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J138">
            <v>1006</v>
          </cell>
          <cell r="L138">
            <v>0</v>
          </cell>
          <cell r="M138">
            <v>0</v>
          </cell>
          <cell r="N138">
            <v>20</v>
          </cell>
          <cell r="O138">
            <v>0</v>
          </cell>
          <cell r="P138">
            <v>20</v>
          </cell>
        </row>
        <row r="139">
          <cell r="J139">
            <v>1007</v>
          </cell>
          <cell r="L139">
            <v>0</v>
          </cell>
          <cell r="M139">
            <v>0</v>
          </cell>
          <cell r="N139">
            <v>1</v>
          </cell>
          <cell r="O139">
            <v>0</v>
          </cell>
          <cell r="P139">
            <v>1</v>
          </cell>
        </row>
        <row r="140">
          <cell r="J140">
            <v>1008</v>
          </cell>
          <cell r="L140">
            <v>0</v>
          </cell>
          <cell r="M140">
            <v>14</v>
          </cell>
          <cell r="N140">
            <v>2</v>
          </cell>
          <cell r="O140">
            <v>0</v>
          </cell>
          <cell r="P140">
            <v>16</v>
          </cell>
        </row>
        <row r="141">
          <cell r="J141">
            <v>1009</v>
          </cell>
          <cell r="L141">
            <v>0</v>
          </cell>
          <cell r="M141">
            <v>0</v>
          </cell>
          <cell r="N141">
            <v>1</v>
          </cell>
          <cell r="O141">
            <v>0</v>
          </cell>
          <cell r="P141">
            <v>1</v>
          </cell>
        </row>
        <row r="142">
          <cell r="J142">
            <v>1010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J143">
            <v>1011</v>
          </cell>
          <cell r="L143">
            <v>0</v>
          </cell>
          <cell r="M143">
            <v>0</v>
          </cell>
          <cell r="N143">
            <v>14</v>
          </cell>
          <cell r="O143">
            <v>0</v>
          </cell>
          <cell r="P143">
            <v>14</v>
          </cell>
        </row>
        <row r="144">
          <cell r="J144">
            <v>1012</v>
          </cell>
          <cell r="L144">
            <v>0</v>
          </cell>
          <cell r="M144">
            <v>0</v>
          </cell>
          <cell r="N144">
            <v>3</v>
          </cell>
          <cell r="O144">
            <v>1</v>
          </cell>
          <cell r="P144">
            <v>4</v>
          </cell>
        </row>
        <row r="145">
          <cell r="J145">
            <v>1013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J146">
            <v>1014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J147">
            <v>1015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J148">
            <v>1016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J149">
            <v>1017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J150">
            <v>1018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J151">
            <v>1019</v>
          </cell>
          <cell r="L151">
            <v>0</v>
          </cell>
          <cell r="M151">
            <v>14</v>
          </cell>
          <cell r="N151">
            <v>73</v>
          </cell>
          <cell r="O151">
            <v>1</v>
          </cell>
          <cell r="P151">
            <v>88</v>
          </cell>
        </row>
        <row r="152">
          <cell r="J152">
            <v>1020</v>
          </cell>
          <cell r="L152">
            <v>0</v>
          </cell>
          <cell r="M152">
            <v>70</v>
          </cell>
          <cell r="N152">
            <v>235</v>
          </cell>
          <cell r="O152">
            <v>9</v>
          </cell>
          <cell r="P152">
            <v>314</v>
          </cell>
        </row>
        <row r="153">
          <cell r="J153">
            <v>1021</v>
          </cell>
          <cell r="L153" t="e">
            <v>#DIV/0!</v>
          </cell>
          <cell r="M153">
            <v>5</v>
          </cell>
          <cell r="N153">
            <v>3.2191780821917808</v>
          </cell>
          <cell r="O153">
            <v>9</v>
          </cell>
          <cell r="P153">
            <v>3.5681818181818183</v>
          </cell>
        </row>
        <row r="154">
          <cell r="J154">
            <v>1022</v>
          </cell>
        </row>
        <row r="155">
          <cell r="J155">
            <v>1023</v>
          </cell>
        </row>
        <row r="156">
          <cell r="J156">
            <v>1024</v>
          </cell>
          <cell r="L156">
            <v>0</v>
          </cell>
          <cell r="M156">
            <v>0</v>
          </cell>
          <cell r="N156">
            <v>5504320</v>
          </cell>
          <cell r="O156">
            <v>0</v>
          </cell>
          <cell r="P156">
            <v>5504320</v>
          </cell>
        </row>
        <row r="157">
          <cell r="J157">
            <v>1025</v>
          </cell>
          <cell r="L157">
            <v>0</v>
          </cell>
          <cell r="M157">
            <v>0</v>
          </cell>
          <cell r="N157">
            <v>5504320</v>
          </cell>
          <cell r="O157">
            <v>0</v>
          </cell>
          <cell r="P157">
            <v>5504320</v>
          </cell>
        </row>
        <row r="158">
          <cell r="J158">
            <v>1026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J159">
            <v>1027</v>
          </cell>
          <cell r="L159">
            <v>0</v>
          </cell>
          <cell r="M159">
            <v>0</v>
          </cell>
          <cell r="N159">
            <v>6880400</v>
          </cell>
          <cell r="O159">
            <v>0</v>
          </cell>
          <cell r="P159">
            <v>6880400</v>
          </cell>
        </row>
        <row r="160">
          <cell r="J160">
            <v>1028</v>
          </cell>
          <cell r="L160">
            <v>0</v>
          </cell>
          <cell r="M160">
            <v>0</v>
          </cell>
          <cell r="N160">
            <v>344020</v>
          </cell>
          <cell r="O160">
            <v>0</v>
          </cell>
          <cell r="P160">
            <v>344020</v>
          </cell>
        </row>
        <row r="161">
          <cell r="J161">
            <v>1029</v>
          </cell>
          <cell r="L161">
            <v>0</v>
          </cell>
          <cell r="M161">
            <v>4421480</v>
          </cell>
          <cell r="N161">
            <v>688040</v>
          </cell>
          <cell r="O161">
            <v>0</v>
          </cell>
          <cell r="P161">
            <v>5109520</v>
          </cell>
        </row>
        <row r="162">
          <cell r="J162">
            <v>1030</v>
          </cell>
          <cell r="L162">
            <v>0</v>
          </cell>
          <cell r="M162">
            <v>0</v>
          </cell>
          <cell r="N162">
            <v>344020</v>
          </cell>
          <cell r="O162">
            <v>0</v>
          </cell>
          <cell r="P162">
            <v>344020</v>
          </cell>
        </row>
        <row r="163">
          <cell r="J163">
            <v>1031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J164">
            <v>1032</v>
          </cell>
          <cell r="L164">
            <v>0</v>
          </cell>
          <cell r="M164">
            <v>0</v>
          </cell>
          <cell r="N164">
            <v>4816280</v>
          </cell>
          <cell r="O164">
            <v>0</v>
          </cell>
          <cell r="P164">
            <v>4816280</v>
          </cell>
        </row>
        <row r="165">
          <cell r="J165">
            <v>1033</v>
          </cell>
          <cell r="L165">
            <v>0</v>
          </cell>
          <cell r="M165">
            <v>0</v>
          </cell>
          <cell r="N165">
            <v>1032060</v>
          </cell>
          <cell r="O165">
            <v>683300</v>
          </cell>
          <cell r="P165">
            <v>1715360</v>
          </cell>
        </row>
        <row r="166">
          <cell r="J166">
            <v>1034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J167">
            <v>1035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J168">
            <v>1036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J169">
            <v>1037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J170">
            <v>1038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J171">
            <v>1039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J172">
            <v>1040</v>
          </cell>
          <cell r="L172">
            <v>0</v>
          </cell>
          <cell r="M172">
            <v>4421480</v>
          </cell>
          <cell r="N172">
            <v>25113460</v>
          </cell>
          <cell r="O172">
            <v>683300</v>
          </cell>
          <cell r="P172">
            <v>30218240</v>
          </cell>
        </row>
        <row r="173">
          <cell r="J173">
            <v>1041</v>
          </cell>
        </row>
        <row r="174">
          <cell r="J174">
            <v>1042</v>
          </cell>
        </row>
        <row r="175">
          <cell r="J175">
            <v>1043</v>
          </cell>
          <cell r="L175">
            <v>0</v>
          </cell>
          <cell r="M175">
            <v>0</v>
          </cell>
          <cell r="N175">
            <v>-495388.8</v>
          </cell>
          <cell r="O175">
            <v>0</v>
          </cell>
          <cell r="P175">
            <v>-495388.8</v>
          </cell>
        </row>
        <row r="176">
          <cell r="J176">
            <v>1044</v>
          </cell>
          <cell r="L176">
            <v>0</v>
          </cell>
          <cell r="M176">
            <v>0</v>
          </cell>
          <cell r="N176">
            <v>-495388.80000000005</v>
          </cell>
          <cell r="O176">
            <v>0</v>
          </cell>
          <cell r="P176">
            <v>-495388.80000000005</v>
          </cell>
        </row>
        <row r="177">
          <cell r="J177">
            <v>1045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J178">
            <v>1046</v>
          </cell>
          <cell r="L178">
            <v>0</v>
          </cell>
          <cell r="M178">
            <v>0</v>
          </cell>
          <cell r="N178">
            <v>-619236.00000000012</v>
          </cell>
          <cell r="O178">
            <v>0</v>
          </cell>
          <cell r="P178">
            <v>-619236.00000000012</v>
          </cell>
        </row>
        <row r="179">
          <cell r="J179">
            <v>1047</v>
          </cell>
          <cell r="L179">
            <v>0</v>
          </cell>
          <cell r="M179">
            <v>0</v>
          </cell>
          <cell r="N179">
            <v>-30961.80000000001</v>
          </cell>
          <cell r="O179">
            <v>0</v>
          </cell>
          <cell r="P179">
            <v>-30961.80000000001</v>
          </cell>
        </row>
        <row r="180">
          <cell r="J180">
            <v>1048</v>
          </cell>
          <cell r="L180">
            <v>0</v>
          </cell>
          <cell r="M180">
            <v>-469782.25</v>
          </cell>
          <cell r="N180">
            <v>-61923.60000000002</v>
          </cell>
          <cell r="O180">
            <v>0</v>
          </cell>
          <cell r="P180">
            <v>-531705.85</v>
          </cell>
        </row>
        <row r="181">
          <cell r="J181">
            <v>1049</v>
          </cell>
          <cell r="L181">
            <v>0</v>
          </cell>
          <cell r="M181">
            <v>0</v>
          </cell>
          <cell r="N181">
            <v>-30961.80000000001</v>
          </cell>
          <cell r="O181">
            <v>0</v>
          </cell>
          <cell r="P181">
            <v>-30961.80000000001</v>
          </cell>
        </row>
        <row r="182">
          <cell r="J182">
            <v>1050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J183">
            <v>1051</v>
          </cell>
          <cell r="L183">
            <v>0</v>
          </cell>
          <cell r="M183">
            <v>0</v>
          </cell>
          <cell r="N183">
            <v>-433465.20000000013</v>
          </cell>
          <cell r="O183">
            <v>0</v>
          </cell>
          <cell r="P183">
            <v>-433465.20000000013</v>
          </cell>
        </row>
        <row r="184">
          <cell r="J184">
            <v>1052</v>
          </cell>
          <cell r="L184">
            <v>0</v>
          </cell>
          <cell r="M184">
            <v>0</v>
          </cell>
          <cell r="N184">
            <v>-92885.400000000023</v>
          </cell>
          <cell r="O184">
            <v>-61497.000000000015</v>
          </cell>
          <cell r="P184">
            <v>-154382.40000000002</v>
          </cell>
        </row>
        <row r="185">
          <cell r="J185">
            <v>1053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J186">
            <v>1054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J187">
            <v>1055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J188">
            <v>1056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J189">
            <v>1057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J190">
            <v>1058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J191">
            <v>1059</v>
          </cell>
          <cell r="L191">
            <v>0</v>
          </cell>
          <cell r="M191">
            <v>-469782.25</v>
          </cell>
          <cell r="N191">
            <v>-2260211.4000000004</v>
          </cell>
          <cell r="O191">
            <v>-61497.000000000015</v>
          </cell>
          <cell r="P191">
            <v>-2791490.65</v>
          </cell>
        </row>
        <row r="192">
          <cell r="J192">
            <v>1060</v>
          </cell>
        </row>
        <row r="193">
          <cell r="J193">
            <v>1061</v>
          </cell>
          <cell r="N193"/>
        </row>
        <row r="194">
          <cell r="J194">
            <v>1062</v>
          </cell>
          <cell r="L194">
            <v>0</v>
          </cell>
          <cell r="M194">
            <v>0</v>
          </cell>
          <cell r="N194">
            <v>-495388.8</v>
          </cell>
          <cell r="O194">
            <v>0</v>
          </cell>
          <cell r="P194">
            <v>-495388.8</v>
          </cell>
        </row>
        <row r="195">
          <cell r="J195">
            <v>1063</v>
          </cell>
          <cell r="L195">
            <v>0</v>
          </cell>
          <cell r="M195">
            <v>0</v>
          </cell>
          <cell r="N195">
            <v>-990777.6</v>
          </cell>
          <cell r="O195">
            <v>0</v>
          </cell>
          <cell r="P195">
            <v>-990777.6</v>
          </cell>
        </row>
        <row r="196">
          <cell r="J196">
            <v>1064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J197">
            <v>1065</v>
          </cell>
          <cell r="L197">
            <v>0</v>
          </cell>
          <cell r="M197">
            <v>0</v>
          </cell>
          <cell r="N197">
            <v>-2476944.0000000005</v>
          </cell>
          <cell r="O197">
            <v>0</v>
          </cell>
          <cell r="P197">
            <v>-2476944.0000000005</v>
          </cell>
        </row>
        <row r="198">
          <cell r="J198">
            <v>1066</v>
          </cell>
          <cell r="L198">
            <v>0</v>
          </cell>
          <cell r="M198">
            <v>0</v>
          </cell>
          <cell r="N198">
            <v>-154809.00000000003</v>
          </cell>
          <cell r="O198">
            <v>0</v>
          </cell>
          <cell r="P198">
            <v>-154809.00000000003</v>
          </cell>
        </row>
        <row r="199">
          <cell r="J199">
            <v>1067</v>
          </cell>
          <cell r="L199">
            <v>0</v>
          </cell>
          <cell r="M199">
            <v>-2818693.5</v>
          </cell>
          <cell r="N199">
            <v>-371541.60000000003</v>
          </cell>
          <cell r="O199">
            <v>0</v>
          </cell>
          <cell r="P199">
            <v>-3190235.1</v>
          </cell>
        </row>
        <row r="200">
          <cell r="J200">
            <v>1068</v>
          </cell>
          <cell r="L200">
            <v>0</v>
          </cell>
          <cell r="M200">
            <v>0</v>
          </cell>
          <cell r="N200">
            <v>-216732.60000000003</v>
          </cell>
          <cell r="O200">
            <v>0</v>
          </cell>
          <cell r="P200">
            <v>-216732.60000000003</v>
          </cell>
        </row>
        <row r="201">
          <cell r="J201">
            <v>1069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J202">
            <v>1070</v>
          </cell>
          <cell r="L202">
            <v>0</v>
          </cell>
          <cell r="M202">
            <v>0</v>
          </cell>
          <cell r="N202">
            <v>-3901186.8000000012</v>
          </cell>
          <cell r="O202">
            <v>0</v>
          </cell>
          <cell r="P202">
            <v>-3901186.8000000012</v>
          </cell>
        </row>
        <row r="203">
          <cell r="J203">
            <v>1071</v>
          </cell>
          <cell r="L203">
            <v>0</v>
          </cell>
          <cell r="M203">
            <v>0</v>
          </cell>
          <cell r="N203">
            <v>-928854.00000000035</v>
          </cell>
          <cell r="O203">
            <v>-614970.00000000023</v>
          </cell>
          <cell r="P203">
            <v>-1543824.0000000005</v>
          </cell>
        </row>
        <row r="204">
          <cell r="J204">
            <v>1072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J205">
            <v>1073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J206">
            <v>1074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J207">
            <v>1075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J208">
            <v>1076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J209">
            <v>1077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J210">
            <v>1078</v>
          </cell>
          <cell r="L210">
            <v>0</v>
          </cell>
          <cell r="M210">
            <v>-2818693.5</v>
          </cell>
          <cell r="N210">
            <v>-9536234.4000000004</v>
          </cell>
          <cell r="O210">
            <v>-614970.00000000023</v>
          </cell>
          <cell r="P210">
            <v>-12969897.9</v>
          </cell>
        </row>
        <row r="211">
          <cell r="J211">
            <v>1079</v>
          </cell>
        </row>
        <row r="212">
          <cell r="J212">
            <v>1080</v>
          </cell>
        </row>
        <row r="213">
          <cell r="J213">
            <v>1081</v>
          </cell>
          <cell r="L213">
            <v>0</v>
          </cell>
          <cell r="M213">
            <v>4421480</v>
          </cell>
          <cell r="N213">
            <v>25113460</v>
          </cell>
          <cell r="O213">
            <v>683300</v>
          </cell>
          <cell r="P213">
            <v>30218240</v>
          </cell>
        </row>
        <row r="214">
          <cell r="J214">
            <v>1082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J215">
            <v>1083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J216">
            <v>1084</v>
          </cell>
          <cell r="L216">
            <v>0</v>
          </cell>
          <cell r="M216">
            <v>4421480</v>
          </cell>
          <cell r="N216">
            <v>25113460</v>
          </cell>
          <cell r="O216">
            <v>683300</v>
          </cell>
          <cell r="P216">
            <v>30218240</v>
          </cell>
        </row>
        <row r="217">
          <cell r="J217">
            <v>1085</v>
          </cell>
        </row>
        <row r="218">
          <cell r="J218">
            <v>1086</v>
          </cell>
        </row>
        <row r="219">
          <cell r="J219">
            <v>1087</v>
          </cell>
          <cell r="L219">
            <v>0</v>
          </cell>
          <cell r="M219">
            <v>-2348911.25</v>
          </cell>
          <cell r="N219">
            <v>-7276023.0000000019</v>
          </cell>
          <cell r="O219">
            <v>-553473.00000000023</v>
          </cell>
          <cell r="P219">
            <v>-10178407.250000002</v>
          </cell>
        </row>
        <row r="220">
          <cell r="J220">
            <v>1088</v>
          </cell>
          <cell r="L220">
            <v>0</v>
          </cell>
          <cell r="M220">
            <v>-469782.25</v>
          </cell>
          <cell r="N220">
            <v>-2260211.4000000004</v>
          </cell>
          <cell r="O220">
            <v>-61497.000000000015</v>
          </cell>
          <cell r="P220">
            <v>-2791490.6500000004</v>
          </cell>
        </row>
        <row r="221">
          <cell r="J221">
            <v>1089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J222">
            <v>1090</v>
          </cell>
          <cell r="L222">
            <v>0</v>
          </cell>
          <cell r="M222">
            <v>-2818693.5</v>
          </cell>
          <cell r="N222">
            <v>-9536234.4000000004</v>
          </cell>
          <cell r="O222">
            <v>-614970.00000000023</v>
          </cell>
          <cell r="P222">
            <v>-12969897.9</v>
          </cell>
        </row>
        <row r="223">
          <cell r="J223">
            <v>1091</v>
          </cell>
        </row>
        <row r="224">
          <cell r="J224">
            <v>1092</v>
          </cell>
          <cell r="L224">
            <v>0</v>
          </cell>
          <cell r="M224">
            <v>1602786.5</v>
          </cell>
          <cell r="N224">
            <v>15577225.6</v>
          </cell>
          <cell r="O224">
            <v>68329.999999999767</v>
          </cell>
          <cell r="P224">
            <v>17248342.100000001</v>
          </cell>
        </row>
        <row r="225">
          <cell r="J225">
            <v>1093</v>
          </cell>
        </row>
        <row r="226">
          <cell r="J226">
            <v>1094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J227">
            <v>1095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9">
          <cell r="J229">
            <v>2000</v>
          </cell>
          <cell r="L229" t="str">
            <v>Micro Onibus</v>
          </cell>
          <cell r="M229" t="str">
            <v>Leve</v>
          </cell>
          <cell r="N229" t="str">
            <v>Pesado</v>
          </cell>
          <cell r="O229" t="str">
            <v>Articulado</v>
          </cell>
          <cell r="P229" t="str">
            <v>Total</v>
          </cell>
        </row>
        <row r="230">
          <cell r="J230">
            <v>2001</v>
          </cell>
        </row>
        <row r="231">
          <cell r="J231">
            <v>2002</v>
          </cell>
        </row>
        <row r="232">
          <cell r="J232">
            <v>2003</v>
          </cell>
          <cell r="L232">
            <v>0</v>
          </cell>
          <cell r="M232">
            <v>0</v>
          </cell>
          <cell r="N232">
            <v>8</v>
          </cell>
          <cell r="O232">
            <v>1</v>
          </cell>
          <cell r="P232">
            <v>9</v>
          </cell>
        </row>
        <row r="233">
          <cell r="J233">
            <v>2004</v>
          </cell>
          <cell r="L233">
            <v>0</v>
          </cell>
          <cell r="M233">
            <v>0</v>
          </cell>
          <cell r="N233">
            <v>16</v>
          </cell>
          <cell r="O233">
            <v>0</v>
          </cell>
          <cell r="P233">
            <v>16</v>
          </cell>
        </row>
        <row r="234">
          <cell r="J234">
            <v>2005</v>
          </cell>
          <cell r="L234">
            <v>0</v>
          </cell>
          <cell r="M234">
            <v>0</v>
          </cell>
          <cell r="N234">
            <v>16</v>
          </cell>
          <cell r="O234">
            <v>0</v>
          </cell>
          <cell r="P234">
            <v>16</v>
          </cell>
        </row>
        <row r="235">
          <cell r="J235">
            <v>2006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J236">
            <v>2007</v>
          </cell>
          <cell r="L236">
            <v>0</v>
          </cell>
          <cell r="M236">
            <v>0</v>
          </cell>
          <cell r="N236">
            <v>20</v>
          </cell>
          <cell r="O236">
            <v>0</v>
          </cell>
          <cell r="P236">
            <v>20</v>
          </cell>
        </row>
        <row r="237">
          <cell r="J237">
            <v>2008</v>
          </cell>
          <cell r="L237">
            <v>0</v>
          </cell>
          <cell r="M237">
            <v>0</v>
          </cell>
          <cell r="N237">
            <v>1</v>
          </cell>
          <cell r="O237">
            <v>0</v>
          </cell>
          <cell r="P237">
            <v>1</v>
          </cell>
        </row>
        <row r="238">
          <cell r="J238">
            <v>2009</v>
          </cell>
          <cell r="L238">
            <v>0</v>
          </cell>
          <cell r="M238">
            <v>14</v>
          </cell>
          <cell r="N238">
            <v>2</v>
          </cell>
          <cell r="O238">
            <v>0</v>
          </cell>
          <cell r="P238">
            <v>16</v>
          </cell>
        </row>
        <row r="239">
          <cell r="J239">
            <v>2010</v>
          </cell>
          <cell r="L239">
            <v>0</v>
          </cell>
          <cell r="M239">
            <v>0</v>
          </cell>
          <cell r="N239">
            <v>1</v>
          </cell>
          <cell r="O239">
            <v>0</v>
          </cell>
          <cell r="P239">
            <v>1</v>
          </cell>
        </row>
        <row r="240">
          <cell r="J240">
            <v>2011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J241">
            <v>2012</v>
          </cell>
          <cell r="L241">
            <v>0</v>
          </cell>
          <cell r="M241">
            <v>0</v>
          </cell>
          <cell r="N241">
            <v>9</v>
          </cell>
          <cell r="O241">
            <v>0</v>
          </cell>
          <cell r="P241">
            <v>9</v>
          </cell>
        </row>
        <row r="242">
          <cell r="J242">
            <v>2013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J243">
            <v>2014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J244">
            <v>2015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J245">
            <v>2016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J246">
            <v>2017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J247">
            <v>2018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J248">
            <v>2019</v>
          </cell>
          <cell r="L248">
            <v>0</v>
          </cell>
          <cell r="M248">
            <v>14</v>
          </cell>
          <cell r="N248">
            <v>73</v>
          </cell>
          <cell r="O248">
            <v>1</v>
          </cell>
          <cell r="P248">
            <v>88</v>
          </cell>
        </row>
        <row r="249">
          <cell r="J249">
            <v>2020</v>
          </cell>
          <cell r="L249">
            <v>0</v>
          </cell>
          <cell r="M249">
            <v>84</v>
          </cell>
          <cell r="N249">
            <v>233</v>
          </cell>
          <cell r="O249">
            <v>0</v>
          </cell>
          <cell r="P249">
            <v>317</v>
          </cell>
        </row>
        <row r="250">
          <cell r="J250">
            <v>2021</v>
          </cell>
          <cell r="L250" t="e">
            <v>#DIV/0!</v>
          </cell>
          <cell r="M250">
            <v>6</v>
          </cell>
          <cell r="N250">
            <v>3.1917808219178081</v>
          </cell>
          <cell r="O250">
            <v>0</v>
          </cell>
          <cell r="P250">
            <v>3.6022727272727271</v>
          </cell>
        </row>
        <row r="251">
          <cell r="J251">
            <v>2022</v>
          </cell>
        </row>
        <row r="252">
          <cell r="J252">
            <v>2023</v>
          </cell>
        </row>
        <row r="253">
          <cell r="J253">
            <v>2024</v>
          </cell>
          <cell r="L253">
            <v>0</v>
          </cell>
          <cell r="M253">
            <v>0</v>
          </cell>
          <cell r="N253">
            <v>2752160</v>
          </cell>
          <cell r="O253">
            <v>683300</v>
          </cell>
          <cell r="P253">
            <v>3435460</v>
          </cell>
        </row>
        <row r="254">
          <cell r="J254">
            <v>2025</v>
          </cell>
          <cell r="L254">
            <v>0</v>
          </cell>
          <cell r="M254">
            <v>0</v>
          </cell>
          <cell r="N254">
            <v>5504320</v>
          </cell>
          <cell r="O254">
            <v>0</v>
          </cell>
          <cell r="P254">
            <v>5504320</v>
          </cell>
        </row>
        <row r="255">
          <cell r="J255">
            <v>2026</v>
          </cell>
          <cell r="L255">
            <v>0</v>
          </cell>
          <cell r="M255">
            <v>0</v>
          </cell>
          <cell r="N255">
            <v>5504320</v>
          </cell>
          <cell r="O255">
            <v>0</v>
          </cell>
          <cell r="P255">
            <v>5504320</v>
          </cell>
        </row>
        <row r="256">
          <cell r="J256">
            <v>2027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J257">
            <v>2028</v>
          </cell>
          <cell r="L257">
            <v>0</v>
          </cell>
          <cell r="M257">
            <v>0</v>
          </cell>
          <cell r="N257">
            <v>6880400</v>
          </cell>
          <cell r="O257">
            <v>0</v>
          </cell>
          <cell r="P257">
            <v>6880400</v>
          </cell>
        </row>
        <row r="258">
          <cell r="J258">
            <v>2029</v>
          </cell>
          <cell r="L258">
            <v>0</v>
          </cell>
          <cell r="M258">
            <v>0</v>
          </cell>
          <cell r="N258">
            <v>344020</v>
          </cell>
          <cell r="O258">
            <v>0</v>
          </cell>
          <cell r="P258">
            <v>344020</v>
          </cell>
        </row>
        <row r="259">
          <cell r="J259">
            <v>2030</v>
          </cell>
          <cell r="L259">
            <v>0</v>
          </cell>
          <cell r="M259">
            <v>4421480</v>
          </cell>
          <cell r="N259">
            <v>688040</v>
          </cell>
          <cell r="O259">
            <v>0</v>
          </cell>
          <cell r="P259">
            <v>5109520</v>
          </cell>
        </row>
        <row r="260">
          <cell r="J260">
            <v>2031</v>
          </cell>
          <cell r="L260">
            <v>0</v>
          </cell>
          <cell r="M260">
            <v>0</v>
          </cell>
          <cell r="N260">
            <v>344020</v>
          </cell>
          <cell r="O260">
            <v>0</v>
          </cell>
          <cell r="P260">
            <v>344020</v>
          </cell>
        </row>
        <row r="261">
          <cell r="J261">
            <v>2032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J262">
            <v>2033</v>
          </cell>
          <cell r="L262">
            <v>0</v>
          </cell>
          <cell r="M262">
            <v>0</v>
          </cell>
          <cell r="N262">
            <v>3096180</v>
          </cell>
          <cell r="O262">
            <v>0</v>
          </cell>
          <cell r="P262">
            <v>3096180</v>
          </cell>
        </row>
        <row r="263">
          <cell r="J263">
            <v>2034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J264">
            <v>2035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J265">
            <v>2036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J266">
            <v>2037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J267">
            <v>2038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J268">
            <v>2039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J269">
            <v>2040</v>
          </cell>
          <cell r="L269">
            <v>0</v>
          </cell>
          <cell r="M269">
            <v>4421480</v>
          </cell>
          <cell r="N269">
            <v>25113460</v>
          </cell>
          <cell r="O269">
            <v>683300</v>
          </cell>
          <cell r="P269">
            <v>30218240</v>
          </cell>
        </row>
        <row r="270">
          <cell r="J270">
            <v>2041</v>
          </cell>
        </row>
        <row r="271">
          <cell r="J271">
            <v>2042</v>
          </cell>
        </row>
        <row r="272">
          <cell r="J272">
            <v>2043</v>
          </cell>
          <cell r="L272">
            <v>0</v>
          </cell>
          <cell r="M272">
            <v>0</v>
          </cell>
          <cell r="N272">
            <v>-247694.4</v>
          </cell>
          <cell r="O272">
            <v>-61497</v>
          </cell>
          <cell r="P272">
            <v>-309191.40000000002</v>
          </cell>
        </row>
        <row r="273">
          <cell r="J273">
            <v>2044</v>
          </cell>
          <cell r="L273">
            <v>0</v>
          </cell>
          <cell r="M273">
            <v>0</v>
          </cell>
          <cell r="N273">
            <v>-495388.80000000005</v>
          </cell>
          <cell r="O273">
            <v>0</v>
          </cell>
          <cell r="P273">
            <v>-495388.80000000005</v>
          </cell>
        </row>
        <row r="274">
          <cell r="J274">
            <v>2045</v>
          </cell>
          <cell r="L274">
            <v>0</v>
          </cell>
          <cell r="M274">
            <v>0</v>
          </cell>
          <cell r="N274">
            <v>-495388.80000000005</v>
          </cell>
          <cell r="O274">
            <v>0</v>
          </cell>
          <cell r="P274">
            <v>-495388.80000000005</v>
          </cell>
        </row>
        <row r="275">
          <cell r="J275">
            <v>2046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J276">
            <v>2047</v>
          </cell>
          <cell r="L276">
            <v>0</v>
          </cell>
          <cell r="M276">
            <v>0</v>
          </cell>
          <cell r="N276">
            <v>-619236.00000000012</v>
          </cell>
          <cell r="O276">
            <v>0</v>
          </cell>
          <cell r="P276">
            <v>-619236.00000000012</v>
          </cell>
        </row>
        <row r="277">
          <cell r="J277">
            <v>2048</v>
          </cell>
          <cell r="L277">
            <v>0</v>
          </cell>
          <cell r="M277">
            <v>0</v>
          </cell>
          <cell r="N277">
            <v>-30961.80000000001</v>
          </cell>
          <cell r="O277">
            <v>0</v>
          </cell>
          <cell r="P277">
            <v>-30961.80000000001</v>
          </cell>
        </row>
        <row r="278">
          <cell r="J278">
            <v>2049</v>
          </cell>
          <cell r="L278">
            <v>0</v>
          </cell>
          <cell r="M278">
            <v>-469782.24999999994</v>
          </cell>
          <cell r="N278">
            <v>-61923.60000000002</v>
          </cell>
          <cell r="O278">
            <v>0</v>
          </cell>
          <cell r="P278">
            <v>-531705.85</v>
          </cell>
        </row>
        <row r="279">
          <cell r="J279">
            <v>2050</v>
          </cell>
          <cell r="L279">
            <v>0</v>
          </cell>
          <cell r="M279">
            <v>0</v>
          </cell>
          <cell r="N279">
            <v>-30961.80000000001</v>
          </cell>
          <cell r="O279">
            <v>0</v>
          </cell>
          <cell r="P279">
            <v>-30961.80000000001</v>
          </cell>
        </row>
        <row r="280">
          <cell r="J280">
            <v>2051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J281">
            <v>2052</v>
          </cell>
          <cell r="L281">
            <v>0</v>
          </cell>
          <cell r="M281">
            <v>0</v>
          </cell>
          <cell r="N281">
            <v>-278656.20000000007</v>
          </cell>
          <cell r="O281">
            <v>0</v>
          </cell>
          <cell r="P281">
            <v>-278656.20000000007</v>
          </cell>
        </row>
        <row r="282">
          <cell r="J282">
            <v>2053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J283">
            <v>2054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J284">
            <v>2055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J285">
            <v>2056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J286">
            <v>2057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J287">
            <v>2058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J288">
            <v>2059</v>
          </cell>
          <cell r="L288">
            <v>0</v>
          </cell>
          <cell r="M288">
            <v>-469782.24999999994</v>
          </cell>
          <cell r="N288">
            <v>-2260211.4000000004</v>
          </cell>
          <cell r="O288">
            <v>-61497</v>
          </cell>
          <cell r="P288">
            <v>-2791490.65</v>
          </cell>
        </row>
        <row r="289">
          <cell r="J289">
            <v>2060</v>
          </cell>
        </row>
        <row r="290">
          <cell r="J290">
            <v>2061</v>
          </cell>
          <cell r="N290"/>
        </row>
        <row r="291">
          <cell r="J291">
            <v>2062</v>
          </cell>
          <cell r="L291">
            <v>0</v>
          </cell>
          <cell r="M291">
            <v>0</v>
          </cell>
          <cell r="N291">
            <v>-247694.4</v>
          </cell>
          <cell r="O291">
            <v>-61497</v>
          </cell>
          <cell r="P291">
            <v>-309191.40000000002</v>
          </cell>
        </row>
        <row r="292">
          <cell r="J292">
            <v>2063</v>
          </cell>
          <cell r="L292">
            <v>0</v>
          </cell>
          <cell r="M292">
            <v>0</v>
          </cell>
          <cell r="N292">
            <v>-990777.6</v>
          </cell>
          <cell r="O292">
            <v>0</v>
          </cell>
          <cell r="P292">
            <v>-990777.6</v>
          </cell>
        </row>
        <row r="293">
          <cell r="J293">
            <v>2064</v>
          </cell>
          <cell r="L293">
            <v>0</v>
          </cell>
          <cell r="M293">
            <v>0</v>
          </cell>
          <cell r="N293">
            <v>-1486166.4000000001</v>
          </cell>
          <cell r="O293">
            <v>0</v>
          </cell>
          <cell r="P293">
            <v>-1486166.4000000001</v>
          </cell>
        </row>
        <row r="294">
          <cell r="J294">
            <v>2065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J295">
            <v>2066</v>
          </cell>
          <cell r="L295">
            <v>0</v>
          </cell>
          <cell r="M295">
            <v>0</v>
          </cell>
          <cell r="N295">
            <v>-3096180.0000000005</v>
          </cell>
          <cell r="O295">
            <v>0</v>
          </cell>
          <cell r="P295">
            <v>-3096180.0000000005</v>
          </cell>
        </row>
        <row r="296">
          <cell r="J296">
            <v>2067</v>
          </cell>
          <cell r="L296">
            <v>0</v>
          </cell>
          <cell r="M296">
            <v>0</v>
          </cell>
          <cell r="N296">
            <v>-185770.80000000002</v>
          </cell>
          <cell r="O296">
            <v>0</v>
          </cell>
          <cell r="P296">
            <v>-185770.80000000002</v>
          </cell>
        </row>
        <row r="297">
          <cell r="J297">
            <v>2068</v>
          </cell>
          <cell r="L297">
            <v>0</v>
          </cell>
          <cell r="M297">
            <v>-3288475.7499999995</v>
          </cell>
          <cell r="N297">
            <v>-433465.20000000007</v>
          </cell>
          <cell r="O297">
            <v>0</v>
          </cell>
          <cell r="P297">
            <v>-3721940.9499999997</v>
          </cell>
        </row>
        <row r="298">
          <cell r="J298">
            <v>2069</v>
          </cell>
          <cell r="L298">
            <v>0</v>
          </cell>
          <cell r="M298">
            <v>0</v>
          </cell>
          <cell r="N298">
            <v>-247694.40000000008</v>
          </cell>
          <cell r="O298">
            <v>0</v>
          </cell>
          <cell r="P298">
            <v>-247694.40000000008</v>
          </cell>
        </row>
        <row r="299">
          <cell r="J299">
            <v>2070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J300">
            <v>2071</v>
          </cell>
          <cell r="L300">
            <v>0</v>
          </cell>
          <cell r="M300">
            <v>0</v>
          </cell>
          <cell r="N300">
            <v>-2786562.0000000009</v>
          </cell>
          <cell r="O300">
            <v>0</v>
          </cell>
          <cell r="P300">
            <v>-2786562.0000000009</v>
          </cell>
        </row>
        <row r="301">
          <cell r="J301">
            <v>2072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J302">
            <v>2073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J303">
            <v>2074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J304">
            <v>2075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J305">
            <v>2076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J306">
            <v>2077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J307">
            <v>2078</v>
          </cell>
          <cell r="L307">
            <v>0</v>
          </cell>
          <cell r="M307">
            <v>-3288475.7499999995</v>
          </cell>
          <cell r="N307">
            <v>-9474310.8000000007</v>
          </cell>
          <cell r="O307">
            <v>-61497</v>
          </cell>
          <cell r="P307">
            <v>-12824283.550000001</v>
          </cell>
        </row>
        <row r="308">
          <cell r="J308">
            <v>2079</v>
          </cell>
        </row>
        <row r="309">
          <cell r="J309">
            <v>2080</v>
          </cell>
        </row>
        <row r="310">
          <cell r="J310">
            <v>2081</v>
          </cell>
          <cell r="L310">
            <v>0</v>
          </cell>
          <cell r="M310">
            <v>4421480</v>
          </cell>
          <cell r="N310">
            <v>25113460</v>
          </cell>
          <cell r="O310">
            <v>683300</v>
          </cell>
          <cell r="P310">
            <v>30218240</v>
          </cell>
        </row>
        <row r="311">
          <cell r="J311">
            <v>2082</v>
          </cell>
          <cell r="L311">
            <v>0</v>
          </cell>
          <cell r="M311">
            <v>0</v>
          </cell>
          <cell r="N311">
            <v>2752160</v>
          </cell>
          <cell r="O311">
            <v>683300</v>
          </cell>
          <cell r="P311">
            <v>3435460</v>
          </cell>
        </row>
        <row r="312">
          <cell r="J312">
            <v>2083</v>
          </cell>
          <cell r="L312">
            <v>0</v>
          </cell>
          <cell r="M312">
            <v>0</v>
          </cell>
          <cell r="N312">
            <v>-2752160</v>
          </cell>
          <cell r="O312">
            <v>-683300</v>
          </cell>
          <cell r="P312">
            <v>-3435460</v>
          </cell>
        </row>
        <row r="313">
          <cell r="J313">
            <v>2084</v>
          </cell>
          <cell r="L313">
            <v>0</v>
          </cell>
          <cell r="M313">
            <v>4421480</v>
          </cell>
          <cell r="N313">
            <v>25113460</v>
          </cell>
          <cell r="O313">
            <v>683300</v>
          </cell>
          <cell r="P313">
            <v>30218240</v>
          </cell>
        </row>
        <row r="314">
          <cell r="J314">
            <v>2085</v>
          </cell>
        </row>
        <row r="315">
          <cell r="J315">
            <v>2086</v>
          </cell>
        </row>
        <row r="316">
          <cell r="J316">
            <v>2087</v>
          </cell>
          <cell r="L316">
            <v>0</v>
          </cell>
          <cell r="M316">
            <v>-2818693.5</v>
          </cell>
          <cell r="N316">
            <v>-9536234.4000000004</v>
          </cell>
          <cell r="O316">
            <v>-614970.00000000023</v>
          </cell>
          <cell r="P316">
            <v>-12969897.9</v>
          </cell>
        </row>
        <row r="317">
          <cell r="J317">
            <v>2088</v>
          </cell>
          <cell r="L317">
            <v>0</v>
          </cell>
          <cell r="M317">
            <v>-469782.24999999994</v>
          </cell>
          <cell r="N317">
            <v>-2260211.4000000004</v>
          </cell>
          <cell r="O317">
            <v>-61497</v>
          </cell>
          <cell r="P317">
            <v>-2791490.6500000004</v>
          </cell>
        </row>
        <row r="318">
          <cell r="J318">
            <v>2089</v>
          </cell>
          <cell r="L318">
            <v>0</v>
          </cell>
          <cell r="M318">
            <v>0</v>
          </cell>
          <cell r="N318">
            <v>2322135</v>
          </cell>
          <cell r="O318">
            <v>614970.00000000023</v>
          </cell>
          <cell r="P318">
            <v>2937105</v>
          </cell>
        </row>
        <row r="319">
          <cell r="J319">
            <v>2090</v>
          </cell>
          <cell r="L319">
            <v>0</v>
          </cell>
          <cell r="M319">
            <v>-3288475.7499999995</v>
          </cell>
          <cell r="N319">
            <v>-9474310.8000000007</v>
          </cell>
          <cell r="O319">
            <v>-61497</v>
          </cell>
          <cell r="P319">
            <v>-12824283.550000001</v>
          </cell>
        </row>
        <row r="320">
          <cell r="J320">
            <v>2091</v>
          </cell>
        </row>
        <row r="321">
          <cell r="J321">
            <v>2092</v>
          </cell>
          <cell r="L321">
            <v>0</v>
          </cell>
          <cell r="M321">
            <v>1133004.2500000005</v>
          </cell>
          <cell r="N321">
            <v>15639149.199999999</v>
          </cell>
          <cell r="O321">
            <v>621803</v>
          </cell>
          <cell r="P321">
            <v>17393956.449999999</v>
          </cell>
        </row>
        <row r="322">
          <cell r="J322">
            <v>2093</v>
          </cell>
          <cell r="O322"/>
          <cell r="P322"/>
        </row>
        <row r="323">
          <cell r="J323">
            <v>2094</v>
          </cell>
          <cell r="L323">
            <v>0</v>
          </cell>
          <cell r="M323">
            <v>0</v>
          </cell>
          <cell r="N323">
            <v>430025</v>
          </cell>
          <cell r="O323">
            <v>68329.999999999767</v>
          </cell>
          <cell r="P323">
            <v>498354.99999999977</v>
          </cell>
        </row>
        <row r="324">
          <cell r="J324">
            <v>2095</v>
          </cell>
          <cell r="L324">
            <v>0</v>
          </cell>
          <cell r="M324">
            <v>0</v>
          </cell>
          <cell r="N324">
            <v>-430025</v>
          </cell>
          <cell r="O324">
            <v>-68329.999999999767</v>
          </cell>
          <cell r="P324">
            <v>-498354.99999999977</v>
          </cell>
        </row>
        <row r="326">
          <cell r="J326">
            <v>3000</v>
          </cell>
          <cell r="L326" t="str">
            <v>Micro Onibus</v>
          </cell>
          <cell r="M326" t="str">
            <v>Leve</v>
          </cell>
          <cell r="N326" t="str">
            <v>Pesado</v>
          </cell>
          <cell r="O326" t="str">
            <v>Articulado</v>
          </cell>
          <cell r="P326" t="str">
            <v>Total</v>
          </cell>
        </row>
        <row r="327">
          <cell r="J327">
            <v>3001</v>
          </cell>
        </row>
        <row r="328">
          <cell r="J328">
            <v>3002</v>
          </cell>
        </row>
        <row r="329">
          <cell r="J329">
            <v>3003</v>
          </cell>
          <cell r="L329">
            <v>0</v>
          </cell>
          <cell r="M329">
            <v>0</v>
          </cell>
          <cell r="N329">
            <v>9</v>
          </cell>
          <cell r="O329">
            <v>0</v>
          </cell>
          <cell r="P329">
            <v>9</v>
          </cell>
        </row>
        <row r="330">
          <cell r="J330">
            <v>3004</v>
          </cell>
          <cell r="L330">
            <v>0</v>
          </cell>
          <cell r="M330">
            <v>0</v>
          </cell>
          <cell r="N330">
            <v>8</v>
          </cell>
          <cell r="O330">
            <v>1</v>
          </cell>
          <cell r="P330">
            <v>9</v>
          </cell>
        </row>
        <row r="331">
          <cell r="J331">
            <v>3005</v>
          </cell>
          <cell r="L331">
            <v>0</v>
          </cell>
          <cell r="M331">
            <v>0</v>
          </cell>
          <cell r="N331">
            <v>16</v>
          </cell>
          <cell r="O331">
            <v>0</v>
          </cell>
          <cell r="P331">
            <v>16</v>
          </cell>
        </row>
        <row r="332">
          <cell r="J332">
            <v>3006</v>
          </cell>
          <cell r="L332">
            <v>0</v>
          </cell>
          <cell r="M332">
            <v>0</v>
          </cell>
          <cell r="N332">
            <v>16</v>
          </cell>
          <cell r="O332">
            <v>0</v>
          </cell>
          <cell r="P332">
            <v>16</v>
          </cell>
        </row>
        <row r="333">
          <cell r="J333">
            <v>3007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4">
          <cell r="J334">
            <v>3008</v>
          </cell>
          <cell r="L334">
            <v>0</v>
          </cell>
          <cell r="M334">
            <v>0</v>
          </cell>
          <cell r="N334">
            <v>20</v>
          </cell>
          <cell r="O334">
            <v>0</v>
          </cell>
          <cell r="P334">
            <v>20</v>
          </cell>
        </row>
        <row r="335">
          <cell r="J335">
            <v>3009</v>
          </cell>
          <cell r="L335">
            <v>0</v>
          </cell>
          <cell r="M335">
            <v>0</v>
          </cell>
          <cell r="N335">
            <v>1</v>
          </cell>
          <cell r="O335">
            <v>0</v>
          </cell>
          <cell r="P335">
            <v>1</v>
          </cell>
        </row>
        <row r="336">
          <cell r="J336">
            <v>3010</v>
          </cell>
          <cell r="L336">
            <v>0</v>
          </cell>
          <cell r="M336">
            <v>14</v>
          </cell>
          <cell r="N336">
            <v>2</v>
          </cell>
          <cell r="O336">
            <v>0</v>
          </cell>
          <cell r="P336">
            <v>16</v>
          </cell>
        </row>
        <row r="337">
          <cell r="J337">
            <v>3011</v>
          </cell>
          <cell r="L337">
            <v>0</v>
          </cell>
          <cell r="M337">
            <v>0</v>
          </cell>
          <cell r="N337">
            <v>1</v>
          </cell>
          <cell r="O337">
            <v>0</v>
          </cell>
          <cell r="P337">
            <v>1</v>
          </cell>
        </row>
        <row r="338">
          <cell r="J338">
            <v>3012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J339">
            <v>3013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J340">
            <v>3014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J341">
            <v>3015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J342">
            <v>3016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J343">
            <v>3017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J344">
            <v>3018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J345">
            <v>3019</v>
          </cell>
          <cell r="L345">
            <v>0</v>
          </cell>
          <cell r="M345">
            <v>14</v>
          </cell>
          <cell r="N345">
            <v>73</v>
          </cell>
          <cell r="O345">
            <v>1</v>
          </cell>
          <cell r="P345">
            <v>88</v>
          </cell>
        </row>
        <row r="346">
          <cell r="J346">
            <v>3020</v>
          </cell>
          <cell r="L346">
            <v>0</v>
          </cell>
          <cell r="M346">
            <v>98</v>
          </cell>
          <cell r="N346">
            <v>216</v>
          </cell>
          <cell r="O346">
            <v>1</v>
          </cell>
          <cell r="P346">
            <v>315</v>
          </cell>
        </row>
        <row r="347">
          <cell r="J347">
            <v>3021</v>
          </cell>
          <cell r="L347" t="e">
            <v>#DIV/0!</v>
          </cell>
          <cell r="M347">
            <v>7</v>
          </cell>
          <cell r="N347">
            <v>2.9589041095890409</v>
          </cell>
          <cell r="O347">
            <v>1</v>
          </cell>
          <cell r="P347">
            <v>3.5795454545454546</v>
          </cell>
        </row>
        <row r="348">
          <cell r="J348">
            <v>3022</v>
          </cell>
        </row>
        <row r="349">
          <cell r="J349">
            <v>3023</v>
          </cell>
        </row>
        <row r="350">
          <cell r="J350">
            <v>3024</v>
          </cell>
          <cell r="L350">
            <v>0</v>
          </cell>
          <cell r="M350">
            <v>0</v>
          </cell>
          <cell r="N350">
            <v>3096180</v>
          </cell>
          <cell r="O350">
            <v>0</v>
          </cell>
          <cell r="P350">
            <v>3096180</v>
          </cell>
        </row>
        <row r="351">
          <cell r="J351">
            <v>3025</v>
          </cell>
          <cell r="L351">
            <v>0</v>
          </cell>
          <cell r="M351">
            <v>0</v>
          </cell>
          <cell r="N351">
            <v>2752160</v>
          </cell>
          <cell r="O351">
            <v>683300</v>
          </cell>
          <cell r="P351">
            <v>3435460</v>
          </cell>
        </row>
        <row r="352">
          <cell r="J352">
            <v>3026</v>
          </cell>
          <cell r="L352">
            <v>0</v>
          </cell>
          <cell r="M352">
            <v>0</v>
          </cell>
          <cell r="N352">
            <v>5504320</v>
          </cell>
          <cell r="O352">
            <v>0</v>
          </cell>
          <cell r="P352">
            <v>5504320</v>
          </cell>
        </row>
        <row r="353">
          <cell r="J353">
            <v>3027</v>
          </cell>
          <cell r="L353">
            <v>0</v>
          </cell>
          <cell r="M353">
            <v>0</v>
          </cell>
          <cell r="N353">
            <v>5504320</v>
          </cell>
          <cell r="O353">
            <v>0</v>
          </cell>
          <cell r="P353">
            <v>5504320</v>
          </cell>
        </row>
        <row r="354">
          <cell r="J354">
            <v>3028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J355">
            <v>3029</v>
          </cell>
          <cell r="L355">
            <v>0</v>
          </cell>
          <cell r="M355">
            <v>0</v>
          </cell>
          <cell r="N355">
            <v>6880400</v>
          </cell>
          <cell r="O355">
            <v>0</v>
          </cell>
          <cell r="P355">
            <v>6880400</v>
          </cell>
        </row>
        <row r="356">
          <cell r="J356">
            <v>3030</v>
          </cell>
          <cell r="L356">
            <v>0</v>
          </cell>
          <cell r="M356">
            <v>0</v>
          </cell>
          <cell r="N356">
            <v>344020</v>
          </cell>
          <cell r="O356">
            <v>0</v>
          </cell>
          <cell r="P356">
            <v>344020</v>
          </cell>
        </row>
        <row r="357">
          <cell r="J357">
            <v>3031</v>
          </cell>
          <cell r="L357">
            <v>0</v>
          </cell>
          <cell r="M357">
            <v>4421480</v>
          </cell>
          <cell r="N357">
            <v>688040</v>
          </cell>
          <cell r="O357">
            <v>0</v>
          </cell>
          <cell r="P357">
            <v>5109520</v>
          </cell>
        </row>
        <row r="358">
          <cell r="J358">
            <v>3032</v>
          </cell>
          <cell r="L358">
            <v>0</v>
          </cell>
          <cell r="M358">
            <v>0</v>
          </cell>
          <cell r="N358">
            <v>344020</v>
          </cell>
          <cell r="O358">
            <v>0</v>
          </cell>
          <cell r="P358">
            <v>344020</v>
          </cell>
        </row>
        <row r="359">
          <cell r="J359">
            <v>3033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J360">
            <v>3034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J361">
            <v>3035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J362">
            <v>3036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J363">
            <v>3037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J364">
            <v>3038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J365">
            <v>3039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J366">
            <v>3040</v>
          </cell>
          <cell r="L366">
            <v>0</v>
          </cell>
          <cell r="M366">
            <v>4421480</v>
          </cell>
          <cell r="N366">
            <v>25113460</v>
          </cell>
          <cell r="O366">
            <v>683300</v>
          </cell>
          <cell r="P366">
            <v>30218240</v>
          </cell>
        </row>
        <row r="367">
          <cell r="J367">
            <v>3041</v>
          </cell>
        </row>
        <row r="368">
          <cell r="J368">
            <v>3042</v>
          </cell>
        </row>
        <row r="369">
          <cell r="J369">
            <v>3043</v>
          </cell>
          <cell r="L369">
            <v>0</v>
          </cell>
          <cell r="M369">
            <v>0</v>
          </cell>
          <cell r="N369">
            <v>-278656.2</v>
          </cell>
          <cell r="O369">
            <v>0</v>
          </cell>
          <cell r="P369">
            <v>-278656.2</v>
          </cell>
        </row>
        <row r="370">
          <cell r="J370">
            <v>3044</v>
          </cell>
          <cell r="L370">
            <v>0</v>
          </cell>
          <cell r="M370">
            <v>0</v>
          </cell>
          <cell r="N370">
            <v>-247694.40000000002</v>
          </cell>
          <cell r="O370">
            <v>-61497.000000000007</v>
          </cell>
          <cell r="P370">
            <v>-309191.40000000002</v>
          </cell>
        </row>
        <row r="371">
          <cell r="J371">
            <v>3045</v>
          </cell>
          <cell r="L371">
            <v>0</v>
          </cell>
          <cell r="M371">
            <v>0</v>
          </cell>
          <cell r="N371">
            <v>-495388.80000000005</v>
          </cell>
          <cell r="O371">
            <v>0</v>
          </cell>
          <cell r="P371">
            <v>-495388.80000000005</v>
          </cell>
        </row>
        <row r="372">
          <cell r="J372">
            <v>3046</v>
          </cell>
          <cell r="L372">
            <v>0</v>
          </cell>
          <cell r="M372">
            <v>0</v>
          </cell>
          <cell r="N372">
            <v>-495388.80000000005</v>
          </cell>
          <cell r="O372">
            <v>0</v>
          </cell>
          <cell r="P372">
            <v>-495388.80000000005</v>
          </cell>
        </row>
        <row r="373">
          <cell r="J373">
            <v>3047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J374">
            <v>3048</v>
          </cell>
          <cell r="L374">
            <v>0</v>
          </cell>
          <cell r="M374">
            <v>0</v>
          </cell>
          <cell r="N374">
            <v>-619236.00000000012</v>
          </cell>
          <cell r="O374">
            <v>0</v>
          </cell>
          <cell r="P374">
            <v>-619236.00000000012</v>
          </cell>
        </row>
        <row r="375">
          <cell r="J375">
            <v>3049</v>
          </cell>
          <cell r="L375">
            <v>0</v>
          </cell>
          <cell r="M375">
            <v>0</v>
          </cell>
          <cell r="N375">
            <v>-30961.80000000001</v>
          </cell>
          <cell r="O375">
            <v>0</v>
          </cell>
          <cell r="P375">
            <v>-30961.80000000001</v>
          </cell>
        </row>
        <row r="376">
          <cell r="J376">
            <v>3050</v>
          </cell>
          <cell r="L376">
            <v>0</v>
          </cell>
          <cell r="M376">
            <v>-469782.24999999994</v>
          </cell>
          <cell r="N376">
            <v>-61923.60000000002</v>
          </cell>
          <cell r="O376">
            <v>0</v>
          </cell>
          <cell r="P376">
            <v>-531705.85</v>
          </cell>
        </row>
        <row r="377">
          <cell r="J377">
            <v>3051</v>
          </cell>
          <cell r="L377">
            <v>0</v>
          </cell>
          <cell r="M377">
            <v>0</v>
          </cell>
          <cell r="N377">
            <v>-30961.80000000001</v>
          </cell>
          <cell r="O377">
            <v>0</v>
          </cell>
          <cell r="P377">
            <v>-30961.80000000001</v>
          </cell>
        </row>
        <row r="378">
          <cell r="J378">
            <v>3052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J379">
            <v>3053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J380">
            <v>3054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</row>
        <row r="381">
          <cell r="J381">
            <v>3055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J382">
            <v>3056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J383">
            <v>3057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J384">
            <v>3058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J385">
            <v>3059</v>
          </cell>
          <cell r="L385">
            <v>0</v>
          </cell>
          <cell r="M385">
            <v>-469782.24999999994</v>
          </cell>
          <cell r="N385">
            <v>-2260211.4</v>
          </cell>
          <cell r="O385">
            <v>-61497.000000000007</v>
          </cell>
          <cell r="P385">
            <v>-2791490.65</v>
          </cell>
        </row>
        <row r="386">
          <cell r="J386">
            <v>3060</v>
          </cell>
        </row>
        <row r="387">
          <cell r="J387">
            <v>3061</v>
          </cell>
          <cell r="N387"/>
        </row>
        <row r="388">
          <cell r="J388">
            <v>3062</v>
          </cell>
          <cell r="L388">
            <v>0</v>
          </cell>
          <cell r="M388">
            <v>0</v>
          </cell>
          <cell r="N388">
            <v>-278656.2</v>
          </cell>
          <cell r="O388">
            <v>0</v>
          </cell>
          <cell r="P388">
            <v>-278656.2</v>
          </cell>
        </row>
        <row r="389">
          <cell r="J389">
            <v>3063</v>
          </cell>
          <cell r="L389">
            <v>0</v>
          </cell>
          <cell r="M389">
            <v>0</v>
          </cell>
          <cell r="N389">
            <v>-495388.8</v>
          </cell>
          <cell r="O389">
            <v>-122994</v>
          </cell>
          <cell r="P389">
            <v>-618382.80000000005</v>
          </cell>
        </row>
        <row r="390">
          <cell r="J390">
            <v>3064</v>
          </cell>
          <cell r="L390">
            <v>0</v>
          </cell>
          <cell r="M390">
            <v>0</v>
          </cell>
          <cell r="N390">
            <v>-1486166.4000000001</v>
          </cell>
          <cell r="O390">
            <v>0</v>
          </cell>
          <cell r="P390">
            <v>-1486166.4000000001</v>
          </cell>
        </row>
        <row r="391">
          <cell r="J391">
            <v>3065</v>
          </cell>
          <cell r="L391">
            <v>0</v>
          </cell>
          <cell r="M391">
            <v>0</v>
          </cell>
          <cell r="N391">
            <v>-1981555.2000000002</v>
          </cell>
          <cell r="O391">
            <v>0</v>
          </cell>
          <cell r="P391">
            <v>-1981555.2000000002</v>
          </cell>
        </row>
        <row r="392">
          <cell r="J392">
            <v>3066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J393">
            <v>3067</v>
          </cell>
          <cell r="L393">
            <v>0</v>
          </cell>
          <cell r="M393">
            <v>0</v>
          </cell>
          <cell r="N393">
            <v>-3715416.0000000005</v>
          </cell>
          <cell r="O393">
            <v>0</v>
          </cell>
          <cell r="P393">
            <v>-3715416.0000000005</v>
          </cell>
        </row>
        <row r="394">
          <cell r="J394">
            <v>3068</v>
          </cell>
          <cell r="L394">
            <v>0</v>
          </cell>
          <cell r="M394">
            <v>0</v>
          </cell>
          <cell r="N394">
            <v>-216732.60000000003</v>
          </cell>
          <cell r="O394">
            <v>0</v>
          </cell>
          <cell r="P394">
            <v>-216732.60000000003</v>
          </cell>
        </row>
        <row r="395">
          <cell r="J395">
            <v>3069</v>
          </cell>
          <cell r="L395">
            <v>0</v>
          </cell>
          <cell r="M395">
            <v>-3758257.9999999995</v>
          </cell>
          <cell r="N395">
            <v>-495388.80000000016</v>
          </cell>
          <cell r="O395">
            <v>0</v>
          </cell>
          <cell r="P395">
            <v>-4253646.8</v>
          </cell>
        </row>
        <row r="396">
          <cell r="J396">
            <v>3070</v>
          </cell>
          <cell r="L396">
            <v>0</v>
          </cell>
          <cell r="M396">
            <v>0</v>
          </cell>
          <cell r="N396">
            <v>-278656.20000000007</v>
          </cell>
          <cell r="O396">
            <v>0</v>
          </cell>
          <cell r="P396">
            <v>-278656.20000000007</v>
          </cell>
        </row>
        <row r="397">
          <cell r="J397">
            <v>3071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J398">
            <v>3072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</row>
        <row r="399">
          <cell r="J399">
            <v>3073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J400">
            <v>3074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J401">
            <v>3075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J402">
            <v>3076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J403">
            <v>3077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J404">
            <v>3078</v>
          </cell>
          <cell r="L404">
            <v>0</v>
          </cell>
          <cell r="M404">
            <v>-3758257.9999999995</v>
          </cell>
          <cell r="N404">
            <v>-8947960.2000000011</v>
          </cell>
          <cell r="O404">
            <v>-122994</v>
          </cell>
          <cell r="P404">
            <v>-12829212.199999999</v>
          </cell>
        </row>
        <row r="405">
          <cell r="J405">
            <v>3079</v>
          </cell>
        </row>
        <row r="406">
          <cell r="J406">
            <v>3080</v>
          </cell>
        </row>
        <row r="407">
          <cell r="J407">
            <v>3081</v>
          </cell>
          <cell r="L407">
            <v>0</v>
          </cell>
          <cell r="M407">
            <v>4421480</v>
          </cell>
          <cell r="N407">
            <v>25113460</v>
          </cell>
          <cell r="O407">
            <v>683300</v>
          </cell>
          <cell r="P407">
            <v>30218240</v>
          </cell>
        </row>
        <row r="408">
          <cell r="J408">
            <v>3082</v>
          </cell>
          <cell r="L408">
            <v>0</v>
          </cell>
          <cell r="M408">
            <v>0</v>
          </cell>
          <cell r="N408">
            <v>3096180</v>
          </cell>
          <cell r="O408">
            <v>0</v>
          </cell>
          <cell r="P408">
            <v>3096180</v>
          </cell>
        </row>
        <row r="409">
          <cell r="J409">
            <v>3083</v>
          </cell>
          <cell r="L409">
            <v>0</v>
          </cell>
          <cell r="M409">
            <v>0</v>
          </cell>
          <cell r="N409">
            <v>-3096180</v>
          </cell>
          <cell r="O409">
            <v>0</v>
          </cell>
          <cell r="P409">
            <v>-3096180</v>
          </cell>
        </row>
        <row r="410">
          <cell r="J410">
            <v>3084</v>
          </cell>
          <cell r="L410">
            <v>0</v>
          </cell>
          <cell r="M410">
            <v>4421480</v>
          </cell>
          <cell r="N410">
            <v>25113460</v>
          </cell>
          <cell r="O410">
            <v>683300</v>
          </cell>
          <cell r="P410">
            <v>30218240</v>
          </cell>
        </row>
        <row r="411">
          <cell r="J411">
            <v>3085</v>
          </cell>
        </row>
        <row r="412">
          <cell r="J412">
            <v>3086</v>
          </cell>
        </row>
        <row r="413">
          <cell r="J413">
            <v>3087</v>
          </cell>
          <cell r="L413">
            <v>0</v>
          </cell>
          <cell r="M413">
            <v>-3288475.7499999995</v>
          </cell>
          <cell r="N413">
            <v>-9474310.8000000007</v>
          </cell>
          <cell r="O413">
            <v>-61497</v>
          </cell>
          <cell r="P413">
            <v>-12824283.550000001</v>
          </cell>
        </row>
        <row r="414">
          <cell r="J414">
            <v>3088</v>
          </cell>
          <cell r="L414">
            <v>0</v>
          </cell>
          <cell r="M414">
            <v>-469782.24999999994</v>
          </cell>
          <cell r="N414">
            <v>-2260211.4</v>
          </cell>
          <cell r="O414">
            <v>-61497.000000000007</v>
          </cell>
          <cell r="P414">
            <v>-2791490.65</v>
          </cell>
        </row>
        <row r="415">
          <cell r="J415">
            <v>3089</v>
          </cell>
          <cell r="L415">
            <v>0</v>
          </cell>
          <cell r="M415">
            <v>0</v>
          </cell>
          <cell r="N415">
            <v>2786561.9999999995</v>
          </cell>
          <cell r="O415">
            <v>0</v>
          </cell>
          <cell r="P415">
            <v>2786561.9999999995</v>
          </cell>
        </row>
        <row r="416">
          <cell r="J416">
            <v>3090</v>
          </cell>
          <cell r="L416">
            <v>0</v>
          </cell>
          <cell r="M416">
            <v>-3758257.9999999995</v>
          </cell>
          <cell r="N416">
            <v>-8947960.2000000011</v>
          </cell>
          <cell r="O416">
            <v>-122994</v>
          </cell>
          <cell r="P416">
            <v>-12829212.200000001</v>
          </cell>
        </row>
        <row r="417">
          <cell r="J417">
            <v>3091</v>
          </cell>
        </row>
        <row r="418">
          <cell r="J418">
            <v>3092</v>
          </cell>
          <cell r="L418">
            <v>0</v>
          </cell>
          <cell r="M418">
            <v>663222.00000000047</v>
          </cell>
          <cell r="N418">
            <v>16165499.799999999</v>
          </cell>
          <cell r="O418">
            <v>560306</v>
          </cell>
          <cell r="P418">
            <v>17389027.800000001</v>
          </cell>
        </row>
        <row r="419">
          <cell r="J419">
            <v>3093</v>
          </cell>
        </row>
        <row r="420">
          <cell r="J420">
            <v>3094</v>
          </cell>
          <cell r="L420">
            <v>0</v>
          </cell>
          <cell r="M420">
            <v>0</v>
          </cell>
          <cell r="N420">
            <v>309618.00000000047</v>
          </cell>
          <cell r="O420">
            <v>0</v>
          </cell>
          <cell r="P420">
            <v>309618.00000000047</v>
          </cell>
        </row>
        <row r="421">
          <cell r="J421">
            <v>3095</v>
          </cell>
          <cell r="L421">
            <v>0</v>
          </cell>
          <cell r="M421">
            <v>0</v>
          </cell>
          <cell r="N421">
            <v>-309618.00000000047</v>
          </cell>
          <cell r="O421">
            <v>0</v>
          </cell>
          <cell r="P421">
            <v>-309618.00000000047</v>
          </cell>
        </row>
        <row r="423">
          <cell r="J423">
            <v>4000</v>
          </cell>
          <cell r="L423" t="str">
            <v>Micro Onibus</v>
          </cell>
          <cell r="M423" t="str">
            <v>Leve</v>
          </cell>
          <cell r="N423" t="str">
            <v>Pesado</v>
          </cell>
          <cell r="O423" t="str">
            <v>Articulado</v>
          </cell>
          <cell r="P423" t="str">
            <v>Total</v>
          </cell>
        </row>
        <row r="424">
          <cell r="J424">
            <v>4001</v>
          </cell>
        </row>
        <row r="425">
          <cell r="J425">
            <v>4002</v>
          </cell>
        </row>
        <row r="426">
          <cell r="J426">
            <v>4003</v>
          </cell>
          <cell r="L426">
            <v>0</v>
          </cell>
          <cell r="M426">
            <v>14</v>
          </cell>
          <cell r="N426">
            <v>5</v>
          </cell>
          <cell r="O426">
            <v>0</v>
          </cell>
          <cell r="P426">
            <v>19</v>
          </cell>
        </row>
        <row r="427">
          <cell r="J427">
            <v>4004</v>
          </cell>
          <cell r="L427">
            <v>0</v>
          </cell>
          <cell r="M427">
            <v>0</v>
          </cell>
          <cell r="N427">
            <v>9</v>
          </cell>
          <cell r="O427">
            <v>0</v>
          </cell>
          <cell r="P427">
            <v>9</v>
          </cell>
        </row>
        <row r="428">
          <cell r="J428">
            <v>4005</v>
          </cell>
          <cell r="L428">
            <v>0</v>
          </cell>
          <cell r="M428">
            <v>0</v>
          </cell>
          <cell r="N428">
            <v>8</v>
          </cell>
          <cell r="O428">
            <v>1</v>
          </cell>
          <cell r="P428">
            <v>9</v>
          </cell>
        </row>
        <row r="429">
          <cell r="J429">
            <v>4006</v>
          </cell>
          <cell r="L429">
            <v>0</v>
          </cell>
          <cell r="M429">
            <v>0</v>
          </cell>
          <cell r="N429">
            <v>16</v>
          </cell>
          <cell r="O429">
            <v>0</v>
          </cell>
          <cell r="P429">
            <v>16</v>
          </cell>
        </row>
        <row r="430">
          <cell r="J430">
            <v>4007</v>
          </cell>
          <cell r="L430">
            <v>0</v>
          </cell>
          <cell r="M430">
            <v>0</v>
          </cell>
          <cell r="N430">
            <v>16</v>
          </cell>
          <cell r="O430">
            <v>0</v>
          </cell>
          <cell r="P430">
            <v>16</v>
          </cell>
        </row>
        <row r="431">
          <cell r="J431">
            <v>4008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J432">
            <v>4009</v>
          </cell>
          <cell r="L432">
            <v>0</v>
          </cell>
          <cell r="M432">
            <v>0</v>
          </cell>
          <cell r="N432">
            <v>16</v>
          </cell>
          <cell r="O432">
            <v>0</v>
          </cell>
          <cell r="P432">
            <v>16</v>
          </cell>
        </row>
        <row r="433">
          <cell r="J433">
            <v>4010</v>
          </cell>
          <cell r="L433">
            <v>0</v>
          </cell>
          <cell r="M433">
            <v>0</v>
          </cell>
          <cell r="N433">
            <v>2</v>
          </cell>
          <cell r="O433">
            <v>0</v>
          </cell>
          <cell r="P433">
            <v>2</v>
          </cell>
        </row>
        <row r="434">
          <cell r="J434">
            <v>4011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1</v>
          </cell>
        </row>
        <row r="435">
          <cell r="J435">
            <v>4012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J436">
            <v>4013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J437">
            <v>4014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J438">
            <v>4015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J439">
            <v>4016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J440">
            <v>4017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J441">
            <v>4018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J442">
            <v>4019</v>
          </cell>
          <cell r="L442">
            <v>0</v>
          </cell>
          <cell r="M442">
            <v>14</v>
          </cell>
          <cell r="N442">
            <v>73</v>
          </cell>
          <cell r="O442">
            <v>1</v>
          </cell>
          <cell r="P442">
            <v>88</v>
          </cell>
        </row>
        <row r="443">
          <cell r="J443">
            <v>4020</v>
          </cell>
          <cell r="L443">
            <v>0</v>
          </cell>
          <cell r="M443">
            <v>0</v>
          </cell>
          <cell r="N443">
            <v>255</v>
          </cell>
          <cell r="O443">
            <v>2</v>
          </cell>
          <cell r="P443">
            <v>257</v>
          </cell>
        </row>
        <row r="444">
          <cell r="J444">
            <v>4021</v>
          </cell>
          <cell r="L444" t="e">
            <v>#DIV/0!</v>
          </cell>
          <cell r="M444">
            <v>0</v>
          </cell>
          <cell r="N444">
            <v>3.493150684931507</v>
          </cell>
          <cell r="O444">
            <v>2</v>
          </cell>
          <cell r="P444">
            <v>2.9204545454545454</v>
          </cell>
        </row>
        <row r="445">
          <cell r="J445">
            <v>4022</v>
          </cell>
        </row>
        <row r="446">
          <cell r="J446">
            <v>4023</v>
          </cell>
        </row>
        <row r="447">
          <cell r="J447">
            <v>4024</v>
          </cell>
          <cell r="L447">
            <v>0</v>
          </cell>
          <cell r="M447">
            <v>4421480</v>
          </cell>
          <cell r="N447">
            <v>1720100</v>
          </cell>
          <cell r="O447">
            <v>0</v>
          </cell>
          <cell r="P447">
            <v>6141580</v>
          </cell>
        </row>
        <row r="448">
          <cell r="J448">
            <v>4025</v>
          </cell>
          <cell r="L448">
            <v>0</v>
          </cell>
          <cell r="M448">
            <v>0</v>
          </cell>
          <cell r="N448">
            <v>3096180</v>
          </cell>
          <cell r="O448">
            <v>0</v>
          </cell>
          <cell r="P448">
            <v>3096180</v>
          </cell>
        </row>
        <row r="449">
          <cell r="J449">
            <v>4026</v>
          </cell>
          <cell r="L449">
            <v>0</v>
          </cell>
          <cell r="M449">
            <v>0</v>
          </cell>
          <cell r="N449">
            <v>2752160</v>
          </cell>
          <cell r="O449">
            <v>683300</v>
          </cell>
          <cell r="P449">
            <v>3435460</v>
          </cell>
        </row>
        <row r="450">
          <cell r="J450">
            <v>4027</v>
          </cell>
          <cell r="L450">
            <v>0</v>
          </cell>
          <cell r="M450">
            <v>0</v>
          </cell>
          <cell r="N450">
            <v>5504320</v>
          </cell>
          <cell r="O450">
            <v>0</v>
          </cell>
          <cell r="P450">
            <v>5504320</v>
          </cell>
        </row>
        <row r="451">
          <cell r="J451">
            <v>4028</v>
          </cell>
          <cell r="L451">
            <v>0</v>
          </cell>
          <cell r="M451">
            <v>0</v>
          </cell>
          <cell r="N451">
            <v>5504320</v>
          </cell>
          <cell r="O451">
            <v>0</v>
          </cell>
          <cell r="P451">
            <v>5504320</v>
          </cell>
        </row>
        <row r="452">
          <cell r="J452">
            <v>4029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J453">
            <v>4030</v>
          </cell>
          <cell r="L453">
            <v>0</v>
          </cell>
          <cell r="M453">
            <v>0</v>
          </cell>
          <cell r="N453">
            <v>5504320</v>
          </cell>
          <cell r="O453">
            <v>0</v>
          </cell>
          <cell r="P453">
            <v>5504320</v>
          </cell>
        </row>
        <row r="454">
          <cell r="J454">
            <v>4031</v>
          </cell>
          <cell r="L454">
            <v>0</v>
          </cell>
          <cell r="M454">
            <v>0</v>
          </cell>
          <cell r="N454">
            <v>688040</v>
          </cell>
          <cell r="O454">
            <v>0</v>
          </cell>
          <cell r="P454">
            <v>688040</v>
          </cell>
        </row>
        <row r="455">
          <cell r="J455">
            <v>4032</v>
          </cell>
          <cell r="L455">
            <v>0</v>
          </cell>
          <cell r="M455">
            <v>0</v>
          </cell>
          <cell r="N455">
            <v>344020</v>
          </cell>
          <cell r="O455">
            <v>0</v>
          </cell>
          <cell r="P455">
            <v>344020</v>
          </cell>
        </row>
        <row r="456">
          <cell r="J456">
            <v>4033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J457">
            <v>4034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J458">
            <v>4035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J459">
            <v>4036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J460">
            <v>4037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J461">
            <v>4038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J462">
            <v>4039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J463">
            <v>4040</v>
          </cell>
          <cell r="L463">
            <v>0</v>
          </cell>
          <cell r="M463">
            <v>4421480</v>
          </cell>
          <cell r="N463">
            <v>25113460</v>
          </cell>
          <cell r="O463">
            <v>683300</v>
          </cell>
          <cell r="P463">
            <v>30218240</v>
          </cell>
        </row>
        <row r="464">
          <cell r="J464">
            <v>4041</v>
          </cell>
        </row>
        <row r="465">
          <cell r="J465">
            <v>4042</v>
          </cell>
        </row>
        <row r="466">
          <cell r="J466">
            <v>4043</v>
          </cell>
          <cell r="L466">
            <v>0</v>
          </cell>
          <cell r="M466">
            <v>-469782.25</v>
          </cell>
          <cell r="N466">
            <v>-154809</v>
          </cell>
          <cell r="O466">
            <v>0</v>
          </cell>
          <cell r="P466">
            <v>-624591.25</v>
          </cell>
        </row>
        <row r="467">
          <cell r="J467">
            <v>4044</v>
          </cell>
          <cell r="L467">
            <v>0</v>
          </cell>
          <cell r="M467">
            <v>0</v>
          </cell>
          <cell r="N467">
            <v>-278656.2</v>
          </cell>
          <cell r="O467">
            <v>0</v>
          </cell>
          <cell r="P467">
            <v>-278656.2</v>
          </cell>
        </row>
        <row r="468">
          <cell r="J468">
            <v>4045</v>
          </cell>
          <cell r="L468">
            <v>0</v>
          </cell>
          <cell r="M468">
            <v>0</v>
          </cell>
          <cell r="N468">
            <v>-247694.40000000002</v>
          </cell>
          <cell r="O468">
            <v>-61497.000000000007</v>
          </cell>
          <cell r="P468">
            <v>-309191.40000000002</v>
          </cell>
        </row>
        <row r="469">
          <cell r="J469">
            <v>4046</v>
          </cell>
          <cell r="L469">
            <v>0</v>
          </cell>
          <cell r="M469">
            <v>0</v>
          </cell>
          <cell r="N469">
            <v>-495388.80000000005</v>
          </cell>
          <cell r="O469">
            <v>0</v>
          </cell>
          <cell r="P469">
            <v>-495388.80000000005</v>
          </cell>
        </row>
        <row r="470">
          <cell r="J470">
            <v>4047</v>
          </cell>
          <cell r="L470">
            <v>0</v>
          </cell>
          <cell r="M470">
            <v>0</v>
          </cell>
          <cell r="N470">
            <v>-495388.80000000016</v>
          </cell>
          <cell r="O470">
            <v>0</v>
          </cell>
          <cell r="P470">
            <v>-495388.80000000016</v>
          </cell>
        </row>
        <row r="471">
          <cell r="J471">
            <v>4048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J472">
            <v>4049</v>
          </cell>
          <cell r="L472">
            <v>0</v>
          </cell>
          <cell r="M472">
            <v>0</v>
          </cell>
          <cell r="N472">
            <v>-495388.80000000016</v>
          </cell>
          <cell r="O472">
            <v>0</v>
          </cell>
          <cell r="P472">
            <v>-495388.80000000016</v>
          </cell>
        </row>
        <row r="473">
          <cell r="J473">
            <v>4050</v>
          </cell>
          <cell r="L473">
            <v>0</v>
          </cell>
          <cell r="M473">
            <v>0</v>
          </cell>
          <cell r="N473">
            <v>-61923.60000000002</v>
          </cell>
          <cell r="O473">
            <v>0</v>
          </cell>
          <cell r="P473">
            <v>-61923.60000000002</v>
          </cell>
        </row>
        <row r="474">
          <cell r="J474">
            <v>4051</v>
          </cell>
          <cell r="L474">
            <v>0</v>
          </cell>
          <cell r="M474">
            <v>0</v>
          </cell>
          <cell r="N474">
            <v>-30961.80000000001</v>
          </cell>
          <cell r="O474">
            <v>0</v>
          </cell>
          <cell r="P474">
            <v>-30961.80000000001</v>
          </cell>
        </row>
        <row r="475">
          <cell r="J475">
            <v>4052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J476">
            <v>4053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J477">
            <v>4054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J478">
            <v>4055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J479">
            <v>4056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</row>
        <row r="480">
          <cell r="J480">
            <v>4057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J481">
            <v>4058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J482">
            <v>4059</v>
          </cell>
          <cell r="L482">
            <v>0</v>
          </cell>
          <cell r="M482">
            <v>-469782.25</v>
          </cell>
          <cell r="N482">
            <v>-2260211.4000000004</v>
          </cell>
          <cell r="O482">
            <v>-61497.000000000007</v>
          </cell>
          <cell r="P482">
            <v>-2791490.6500000004</v>
          </cell>
        </row>
        <row r="483">
          <cell r="J483">
            <v>4060</v>
          </cell>
        </row>
        <row r="484">
          <cell r="J484">
            <v>4061</v>
          </cell>
          <cell r="N484"/>
        </row>
        <row r="485">
          <cell r="J485">
            <v>4062</v>
          </cell>
          <cell r="L485">
            <v>0</v>
          </cell>
          <cell r="M485">
            <v>-469782.25</v>
          </cell>
          <cell r="N485">
            <v>-154809</v>
          </cell>
          <cell r="O485">
            <v>0</v>
          </cell>
          <cell r="P485">
            <v>-624591.25</v>
          </cell>
        </row>
        <row r="486">
          <cell r="J486">
            <v>4063</v>
          </cell>
          <cell r="L486">
            <v>0</v>
          </cell>
          <cell r="M486">
            <v>0</v>
          </cell>
          <cell r="N486">
            <v>-557312.4</v>
          </cell>
          <cell r="O486">
            <v>0</v>
          </cell>
          <cell r="P486">
            <v>-557312.4</v>
          </cell>
        </row>
        <row r="487">
          <cell r="J487">
            <v>4064</v>
          </cell>
          <cell r="L487">
            <v>0</v>
          </cell>
          <cell r="M487">
            <v>0</v>
          </cell>
          <cell r="N487">
            <v>-743083.20000000007</v>
          </cell>
          <cell r="O487">
            <v>-184491</v>
          </cell>
          <cell r="P487">
            <v>-927574.20000000007</v>
          </cell>
        </row>
        <row r="488">
          <cell r="J488">
            <v>4065</v>
          </cell>
          <cell r="L488">
            <v>0</v>
          </cell>
          <cell r="M488">
            <v>0</v>
          </cell>
          <cell r="N488">
            <v>-1981555.2000000002</v>
          </cell>
          <cell r="O488">
            <v>0</v>
          </cell>
          <cell r="P488">
            <v>-1981555.2000000002</v>
          </cell>
        </row>
        <row r="489">
          <cell r="J489">
            <v>4066</v>
          </cell>
          <cell r="L489">
            <v>0</v>
          </cell>
          <cell r="M489">
            <v>0</v>
          </cell>
          <cell r="N489">
            <v>-2476944.0000000005</v>
          </cell>
          <cell r="O489">
            <v>0</v>
          </cell>
          <cell r="P489">
            <v>-2476944.0000000005</v>
          </cell>
        </row>
        <row r="490">
          <cell r="J490">
            <v>4067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J491">
            <v>4068</v>
          </cell>
          <cell r="L491">
            <v>0</v>
          </cell>
          <cell r="M491">
            <v>0</v>
          </cell>
          <cell r="N491">
            <v>-3467721.6000000006</v>
          </cell>
          <cell r="O491">
            <v>0</v>
          </cell>
          <cell r="P491">
            <v>-3467721.6000000006</v>
          </cell>
        </row>
        <row r="492">
          <cell r="J492">
            <v>4069</v>
          </cell>
          <cell r="L492">
            <v>0</v>
          </cell>
          <cell r="M492">
            <v>0</v>
          </cell>
          <cell r="N492">
            <v>-495388.80000000016</v>
          </cell>
          <cell r="O492">
            <v>0</v>
          </cell>
          <cell r="P492">
            <v>-495388.80000000016</v>
          </cell>
        </row>
        <row r="493">
          <cell r="J493">
            <v>4070</v>
          </cell>
          <cell r="L493">
            <v>0</v>
          </cell>
          <cell r="M493">
            <v>0</v>
          </cell>
          <cell r="N493">
            <v>-278656.20000000007</v>
          </cell>
          <cell r="O493">
            <v>0</v>
          </cell>
          <cell r="P493">
            <v>-278656.20000000007</v>
          </cell>
        </row>
        <row r="494">
          <cell r="J494">
            <v>4071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J495">
            <v>4072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J496">
            <v>4073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J497">
            <v>4074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J498">
            <v>4075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J499">
            <v>4076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J500">
            <v>4077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J501">
            <v>4078</v>
          </cell>
          <cell r="L501">
            <v>0</v>
          </cell>
          <cell r="M501">
            <v>-469782.25</v>
          </cell>
          <cell r="N501">
            <v>-10155470.400000002</v>
          </cell>
          <cell r="O501">
            <v>-184491</v>
          </cell>
          <cell r="P501">
            <v>-10809743.650000002</v>
          </cell>
        </row>
        <row r="502">
          <cell r="J502">
            <v>4079</v>
          </cell>
        </row>
        <row r="503">
          <cell r="J503">
            <v>4080</v>
          </cell>
        </row>
        <row r="504">
          <cell r="J504">
            <v>4081</v>
          </cell>
          <cell r="L504">
            <v>0</v>
          </cell>
          <cell r="M504">
            <v>4421480</v>
          </cell>
          <cell r="N504">
            <v>25113460</v>
          </cell>
          <cell r="O504">
            <v>683300</v>
          </cell>
          <cell r="P504">
            <v>30218240</v>
          </cell>
        </row>
        <row r="505">
          <cell r="J505">
            <v>4082</v>
          </cell>
          <cell r="L505">
            <v>0</v>
          </cell>
          <cell r="M505">
            <v>4421480</v>
          </cell>
          <cell r="N505">
            <v>1720100</v>
          </cell>
          <cell r="O505">
            <v>0</v>
          </cell>
          <cell r="P505">
            <v>6141580</v>
          </cell>
        </row>
        <row r="506">
          <cell r="J506">
            <v>4083</v>
          </cell>
          <cell r="L506">
            <v>0</v>
          </cell>
          <cell r="M506">
            <v>-4421480</v>
          </cell>
          <cell r="N506">
            <v>-1720100</v>
          </cell>
          <cell r="O506">
            <v>0</v>
          </cell>
          <cell r="P506">
            <v>-6141580</v>
          </cell>
        </row>
        <row r="507">
          <cell r="J507">
            <v>4084</v>
          </cell>
          <cell r="L507">
            <v>0</v>
          </cell>
          <cell r="M507">
            <v>4421480</v>
          </cell>
          <cell r="N507">
            <v>25113460</v>
          </cell>
          <cell r="O507">
            <v>683300</v>
          </cell>
          <cell r="P507">
            <v>30218240</v>
          </cell>
        </row>
        <row r="508">
          <cell r="J508">
            <v>4085</v>
          </cell>
        </row>
        <row r="509">
          <cell r="J509">
            <v>4086</v>
          </cell>
        </row>
        <row r="510">
          <cell r="J510">
            <v>4087</v>
          </cell>
          <cell r="L510">
            <v>0</v>
          </cell>
          <cell r="M510">
            <v>-3758257.9999999995</v>
          </cell>
          <cell r="N510">
            <v>-8947960.2000000011</v>
          </cell>
          <cell r="O510">
            <v>-122994</v>
          </cell>
          <cell r="P510">
            <v>-12829212.200000001</v>
          </cell>
        </row>
        <row r="511">
          <cell r="J511">
            <v>4088</v>
          </cell>
          <cell r="L511">
            <v>0</v>
          </cell>
          <cell r="M511">
            <v>-469782.25</v>
          </cell>
          <cell r="N511">
            <v>-2260211.4000000004</v>
          </cell>
          <cell r="O511">
            <v>-61497.000000000007</v>
          </cell>
          <cell r="P511">
            <v>-2791490.6500000004</v>
          </cell>
        </row>
        <row r="512">
          <cell r="J512">
            <v>4089</v>
          </cell>
          <cell r="L512">
            <v>0</v>
          </cell>
          <cell r="M512">
            <v>3758257.9999999995</v>
          </cell>
          <cell r="N512">
            <v>1052701.1999999993</v>
          </cell>
          <cell r="O512">
            <v>0</v>
          </cell>
          <cell r="P512">
            <v>4810959.1999999993</v>
          </cell>
        </row>
        <row r="513">
          <cell r="J513">
            <v>4090</v>
          </cell>
          <cell r="L513">
            <v>0</v>
          </cell>
          <cell r="M513">
            <v>-469782.25</v>
          </cell>
          <cell r="N513">
            <v>-10155470.400000002</v>
          </cell>
          <cell r="O513">
            <v>-184491</v>
          </cell>
          <cell r="P513">
            <v>-10809743.650000002</v>
          </cell>
        </row>
        <row r="514">
          <cell r="J514">
            <v>4091</v>
          </cell>
        </row>
        <row r="515">
          <cell r="J515">
            <v>4092</v>
          </cell>
          <cell r="L515">
            <v>0</v>
          </cell>
          <cell r="M515">
            <v>3951697.75</v>
          </cell>
          <cell r="N515">
            <v>14957989.599999998</v>
          </cell>
          <cell r="O515">
            <v>498809</v>
          </cell>
          <cell r="P515">
            <v>19408496.349999998</v>
          </cell>
        </row>
        <row r="516">
          <cell r="J516">
            <v>4093</v>
          </cell>
        </row>
        <row r="517">
          <cell r="J517">
            <v>4094</v>
          </cell>
          <cell r="L517">
            <v>0</v>
          </cell>
          <cell r="M517">
            <v>663222.00000000047</v>
          </cell>
          <cell r="N517">
            <v>667398.80000000075</v>
          </cell>
          <cell r="O517">
            <v>0</v>
          </cell>
          <cell r="P517">
            <v>1330620.8000000012</v>
          </cell>
        </row>
        <row r="518">
          <cell r="J518">
            <v>4095</v>
          </cell>
          <cell r="L518">
            <v>0</v>
          </cell>
          <cell r="M518">
            <v>-663222.00000000047</v>
          </cell>
          <cell r="N518">
            <v>-667398.80000000075</v>
          </cell>
          <cell r="O518">
            <v>0</v>
          </cell>
          <cell r="P518">
            <v>-1330620.8000000012</v>
          </cell>
        </row>
        <row r="520">
          <cell r="J520">
            <v>5000</v>
          </cell>
          <cell r="L520" t="str">
            <v>Micro Onibus</v>
          </cell>
          <cell r="M520" t="str">
            <v>Leve</v>
          </cell>
          <cell r="N520" t="str">
            <v>Pesado</v>
          </cell>
          <cell r="O520" t="str">
            <v>Articulado</v>
          </cell>
          <cell r="P520" t="str">
            <v>Total</v>
          </cell>
        </row>
        <row r="521">
          <cell r="J521">
            <v>5001</v>
          </cell>
        </row>
        <row r="522">
          <cell r="J522">
            <v>5002</v>
          </cell>
        </row>
        <row r="523">
          <cell r="J523">
            <v>5003</v>
          </cell>
          <cell r="L523">
            <v>0</v>
          </cell>
          <cell r="M523">
            <v>0</v>
          </cell>
          <cell r="N523">
            <v>12</v>
          </cell>
          <cell r="O523">
            <v>0</v>
          </cell>
          <cell r="P523">
            <v>12</v>
          </cell>
        </row>
        <row r="524">
          <cell r="J524">
            <v>5004</v>
          </cell>
          <cell r="L524">
            <v>0</v>
          </cell>
          <cell r="M524">
            <v>14</v>
          </cell>
          <cell r="N524">
            <v>5</v>
          </cell>
          <cell r="O524">
            <v>0</v>
          </cell>
          <cell r="P524">
            <v>19</v>
          </cell>
        </row>
        <row r="525">
          <cell r="J525">
            <v>5005</v>
          </cell>
          <cell r="L525">
            <v>0</v>
          </cell>
          <cell r="M525">
            <v>0</v>
          </cell>
          <cell r="N525">
            <v>9</v>
          </cell>
          <cell r="O525">
            <v>0</v>
          </cell>
          <cell r="P525">
            <v>9</v>
          </cell>
        </row>
        <row r="526">
          <cell r="J526">
            <v>5006</v>
          </cell>
          <cell r="L526">
            <v>0</v>
          </cell>
          <cell r="M526">
            <v>0</v>
          </cell>
          <cell r="N526">
            <v>8</v>
          </cell>
          <cell r="O526">
            <v>1</v>
          </cell>
          <cell r="P526">
            <v>9</v>
          </cell>
        </row>
        <row r="527">
          <cell r="J527">
            <v>5007</v>
          </cell>
          <cell r="L527">
            <v>0</v>
          </cell>
          <cell r="M527">
            <v>0</v>
          </cell>
          <cell r="N527">
            <v>16</v>
          </cell>
          <cell r="O527">
            <v>0</v>
          </cell>
          <cell r="P527">
            <v>16</v>
          </cell>
        </row>
        <row r="528">
          <cell r="J528">
            <v>5008</v>
          </cell>
          <cell r="L528">
            <v>0</v>
          </cell>
          <cell r="M528">
            <v>0</v>
          </cell>
          <cell r="N528">
            <v>16</v>
          </cell>
          <cell r="O528">
            <v>0</v>
          </cell>
          <cell r="P528">
            <v>16</v>
          </cell>
        </row>
        <row r="529">
          <cell r="J529">
            <v>5009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J530">
            <v>5010</v>
          </cell>
          <cell r="L530">
            <v>0</v>
          </cell>
          <cell r="M530">
            <v>0</v>
          </cell>
          <cell r="N530">
            <v>6</v>
          </cell>
          <cell r="O530">
            <v>0</v>
          </cell>
          <cell r="P530">
            <v>6</v>
          </cell>
        </row>
        <row r="531">
          <cell r="J531">
            <v>5011</v>
          </cell>
          <cell r="L531">
            <v>0</v>
          </cell>
          <cell r="M531">
            <v>0</v>
          </cell>
          <cell r="N531">
            <v>1</v>
          </cell>
          <cell r="O531">
            <v>0</v>
          </cell>
          <cell r="P531">
            <v>1</v>
          </cell>
        </row>
        <row r="532">
          <cell r="J532">
            <v>5012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J533">
            <v>5013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J534">
            <v>5014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J535">
            <v>5015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J536">
            <v>5016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J537">
            <v>5017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J538">
            <v>5018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J539">
            <v>5019</v>
          </cell>
          <cell r="L539">
            <v>0</v>
          </cell>
          <cell r="M539">
            <v>14</v>
          </cell>
          <cell r="N539">
            <v>73</v>
          </cell>
          <cell r="O539">
            <v>1</v>
          </cell>
          <cell r="P539">
            <v>88</v>
          </cell>
        </row>
        <row r="540">
          <cell r="J540">
            <v>5020</v>
          </cell>
          <cell r="L540">
            <v>0</v>
          </cell>
          <cell r="M540">
            <v>14</v>
          </cell>
          <cell r="N540">
            <v>241</v>
          </cell>
          <cell r="O540">
            <v>3</v>
          </cell>
          <cell r="P540">
            <v>258</v>
          </cell>
        </row>
        <row r="541">
          <cell r="J541">
            <v>5021</v>
          </cell>
          <cell r="L541" t="e">
            <v>#DIV/0!</v>
          </cell>
          <cell r="M541">
            <v>1</v>
          </cell>
          <cell r="N541">
            <v>3.3013698630136985</v>
          </cell>
          <cell r="O541">
            <v>3</v>
          </cell>
          <cell r="P541">
            <v>2.9318181818181817</v>
          </cell>
        </row>
        <row r="542">
          <cell r="J542">
            <v>5022</v>
          </cell>
        </row>
        <row r="543">
          <cell r="J543">
            <v>5023</v>
          </cell>
        </row>
        <row r="544">
          <cell r="J544">
            <v>5024</v>
          </cell>
          <cell r="L544">
            <v>0</v>
          </cell>
          <cell r="M544">
            <v>0</v>
          </cell>
          <cell r="N544">
            <v>4128240</v>
          </cell>
          <cell r="O544">
            <v>0</v>
          </cell>
          <cell r="P544">
            <v>4128240</v>
          </cell>
        </row>
        <row r="545">
          <cell r="J545">
            <v>5025</v>
          </cell>
          <cell r="L545">
            <v>0</v>
          </cell>
          <cell r="M545">
            <v>4421480</v>
          </cell>
          <cell r="N545">
            <v>1720100</v>
          </cell>
          <cell r="O545">
            <v>0</v>
          </cell>
          <cell r="P545">
            <v>6141580</v>
          </cell>
        </row>
        <row r="546">
          <cell r="J546">
            <v>5026</v>
          </cell>
          <cell r="L546">
            <v>0</v>
          </cell>
          <cell r="M546">
            <v>0</v>
          </cell>
          <cell r="N546">
            <v>3096180</v>
          </cell>
          <cell r="O546">
            <v>0</v>
          </cell>
          <cell r="P546">
            <v>3096180</v>
          </cell>
        </row>
        <row r="547">
          <cell r="J547">
            <v>5027</v>
          </cell>
          <cell r="L547">
            <v>0</v>
          </cell>
          <cell r="M547">
            <v>0</v>
          </cell>
          <cell r="N547">
            <v>2752160</v>
          </cell>
          <cell r="O547">
            <v>683300</v>
          </cell>
          <cell r="P547">
            <v>3435460</v>
          </cell>
        </row>
        <row r="548">
          <cell r="J548">
            <v>5028</v>
          </cell>
          <cell r="L548">
            <v>0</v>
          </cell>
          <cell r="M548">
            <v>0</v>
          </cell>
          <cell r="N548">
            <v>5504320</v>
          </cell>
          <cell r="O548">
            <v>0</v>
          </cell>
          <cell r="P548">
            <v>5504320</v>
          </cell>
        </row>
        <row r="549">
          <cell r="J549">
            <v>5029</v>
          </cell>
          <cell r="L549">
            <v>0</v>
          </cell>
          <cell r="M549">
            <v>0</v>
          </cell>
          <cell r="N549">
            <v>5504320</v>
          </cell>
          <cell r="O549">
            <v>0</v>
          </cell>
          <cell r="P549">
            <v>5504320</v>
          </cell>
        </row>
        <row r="550">
          <cell r="J550">
            <v>5030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</row>
        <row r="551">
          <cell r="J551">
            <v>5031</v>
          </cell>
          <cell r="L551">
            <v>0</v>
          </cell>
          <cell r="M551">
            <v>0</v>
          </cell>
          <cell r="N551">
            <v>2064120</v>
          </cell>
          <cell r="O551">
            <v>0</v>
          </cell>
          <cell r="P551">
            <v>2064120</v>
          </cell>
        </row>
        <row r="552">
          <cell r="J552">
            <v>5032</v>
          </cell>
          <cell r="L552">
            <v>0</v>
          </cell>
          <cell r="M552">
            <v>0</v>
          </cell>
          <cell r="N552">
            <v>344020</v>
          </cell>
          <cell r="O552">
            <v>0</v>
          </cell>
          <cell r="P552">
            <v>344020</v>
          </cell>
        </row>
        <row r="553">
          <cell r="J553">
            <v>5033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J554">
            <v>5034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</row>
        <row r="555">
          <cell r="J555">
            <v>5035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J556">
            <v>5036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J557">
            <v>5037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J558">
            <v>5038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J559">
            <v>5039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J560">
            <v>5040</v>
          </cell>
          <cell r="L560">
            <v>0</v>
          </cell>
          <cell r="M560">
            <v>4421480</v>
          </cell>
          <cell r="N560">
            <v>25113460</v>
          </cell>
          <cell r="O560">
            <v>683300</v>
          </cell>
          <cell r="P560">
            <v>30218240</v>
          </cell>
        </row>
        <row r="561">
          <cell r="J561">
            <v>5041</v>
          </cell>
        </row>
        <row r="562">
          <cell r="J562">
            <v>5042</v>
          </cell>
        </row>
        <row r="563">
          <cell r="J563">
            <v>5043</v>
          </cell>
          <cell r="L563">
            <v>0</v>
          </cell>
          <cell r="M563">
            <v>0</v>
          </cell>
          <cell r="N563">
            <v>-371541.6</v>
          </cell>
          <cell r="O563">
            <v>0</v>
          </cell>
          <cell r="P563">
            <v>-371541.6</v>
          </cell>
        </row>
        <row r="564">
          <cell r="J564">
            <v>5044</v>
          </cell>
          <cell r="L564">
            <v>0</v>
          </cell>
          <cell r="M564">
            <v>-469782.25</v>
          </cell>
          <cell r="N564">
            <v>-154809.00000000003</v>
          </cell>
          <cell r="O564">
            <v>0</v>
          </cell>
          <cell r="P564">
            <v>-624591.25</v>
          </cell>
        </row>
        <row r="565">
          <cell r="J565">
            <v>5045</v>
          </cell>
          <cell r="L565">
            <v>0</v>
          </cell>
          <cell r="M565">
            <v>0</v>
          </cell>
          <cell r="N565">
            <v>-278656.2</v>
          </cell>
          <cell r="O565">
            <v>0</v>
          </cell>
          <cell r="P565">
            <v>-278656.2</v>
          </cell>
        </row>
        <row r="566">
          <cell r="J566">
            <v>5046</v>
          </cell>
          <cell r="L566">
            <v>0</v>
          </cell>
          <cell r="M566">
            <v>0</v>
          </cell>
          <cell r="N566">
            <v>-247694.40000000002</v>
          </cell>
          <cell r="O566">
            <v>-61497.000000000007</v>
          </cell>
          <cell r="P566">
            <v>-309191.40000000002</v>
          </cell>
        </row>
        <row r="567">
          <cell r="J567">
            <v>5047</v>
          </cell>
          <cell r="L567">
            <v>0</v>
          </cell>
          <cell r="M567">
            <v>0</v>
          </cell>
          <cell r="N567">
            <v>-495388.80000000016</v>
          </cell>
          <cell r="O567">
            <v>0</v>
          </cell>
          <cell r="P567">
            <v>-495388.80000000016</v>
          </cell>
        </row>
        <row r="568">
          <cell r="J568">
            <v>5048</v>
          </cell>
          <cell r="L568">
            <v>0</v>
          </cell>
          <cell r="M568">
            <v>0</v>
          </cell>
          <cell r="N568">
            <v>-495388.80000000016</v>
          </cell>
          <cell r="O568">
            <v>0</v>
          </cell>
          <cell r="P568">
            <v>-495388.80000000016</v>
          </cell>
        </row>
        <row r="569">
          <cell r="J569">
            <v>5049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J570">
            <v>5050</v>
          </cell>
          <cell r="L570">
            <v>0</v>
          </cell>
          <cell r="M570">
            <v>0</v>
          </cell>
          <cell r="N570">
            <v>-185770.80000000005</v>
          </cell>
          <cell r="O570">
            <v>0</v>
          </cell>
          <cell r="P570">
            <v>-185770.80000000005</v>
          </cell>
        </row>
        <row r="571">
          <cell r="J571">
            <v>5051</v>
          </cell>
          <cell r="L571">
            <v>0</v>
          </cell>
          <cell r="M571">
            <v>0</v>
          </cell>
          <cell r="N571">
            <v>-30961.80000000001</v>
          </cell>
          <cell r="O571">
            <v>0</v>
          </cell>
          <cell r="P571">
            <v>-30961.80000000001</v>
          </cell>
        </row>
        <row r="572">
          <cell r="J572">
            <v>5052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J573">
            <v>5053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J574">
            <v>5054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J575">
            <v>5055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J576">
            <v>5056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J577">
            <v>5057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J578">
            <v>5058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</row>
        <row r="579">
          <cell r="J579">
            <v>5059</v>
          </cell>
          <cell r="L579">
            <v>0</v>
          </cell>
          <cell r="M579">
            <v>-469782.25</v>
          </cell>
          <cell r="N579">
            <v>-2260211.4000000004</v>
          </cell>
          <cell r="O579">
            <v>-61497.000000000007</v>
          </cell>
          <cell r="P579">
            <v>-2791490.6500000004</v>
          </cell>
        </row>
        <row r="580">
          <cell r="J580">
            <v>5060</v>
          </cell>
        </row>
        <row r="581">
          <cell r="J581">
            <v>5061</v>
          </cell>
          <cell r="N581"/>
        </row>
        <row r="582">
          <cell r="J582">
            <v>5062</v>
          </cell>
          <cell r="L582">
            <v>0</v>
          </cell>
          <cell r="M582">
            <v>0</v>
          </cell>
          <cell r="N582">
            <v>-371541.6</v>
          </cell>
          <cell r="O582">
            <v>0</v>
          </cell>
          <cell r="P582">
            <v>-371541.6</v>
          </cell>
        </row>
        <row r="583">
          <cell r="J583">
            <v>5063</v>
          </cell>
          <cell r="L583">
            <v>0</v>
          </cell>
          <cell r="M583">
            <v>-939564.5</v>
          </cell>
          <cell r="N583">
            <v>-309618</v>
          </cell>
          <cell r="O583">
            <v>0</v>
          </cell>
          <cell r="P583">
            <v>-1249182.5</v>
          </cell>
        </row>
        <row r="584">
          <cell r="J584">
            <v>5064</v>
          </cell>
          <cell r="L584">
            <v>0</v>
          </cell>
          <cell r="M584">
            <v>0</v>
          </cell>
          <cell r="N584">
            <v>-835968.60000000009</v>
          </cell>
          <cell r="O584">
            <v>0</v>
          </cell>
          <cell r="P584">
            <v>-835968.60000000009</v>
          </cell>
        </row>
        <row r="585">
          <cell r="J585">
            <v>5065</v>
          </cell>
          <cell r="L585">
            <v>0</v>
          </cell>
          <cell r="M585">
            <v>0</v>
          </cell>
          <cell r="N585">
            <v>-990777.60000000009</v>
          </cell>
          <cell r="O585">
            <v>-245988.00000000003</v>
          </cell>
          <cell r="P585">
            <v>-1236765.6000000001</v>
          </cell>
        </row>
        <row r="586">
          <cell r="J586">
            <v>5066</v>
          </cell>
          <cell r="L586">
            <v>0</v>
          </cell>
          <cell r="M586">
            <v>0</v>
          </cell>
          <cell r="N586">
            <v>-2476944.0000000005</v>
          </cell>
          <cell r="O586">
            <v>0</v>
          </cell>
          <cell r="P586">
            <v>-2476944.0000000005</v>
          </cell>
        </row>
        <row r="587">
          <cell r="J587">
            <v>5067</v>
          </cell>
          <cell r="L587">
            <v>0</v>
          </cell>
          <cell r="M587">
            <v>0</v>
          </cell>
          <cell r="N587">
            <v>-2972332.8000000003</v>
          </cell>
          <cell r="O587">
            <v>0</v>
          </cell>
          <cell r="P587">
            <v>-2972332.8000000003</v>
          </cell>
        </row>
        <row r="588">
          <cell r="J588">
            <v>5068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J589">
            <v>5069</v>
          </cell>
          <cell r="L589">
            <v>0</v>
          </cell>
          <cell r="M589">
            <v>0</v>
          </cell>
          <cell r="N589">
            <v>-1486166.4000000004</v>
          </cell>
          <cell r="O589">
            <v>0</v>
          </cell>
          <cell r="P589">
            <v>-1486166.4000000004</v>
          </cell>
        </row>
        <row r="590">
          <cell r="J590">
            <v>5070</v>
          </cell>
          <cell r="L590">
            <v>0</v>
          </cell>
          <cell r="M590">
            <v>0</v>
          </cell>
          <cell r="N590">
            <v>-278656.20000000007</v>
          </cell>
          <cell r="O590">
            <v>0</v>
          </cell>
          <cell r="P590">
            <v>-278656.20000000007</v>
          </cell>
        </row>
        <row r="591">
          <cell r="J591">
            <v>5071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J592">
            <v>5072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J593">
            <v>5073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J594">
            <v>5074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J595">
            <v>5075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J596">
            <v>5076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J597">
            <v>5077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J598">
            <v>5078</v>
          </cell>
          <cell r="L598">
            <v>0</v>
          </cell>
          <cell r="M598">
            <v>-939564.5</v>
          </cell>
          <cell r="N598">
            <v>-9722005.2000000011</v>
          </cell>
          <cell r="O598">
            <v>-245988.00000000003</v>
          </cell>
          <cell r="P598">
            <v>-10907557.700000001</v>
          </cell>
        </row>
        <row r="599">
          <cell r="J599">
            <v>5079</v>
          </cell>
        </row>
        <row r="600">
          <cell r="J600">
            <v>5080</v>
          </cell>
        </row>
        <row r="601">
          <cell r="J601">
            <v>5081</v>
          </cell>
          <cell r="L601">
            <v>0</v>
          </cell>
          <cell r="M601">
            <v>4421480</v>
          </cell>
          <cell r="N601">
            <v>25113460</v>
          </cell>
          <cell r="O601">
            <v>683300</v>
          </cell>
          <cell r="P601">
            <v>30218240</v>
          </cell>
        </row>
        <row r="602">
          <cell r="J602">
            <v>5082</v>
          </cell>
          <cell r="L602">
            <v>0</v>
          </cell>
          <cell r="M602">
            <v>0</v>
          </cell>
          <cell r="N602">
            <v>4128240</v>
          </cell>
          <cell r="O602">
            <v>0</v>
          </cell>
          <cell r="P602">
            <v>4128240</v>
          </cell>
        </row>
        <row r="603">
          <cell r="J603">
            <v>5083</v>
          </cell>
          <cell r="L603">
            <v>0</v>
          </cell>
          <cell r="M603">
            <v>0</v>
          </cell>
          <cell r="N603">
            <v>-4128240</v>
          </cell>
          <cell r="O603">
            <v>0</v>
          </cell>
          <cell r="P603">
            <v>-4128240</v>
          </cell>
        </row>
        <row r="604">
          <cell r="J604">
            <v>5084</v>
          </cell>
          <cell r="L604">
            <v>0</v>
          </cell>
          <cell r="M604">
            <v>4421480</v>
          </cell>
          <cell r="N604">
            <v>25113460</v>
          </cell>
          <cell r="O604">
            <v>683300</v>
          </cell>
          <cell r="P604">
            <v>30218240</v>
          </cell>
        </row>
        <row r="605">
          <cell r="J605">
            <v>5085</v>
          </cell>
        </row>
        <row r="606">
          <cell r="J606">
            <v>5086</v>
          </cell>
        </row>
        <row r="607">
          <cell r="J607">
            <v>5087</v>
          </cell>
          <cell r="L607">
            <v>0</v>
          </cell>
          <cell r="M607">
            <v>-469782.25</v>
          </cell>
          <cell r="N607">
            <v>-10155470.400000002</v>
          </cell>
          <cell r="O607">
            <v>-184491</v>
          </cell>
          <cell r="P607">
            <v>-10809743.650000002</v>
          </cell>
        </row>
        <row r="608">
          <cell r="J608">
            <v>5088</v>
          </cell>
          <cell r="L608">
            <v>0</v>
          </cell>
          <cell r="M608">
            <v>-469782.25</v>
          </cell>
          <cell r="N608">
            <v>-2260211.4000000004</v>
          </cell>
          <cell r="O608">
            <v>-61497.000000000007</v>
          </cell>
          <cell r="P608">
            <v>-2791490.6500000004</v>
          </cell>
        </row>
        <row r="609">
          <cell r="J609">
            <v>5089</v>
          </cell>
          <cell r="L609">
            <v>0</v>
          </cell>
          <cell r="M609">
            <v>0</v>
          </cell>
          <cell r="N609">
            <v>2693676.6000000015</v>
          </cell>
          <cell r="O609">
            <v>0</v>
          </cell>
          <cell r="P609">
            <v>2693676.6000000015</v>
          </cell>
        </row>
        <row r="610">
          <cell r="J610">
            <v>5090</v>
          </cell>
          <cell r="L610">
            <v>0</v>
          </cell>
          <cell r="M610">
            <v>-939564.5</v>
          </cell>
          <cell r="N610">
            <v>-9722005.2000000011</v>
          </cell>
          <cell r="O610">
            <v>-245988.00000000003</v>
          </cell>
          <cell r="P610">
            <v>-10907557.700000001</v>
          </cell>
        </row>
        <row r="611">
          <cell r="J611">
            <v>5091</v>
          </cell>
        </row>
        <row r="612">
          <cell r="J612">
            <v>5092</v>
          </cell>
          <cell r="L612">
            <v>0</v>
          </cell>
          <cell r="M612">
            <v>3481915.5</v>
          </cell>
          <cell r="N612">
            <v>15391454.799999999</v>
          </cell>
          <cell r="O612">
            <v>437312</v>
          </cell>
          <cell r="P612">
            <v>19310682.299999997</v>
          </cell>
        </row>
        <row r="613">
          <cell r="J613">
            <v>5093</v>
          </cell>
        </row>
        <row r="614">
          <cell r="J614">
            <v>5094</v>
          </cell>
          <cell r="L614">
            <v>0</v>
          </cell>
          <cell r="M614">
            <v>0</v>
          </cell>
          <cell r="N614">
            <v>1434563.3999999985</v>
          </cell>
          <cell r="O614">
            <v>0</v>
          </cell>
          <cell r="P614">
            <v>1434563.3999999985</v>
          </cell>
        </row>
        <row r="615">
          <cell r="J615">
            <v>5095</v>
          </cell>
          <cell r="L615">
            <v>0</v>
          </cell>
          <cell r="M615">
            <v>0</v>
          </cell>
          <cell r="N615">
            <v>-1434563.3999999985</v>
          </cell>
          <cell r="O615">
            <v>0</v>
          </cell>
          <cell r="P615">
            <v>-1434563.3999999985</v>
          </cell>
        </row>
        <row r="617">
          <cell r="J617">
            <v>6000</v>
          </cell>
          <cell r="L617" t="str">
            <v>Micro Onibus</v>
          </cell>
          <cell r="M617" t="str">
            <v>Leve</v>
          </cell>
          <cell r="N617" t="str">
            <v>Pesado</v>
          </cell>
          <cell r="O617" t="str">
            <v>Articulado</v>
          </cell>
          <cell r="P617" t="str">
            <v>Total</v>
          </cell>
        </row>
        <row r="618">
          <cell r="J618">
            <v>6001</v>
          </cell>
        </row>
        <row r="619">
          <cell r="J619">
            <v>6002</v>
          </cell>
        </row>
        <row r="620">
          <cell r="J620">
            <v>6003</v>
          </cell>
          <cell r="L620">
            <v>0</v>
          </cell>
          <cell r="M620">
            <v>0</v>
          </cell>
          <cell r="N620">
            <v>4</v>
          </cell>
          <cell r="O620">
            <v>0</v>
          </cell>
          <cell r="P620">
            <v>4</v>
          </cell>
        </row>
        <row r="621">
          <cell r="J621">
            <v>6004</v>
          </cell>
          <cell r="L621">
            <v>0</v>
          </cell>
          <cell r="M621">
            <v>0</v>
          </cell>
          <cell r="N621">
            <v>12</v>
          </cell>
          <cell r="O621">
            <v>0</v>
          </cell>
          <cell r="P621">
            <v>12</v>
          </cell>
        </row>
        <row r="622">
          <cell r="J622">
            <v>6005</v>
          </cell>
          <cell r="L622">
            <v>0</v>
          </cell>
          <cell r="M622">
            <v>14</v>
          </cell>
          <cell r="N622">
            <v>5</v>
          </cell>
          <cell r="O622">
            <v>0</v>
          </cell>
          <cell r="P622">
            <v>19</v>
          </cell>
        </row>
        <row r="623">
          <cell r="J623">
            <v>6006</v>
          </cell>
          <cell r="L623">
            <v>0</v>
          </cell>
          <cell r="M623">
            <v>0</v>
          </cell>
          <cell r="N623">
            <v>9</v>
          </cell>
          <cell r="O623">
            <v>0</v>
          </cell>
          <cell r="P623">
            <v>9</v>
          </cell>
        </row>
        <row r="624">
          <cell r="J624">
            <v>6007</v>
          </cell>
          <cell r="L624">
            <v>0</v>
          </cell>
          <cell r="M624">
            <v>0</v>
          </cell>
          <cell r="N624">
            <v>8</v>
          </cell>
          <cell r="O624">
            <v>1</v>
          </cell>
          <cell r="P624">
            <v>9</v>
          </cell>
        </row>
        <row r="625">
          <cell r="J625">
            <v>6008</v>
          </cell>
          <cell r="L625">
            <v>0</v>
          </cell>
          <cell r="M625">
            <v>0</v>
          </cell>
          <cell r="N625">
            <v>16</v>
          </cell>
          <cell r="O625">
            <v>0</v>
          </cell>
          <cell r="P625">
            <v>16</v>
          </cell>
        </row>
        <row r="626">
          <cell r="J626">
            <v>6009</v>
          </cell>
          <cell r="L626">
            <v>0</v>
          </cell>
          <cell r="M626">
            <v>0</v>
          </cell>
          <cell r="N626">
            <v>12</v>
          </cell>
          <cell r="O626">
            <v>0</v>
          </cell>
          <cell r="P626">
            <v>12</v>
          </cell>
        </row>
        <row r="627">
          <cell r="J627">
            <v>6010</v>
          </cell>
          <cell r="L627">
            <v>0</v>
          </cell>
          <cell r="M627">
            <v>0</v>
          </cell>
          <cell r="N627">
            <v>6</v>
          </cell>
          <cell r="O627">
            <v>0</v>
          </cell>
          <cell r="P627">
            <v>6</v>
          </cell>
        </row>
        <row r="628">
          <cell r="J628">
            <v>6011</v>
          </cell>
          <cell r="L628">
            <v>0</v>
          </cell>
          <cell r="M628">
            <v>0</v>
          </cell>
          <cell r="N628">
            <v>1</v>
          </cell>
          <cell r="O628">
            <v>0</v>
          </cell>
          <cell r="P628">
            <v>1</v>
          </cell>
        </row>
        <row r="629">
          <cell r="J629">
            <v>6012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J630">
            <v>6013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J631">
            <v>6014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J632">
            <v>6015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J633">
            <v>6016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4">
          <cell r="J634">
            <v>6017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J635">
            <v>6018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J636">
            <v>6019</v>
          </cell>
          <cell r="L636">
            <v>0</v>
          </cell>
          <cell r="M636">
            <v>14</v>
          </cell>
          <cell r="N636">
            <v>73</v>
          </cell>
          <cell r="O636">
            <v>1</v>
          </cell>
          <cell r="P636">
            <v>88</v>
          </cell>
        </row>
        <row r="637">
          <cell r="J637">
            <v>6020</v>
          </cell>
          <cell r="L637">
            <v>0</v>
          </cell>
          <cell r="M637">
            <v>28</v>
          </cell>
          <cell r="N637">
            <v>283</v>
          </cell>
          <cell r="O637">
            <v>4</v>
          </cell>
          <cell r="P637">
            <v>315</v>
          </cell>
        </row>
        <row r="638">
          <cell r="J638">
            <v>6021</v>
          </cell>
          <cell r="L638" t="e">
            <v>#DIV/0!</v>
          </cell>
          <cell r="M638">
            <v>2</v>
          </cell>
          <cell r="N638">
            <v>3.8767123287671232</v>
          </cell>
          <cell r="O638">
            <v>4</v>
          </cell>
          <cell r="P638">
            <v>3.5795454545454546</v>
          </cell>
        </row>
        <row r="639">
          <cell r="J639">
            <v>6022</v>
          </cell>
        </row>
        <row r="640">
          <cell r="J640">
            <v>6023</v>
          </cell>
        </row>
        <row r="641">
          <cell r="J641">
            <v>6024</v>
          </cell>
          <cell r="L641">
            <v>0</v>
          </cell>
          <cell r="M641">
            <v>0</v>
          </cell>
          <cell r="N641">
            <v>1376080</v>
          </cell>
          <cell r="O641">
            <v>0</v>
          </cell>
          <cell r="P641">
            <v>1376080</v>
          </cell>
        </row>
        <row r="642">
          <cell r="J642">
            <v>6025</v>
          </cell>
          <cell r="L642">
            <v>0</v>
          </cell>
          <cell r="M642">
            <v>0</v>
          </cell>
          <cell r="N642">
            <v>4128240</v>
          </cell>
          <cell r="O642">
            <v>0</v>
          </cell>
          <cell r="P642">
            <v>4128240</v>
          </cell>
        </row>
        <row r="643">
          <cell r="J643">
            <v>6026</v>
          </cell>
          <cell r="L643">
            <v>0</v>
          </cell>
          <cell r="M643">
            <v>4421480</v>
          </cell>
          <cell r="N643">
            <v>1720100</v>
          </cell>
          <cell r="O643">
            <v>0</v>
          </cell>
          <cell r="P643">
            <v>6141580</v>
          </cell>
        </row>
        <row r="644">
          <cell r="J644">
            <v>6027</v>
          </cell>
          <cell r="L644">
            <v>0</v>
          </cell>
          <cell r="M644">
            <v>0</v>
          </cell>
          <cell r="N644">
            <v>3096180</v>
          </cell>
          <cell r="O644">
            <v>0</v>
          </cell>
          <cell r="P644">
            <v>3096180</v>
          </cell>
        </row>
        <row r="645">
          <cell r="J645">
            <v>6028</v>
          </cell>
          <cell r="L645">
            <v>0</v>
          </cell>
          <cell r="M645">
            <v>0</v>
          </cell>
          <cell r="N645">
            <v>2752160</v>
          </cell>
          <cell r="O645">
            <v>683300</v>
          </cell>
          <cell r="P645">
            <v>3435460</v>
          </cell>
        </row>
        <row r="646">
          <cell r="J646">
            <v>6029</v>
          </cell>
          <cell r="L646">
            <v>0</v>
          </cell>
          <cell r="M646">
            <v>0</v>
          </cell>
          <cell r="N646">
            <v>5504320</v>
          </cell>
          <cell r="O646">
            <v>0</v>
          </cell>
          <cell r="P646">
            <v>5504320</v>
          </cell>
        </row>
        <row r="647">
          <cell r="J647">
            <v>6030</v>
          </cell>
          <cell r="L647">
            <v>0</v>
          </cell>
          <cell r="M647">
            <v>0</v>
          </cell>
          <cell r="N647">
            <v>4128240</v>
          </cell>
          <cell r="O647">
            <v>0</v>
          </cell>
          <cell r="P647">
            <v>4128240</v>
          </cell>
        </row>
        <row r="648">
          <cell r="J648">
            <v>6031</v>
          </cell>
          <cell r="L648">
            <v>0</v>
          </cell>
          <cell r="M648">
            <v>0</v>
          </cell>
          <cell r="N648">
            <v>2064120</v>
          </cell>
          <cell r="O648">
            <v>0</v>
          </cell>
          <cell r="P648">
            <v>2064120</v>
          </cell>
        </row>
        <row r="649">
          <cell r="J649">
            <v>6032</v>
          </cell>
          <cell r="L649">
            <v>0</v>
          </cell>
          <cell r="M649">
            <v>0</v>
          </cell>
          <cell r="N649">
            <v>344020</v>
          </cell>
          <cell r="O649">
            <v>0</v>
          </cell>
          <cell r="P649">
            <v>344020</v>
          </cell>
        </row>
        <row r="650">
          <cell r="J650">
            <v>6033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</row>
        <row r="651">
          <cell r="J651">
            <v>6034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J652">
            <v>6035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</row>
        <row r="653">
          <cell r="J653">
            <v>6036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J654">
            <v>6037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J655">
            <v>6038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J656">
            <v>6039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</row>
        <row r="657">
          <cell r="J657">
            <v>6040</v>
          </cell>
          <cell r="L657">
            <v>0</v>
          </cell>
          <cell r="M657">
            <v>4421480</v>
          </cell>
          <cell r="N657">
            <v>25113460</v>
          </cell>
          <cell r="O657">
            <v>683300</v>
          </cell>
          <cell r="P657">
            <v>30218240</v>
          </cell>
        </row>
        <row r="658">
          <cell r="J658">
            <v>6041</v>
          </cell>
        </row>
        <row r="659">
          <cell r="J659">
            <v>6042</v>
          </cell>
        </row>
        <row r="660">
          <cell r="J660">
            <v>6043</v>
          </cell>
          <cell r="L660">
            <v>0</v>
          </cell>
          <cell r="M660">
            <v>0</v>
          </cell>
          <cell r="N660">
            <v>-123847.2</v>
          </cell>
          <cell r="O660">
            <v>0</v>
          </cell>
          <cell r="P660">
            <v>-123847.2</v>
          </cell>
        </row>
        <row r="661">
          <cell r="J661">
            <v>6044</v>
          </cell>
          <cell r="L661">
            <v>0</v>
          </cell>
          <cell r="M661">
            <v>0</v>
          </cell>
          <cell r="N661">
            <v>-371541.60000000003</v>
          </cell>
          <cell r="O661">
            <v>0</v>
          </cell>
          <cell r="P661">
            <v>-371541.60000000003</v>
          </cell>
        </row>
        <row r="662">
          <cell r="J662">
            <v>6045</v>
          </cell>
          <cell r="L662">
            <v>0</v>
          </cell>
          <cell r="M662">
            <v>-469782.25000000006</v>
          </cell>
          <cell r="N662">
            <v>-154809.00000000003</v>
          </cell>
          <cell r="O662">
            <v>0</v>
          </cell>
          <cell r="P662">
            <v>-624591.25000000012</v>
          </cell>
        </row>
        <row r="663">
          <cell r="J663">
            <v>6046</v>
          </cell>
          <cell r="L663">
            <v>0</v>
          </cell>
          <cell r="M663">
            <v>0</v>
          </cell>
          <cell r="N663">
            <v>-278656.2</v>
          </cell>
          <cell r="O663">
            <v>0</v>
          </cell>
          <cell r="P663">
            <v>-278656.2</v>
          </cell>
        </row>
        <row r="664">
          <cell r="J664">
            <v>6047</v>
          </cell>
          <cell r="L664">
            <v>0</v>
          </cell>
          <cell r="M664">
            <v>0</v>
          </cell>
          <cell r="N664">
            <v>-247694.40000000008</v>
          </cell>
          <cell r="O664">
            <v>-61497.000000000015</v>
          </cell>
          <cell r="P664">
            <v>-309191.40000000008</v>
          </cell>
        </row>
        <row r="665">
          <cell r="J665">
            <v>6048</v>
          </cell>
          <cell r="L665">
            <v>0</v>
          </cell>
          <cell r="M665">
            <v>0</v>
          </cell>
          <cell r="N665">
            <v>-495388.80000000016</v>
          </cell>
          <cell r="O665">
            <v>0</v>
          </cell>
          <cell r="P665">
            <v>-495388.80000000016</v>
          </cell>
        </row>
        <row r="666">
          <cell r="J666">
            <v>6049</v>
          </cell>
          <cell r="L666">
            <v>0</v>
          </cell>
          <cell r="M666">
            <v>0</v>
          </cell>
          <cell r="N666">
            <v>-371541.60000000009</v>
          </cell>
          <cell r="O666">
            <v>0</v>
          </cell>
          <cell r="P666">
            <v>-371541.60000000009</v>
          </cell>
        </row>
        <row r="667">
          <cell r="J667">
            <v>6050</v>
          </cell>
          <cell r="L667">
            <v>0</v>
          </cell>
          <cell r="M667">
            <v>0</v>
          </cell>
          <cell r="N667">
            <v>-185770.80000000005</v>
          </cell>
          <cell r="O667">
            <v>0</v>
          </cell>
          <cell r="P667">
            <v>-185770.80000000005</v>
          </cell>
        </row>
        <row r="668">
          <cell r="J668">
            <v>6051</v>
          </cell>
          <cell r="L668">
            <v>0</v>
          </cell>
          <cell r="M668">
            <v>0</v>
          </cell>
          <cell r="N668">
            <v>-30961.80000000001</v>
          </cell>
          <cell r="O668">
            <v>0</v>
          </cell>
          <cell r="P668">
            <v>-30961.80000000001</v>
          </cell>
        </row>
        <row r="669">
          <cell r="J669">
            <v>6052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J670">
            <v>6053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</row>
        <row r="671">
          <cell r="J671">
            <v>6054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</row>
        <row r="672">
          <cell r="J672">
            <v>6055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J673">
            <v>6056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J674">
            <v>6057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</row>
        <row r="675">
          <cell r="J675">
            <v>6058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J676">
            <v>6059</v>
          </cell>
          <cell r="L676">
            <v>0</v>
          </cell>
          <cell r="M676">
            <v>-469782.25000000006</v>
          </cell>
          <cell r="N676">
            <v>-2260211.4000000004</v>
          </cell>
          <cell r="O676">
            <v>-61497.000000000015</v>
          </cell>
          <cell r="P676">
            <v>-2791490.6500000004</v>
          </cell>
        </row>
        <row r="677">
          <cell r="J677">
            <v>6060</v>
          </cell>
        </row>
        <row r="678">
          <cell r="J678">
            <v>6061</v>
          </cell>
          <cell r="N678"/>
        </row>
        <row r="679">
          <cell r="J679">
            <v>6062</v>
          </cell>
          <cell r="L679">
            <v>0</v>
          </cell>
          <cell r="M679">
            <v>0</v>
          </cell>
          <cell r="N679">
            <v>-123847.2</v>
          </cell>
          <cell r="O679">
            <v>0</v>
          </cell>
          <cell r="P679">
            <v>-123847.2</v>
          </cell>
        </row>
        <row r="680">
          <cell r="J680">
            <v>6063</v>
          </cell>
          <cell r="L680">
            <v>0</v>
          </cell>
          <cell r="M680">
            <v>0</v>
          </cell>
          <cell r="N680">
            <v>-743083.2</v>
          </cell>
          <cell r="O680">
            <v>0</v>
          </cell>
          <cell r="P680">
            <v>-743083.2</v>
          </cell>
        </row>
        <row r="681">
          <cell r="J681">
            <v>6064</v>
          </cell>
          <cell r="L681">
            <v>0</v>
          </cell>
          <cell r="M681">
            <v>-1409346.75</v>
          </cell>
          <cell r="N681">
            <v>-464427.00000000006</v>
          </cell>
          <cell r="O681">
            <v>0</v>
          </cell>
          <cell r="P681">
            <v>-1873773.75</v>
          </cell>
        </row>
        <row r="682">
          <cell r="J682">
            <v>6065</v>
          </cell>
          <cell r="L682">
            <v>0</v>
          </cell>
          <cell r="M682">
            <v>0</v>
          </cell>
          <cell r="N682">
            <v>-1114624.8</v>
          </cell>
          <cell r="O682">
            <v>0</v>
          </cell>
          <cell r="P682">
            <v>-1114624.8</v>
          </cell>
        </row>
        <row r="683">
          <cell r="J683">
            <v>6066</v>
          </cell>
          <cell r="L683">
            <v>0</v>
          </cell>
          <cell r="M683">
            <v>0</v>
          </cell>
          <cell r="N683">
            <v>-1238472.0000000002</v>
          </cell>
          <cell r="O683">
            <v>-307485.00000000006</v>
          </cell>
          <cell r="P683">
            <v>-1545957.0000000002</v>
          </cell>
        </row>
        <row r="684">
          <cell r="J684">
            <v>6067</v>
          </cell>
          <cell r="L684">
            <v>0</v>
          </cell>
          <cell r="M684">
            <v>0</v>
          </cell>
          <cell r="N684">
            <v>-2972332.8000000003</v>
          </cell>
          <cell r="O684">
            <v>0</v>
          </cell>
          <cell r="P684">
            <v>-2972332.8000000003</v>
          </cell>
        </row>
        <row r="685">
          <cell r="J685">
            <v>6068</v>
          </cell>
          <cell r="L685">
            <v>0</v>
          </cell>
          <cell r="M685">
            <v>0</v>
          </cell>
          <cell r="N685">
            <v>-2600791.2000000007</v>
          </cell>
          <cell r="O685">
            <v>0</v>
          </cell>
          <cell r="P685">
            <v>-2600791.2000000007</v>
          </cell>
        </row>
        <row r="686">
          <cell r="J686">
            <v>6069</v>
          </cell>
          <cell r="L686">
            <v>0</v>
          </cell>
          <cell r="M686">
            <v>0</v>
          </cell>
          <cell r="N686">
            <v>-1486166.4000000004</v>
          </cell>
          <cell r="O686">
            <v>0</v>
          </cell>
          <cell r="P686">
            <v>-1486166.4000000004</v>
          </cell>
        </row>
        <row r="687">
          <cell r="J687">
            <v>6070</v>
          </cell>
          <cell r="L687">
            <v>0</v>
          </cell>
          <cell r="M687">
            <v>0</v>
          </cell>
          <cell r="N687">
            <v>-278656.20000000007</v>
          </cell>
          <cell r="O687">
            <v>0</v>
          </cell>
          <cell r="P687">
            <v>-278656.20000000007</v>
          </cell>
        </row>
        <row r="688">
          <cell r="J688">
            <v>6071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J689">
            <v>6072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J690">
            <v>6073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J691">
            <v>6074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J692">
            <v>6075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J693">
            <v>6076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J694">
            <v>6077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J695">
            <v>6078</v>
          </cell>
          <cell r="L695">
            <v>0</v>
          </cell>
          <cell r="M695">
            <v>-1409346.75</v>
          </cell>
          <cell r="N695">
            <v>-11022400.800000001</v>
          </cell>
          <cell r="O695">
            <v>-307485.00000000006</v>
          </cell>
          <cell r="P695">
            <v>-12739232.550000001</v>
          </cell>
        </row>
        <row r="696">
          <cell r="J696">
            <v>6079</v>
          </cell>
        </row>
        <row r="697">
          <cell r="J697">
            <v>6080</v>
          </cell>
        </row>
        <row r="698">
          <cell r="J698">
            <v>6081</v>
          </cell>
          <cell r="L698">
            <v>0</v>
          </cell>
          <cell r="M698">
            <v>4421480</v>
          </cell>
          <cell r="N698">
            <v>25113460</v>
          </cell>
          <cell r="O698">
            <v>683300</v>
          </cell>
          <cell r="P698">
            <v>30218240</v>
          </cell>
        </row>
        <row r="699">
          <cell r="J699">
            <v>6082</v>
          </cell>
          <cell r="L699">
            <v>0</v>
          </cell>
          <cell r="M699">
            <v>0</v>
          </cell>
          <cell r="N699">
            <v>1376080</v>
          </cell>
          <cell r="O699">
            <v>0</v>
          </cell>
          <cell r="P699">
            <v>1376080</v>
          </cell>
        </row>
        <row r="700">
          <cell r="J700">
            <v>6083</v>
          </cell>
          <cell r="L700">
            <v>0</v>
          </cell>
          <cell r="M700">
            <v>0</v>
          </cell>
          <cell r="N700">
            <v>-1376080</v>
          </cell>
          <cell r="O700">
            <v>0</v>
          </cell>
          <cell r="P700">
            <v>-1376080</v>
          </cell>
        </row>
        <row r="701">
          <cell r="J701">
            <v>6084</v>
          </cell>
          <cell r="L701">
            <v>0</v>
          </cell>
          <cell r="M701">
            <v>4421480</v>
          </cell>
          <cell r="N701">
            <v>25113460</v>
          </cell>
          <cell r="O701">
            <v>683300</v>
          </cell>
          <cell r="P701">
            <v>30218240</v>
          </cell>
        </row>
        <row r="702">
          <cell r="J702">
            <v>6085</v>
          </cell>
        </row>
        <row r="703">
          <cell r="J703">
            <v>6086</v>
          </cell>
        </row>
        <row r="704">
          <cell r="J704">
            <v>6087</v>
          </cell>
          <cell r="L704">
            <v>0</v>
          </cell>
          <cell r="M704">
            <v>-939564.5</v>
          </cell>
          <cell r="N704">
            <v>-9722005.2000000011</v>
          </cell>
          <cell r="O704">
            <v>-245988.00000000003</v>
          </cell>
          <cell r="P704">
            <v>-10907557.700000001</v>
          </cell>
        </row>
        <row r="705">
          <cell r="J705">
            <v>6088</v>
          </cell>
          <cell r="L705">
            <v>0</v>
          </cell>
          <cell r="M705">
            <v>-469782.25000000006</v>
          </cell>
          <cell r="N705">
            <v>-2260211.4000000004</v>
          </cell>
          <cell r="O705">
            <v>-61497.000000000015</v>
          </cell>
          <cell r="P705">
            <v>-2791490.6500000004</v>
          </cell>
        </row>
        <row r="706">
          <cell r="J706">
            <v>6089</v>
          </cell>
          <cell r="L706">
            <v>0</v>
          </cell>
          <cell r="M706">
            <v>0</v>
          </cell>
          <cell r="N706">
            <v>959815.80000000075</v>
          </cell>
          <cell r="O706">
            <v>0</v>
          </cell>
          <cell r="P706">
            <v>959815.80000000075</v>
          </cell>
        </row>
        <row r="707">
          <cell r="J707">
            <v>6090</v>
          </cell>
          <cell r="L707">
            <v>0</v>
          </cell>
          <cell r="M707">
            <v>-1409346.75</v>
          </cell>
          <cell r="N707">
            <v>-11022400.800000001</v>
          </cell>
          <cell r="O707">
            <v>-307485.00000000006</v>
          </cell>
          <cell r="P707">
            <v>-12739232.550000001</v>
          </cell>
        </row>
        <row r="708">
          <cell r="J708">
            <v>6091</v>
          </cell>
        </row>
        <row r="709">
          <cell r="J709">
            <v>6092</v>
          </cell>
          <cell r="L709">
            <v>0</v>
          </cell>
          <cell r="M709">
            <v>3012133.25</v>
          </cell>
          <cell r="N709">
            <v>14091059.199999999</v>
          </cell>
          <cell r="O709">
            <v>375814.99999999994</v>
          </cell>
          <cell r="P709">
            <v>17479007.449999999</v>
          </cell>
        </row>
        <row r="710">
          <cell r="J710">
            <v>6093</v>
          </cell>
        </row>
        <row r="711">
          <cell r="J711">
            <v>6094</v>
          </cell>
          <cell r="L711">
            <v>0</v>
          </cell>
          <cell r="M711">
            <v>0</v>
          </cell>
          <cell r="N711">
            <v>416264.19999999925</v>
          </cell>
          <cell r="O711">
            <v>0</v>
          </cell>
          <cell r="P711">
            <v>416264.19999999925</v>
          </cell>
        </row>
        <row r="712">
          <cell r="J712">
            <v>6095</v>
          </cell>
          <cell r="L712">
            <v>0</v>
          </cell>
          <cell r="M712">
            <v>0</v>
          </cell>
          <cell r="N712">
            <v>-416264.19999999925</v>
          </cell>
          <cell r="O712">
            <v>0</v>
          </cell>
          <cell r="P712">
            <v>-416264.19999999925</v>
          </cell>
        </row>
        <row r="714">
          <cell r="J714">
            <v>7000</v>
          </cell>
          <cell r="L714" t="str">
            <v>Micro Onibus</v>
          </cell>
          <cell r="M714" t="str">
            <v>Leve</v>
          </cell>
          <cell r="N714" t="str">
            <v>Pesado</v>
          </cell>
          <cell r="O714" t="str">
            <v>Articulado</v>
          </cell>
          <cell r="P714" t="str">
            <v>Total</v>
          </cell>
        </row>
        <row r="715">
          <cell r="J715">
            <v>7001</v>
          </cell>
        </row>
        <row r="716">
          <cell r="J716">
            <v>7002</v>
          </cell>
        </row>
        <row r="717">
          <cell r="J717">
            <v>7003</v>
          </cell>
          <cell r="L717">
            <v>0</v>
          </cell>
          <cell r="M717">
            <v>0</v>
          </cell>
          <cell r="N717">
            <v>12</v>
          </cell>
          <cell r="O717">
            <v>0</v>
          </cell>
          <cell r="P717">
            <v>12</v>
          </cell>
        </row>
        <row r="718">
          <cell r="J718">
            <v>7004</v>
          </cell>
          <cell r="L718">
            <v>0</v>
          </cell>
          <cell r="M718">
            <v>0</v>
          </cell>
          <cell r="N718">
            <v>4</v>
          </cell>
          <cell r="O718">
            <v>0</v>
          </cell>
          <cell r="P718">
            <v>4</v>
          </cell>
        </row>
        <row r="719">
          <cell r="J719">
            <v>7005</v>
          </cell>
          <cell r="L719">
            <v>0</v>
          </cell>
          <cell r="M719">
            <v>0</v>
          </cell>
          <cell r="N719">
            <v>12</v>
          </cell>
          <cell r="O719">
            <v>0</v>
          </cell>
          <cell r="P719">
            <v>12</v>
          </cell>
        </row>
        <row r="720">
          <cell r="J720">
            <v>7006</v>
          </cell>
          <cell r="L720">
            <v>0</v>
          </cell>
          <cell r="M720">
            <v>14</v>
          </cell>
          <cell r="N720">
            <v>5</v>
          </cell>
          <cell r="O720">
            <v>0</v>
          </cell>
          <cell r="P720">
            <v>19</v>
          </cell>
        </row>
        <row r="721">
          <cell r="J721">
            <v>7007</v>
          </cell>
          <cell r="L721">
            <v>0</v>
          </cell>
          <cell r="M721">
            <v>0</v>
          </cell>
          <cell r="N721">
            <v>9</v>
          </cell>
          <cell r="O721">
            <v>0</v>
          </cell>
          <cell r="P721">
            <v>9</v>
          </cell>
        </row>
        <row r="722">
          <cell r="J722">
            <v>7008</v>
          </cell>
          <cell r="L722">
            <v>0</v>
          </cell>
          <cell r="M722">
            <v>0</v>
          </cell>
          <cell r="N722">
            <v>8</v>
          </cell>
          <cell r="O722">
            <v>1</v>
          </cell>
          <cell r="P722">
            <v>9</v>
          </cell>
        </row>
        <row r="723">
          <cell r="J723">
            <v>7009</v>
          </cell>
          <cell r="L723">
            <v>0</v>
          </cell>
          <cell r="M723">
            <v>0</v>
          </cell>
          <cell r="N723">
            <v>16</v>
          </cell>
          <cell r="O723">
            <v>0</v>
          </cell>
          <cell r="P723">
            <v>16</v>
          </cell>
        </row>
        <row r="724">
          <cell r="J724">
            <v>7010</v>
          </cell>
          <cell r="L724">
            <v>0</v>
          </cell>
          <cell r="M724">
            <v>0</v>
          </cell>
          <cell r="N724">
            <v>6</v>
          </cell>
          <cell r="O724">
            <v>0</v>
          </cell>
          <cell r="P724">
            <v>6</v>
          </cell>
        </row>
        <row r="725">
          <cell r="J725">
            <v>7011</v>
          </cell>
          <cell r="L725">
            <v>0</v>
          </cell>
          <cell r="M725">
            <v>0</v>
          </cell>
          <cell r="N725">
            <v>1</v>
          </cell>
          <cell r="O725">
            <v>0</v>
          </cell>
          <cell r="P725">
            <v>1</v>
          </cell>
        </row>
        <row r="726">
          <cell r="J726">
            <v>7012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J727">
            <v>7013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J728">
            <v>7014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</row>
        <row r="729">
          <cell r="J729">
            <v>7015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J730">
            <v>7016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J731">
            <v>7017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J732">
            <v>7018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J733">
            <v>7019</v>
          </cell>
          <cell r="L733">
            <v>0</v>
          </cell>
          <cell r="M733">
            <v>14</v>
          </cell>
          <cell r="N733">
            <v>73</v>
          </cell>
          <cell r="O733">
            <v>1</v>
          </cell>
          <cell r="P733">
            <v>88</v>
          </cell>
        </row>
        <row r="734">
          <cell r="J734">
            <v>7020</v>
          </cell>
          <cell r="L734">
            <v>0</v>
          </cell>
          <cell r="M734">
            <v>42</v>
          </cell>
          <cell r="N734">
            <v>265</v>
          </cell>
          <cell r="O734">
            <v>5</v>
          </cell>
          <cell r="P734">
            <v>312</v>
          </cell>
        </row>
        <row r="735">
          <cell r="J735">
            <v>7021</v>
          </cell>
          <cell r="L735" t="e">
            <v>#DIV/0!</v>
          </cell>
          <cell r="M735">
            <v>3</v>
          </cell>
          <cell r="N735">
            <v>3.6301369863013697</v>
          </cell>
          <cell r="O735">
            <v>5</v>
          </cell>
          <cell r="P735">
            <v>3.5454545454545454</v>
          </cell>
        </row>
        <row r="736">
          <cell r="J736">
            <v>7022</v>
          </cell>
        </row>
        <row r="737">
          <cell r="J737">
            <v>7023</v>
          </cell>
        </row>
        <row r="738">
          <cell r="J738">
            <v>7024</v>
          </cell>
          <cell r="L738">
            <v>0</v>
          </cell>
          <cell r="M738">
            <v>0</v>
          </cell>
          <cell r="N738">
            <v>4128240</v>
          </cell>
          <cell r="O738">
            <v>0</v>
          </cell>
          <cell r="P738">
            <v>4128240</v>
          </cell>
        </row>
        <row r="739">
          <cell r="J739">
            <v>7025</v>
          </cell>
          <cell r="L739">
            <v>0</v>
          </cell>
          <cell r="M739">
            <v>0</v>
          </cell>
          <cell r="N739">
            <v>1376080</v>
          </cell>
          <cell r="O739">
            <v>0</v>
          </cell>
          <cell r="P739">
            <v>1376080</v>
          </cell>
        </row>
        <row r="740">
          <cell r="J740">
            <v>7026</v>
          </cell>
          <cell r="L740">
            <v>0</v>
          </cell>
          <cell r="M740">
            <v>0</v>
          </cell>
          <cell r="N740">
            <v>4128240</v>
          </cell>
          <cell r="O740">
            <v>0</v>
          </cell>
          <cell r="P740">
            <v>4128240</v>
          </cell>
        </row>
        <row r="741">
          <cell r="J741">
            <v>7027</v>
          </cell>
          <cell r="L741">
            <v>0</v>
          </cell>
          <cell r="M741">
            <v>4421480</v>
          </cell>
          <cell r="N741">
            <v>1720100</v>
          </cell>
          <cell r="O741">
            <v>0</v>
          </cell>
          <cell r="P741">
            <v>6141580</v>
          </cell>
        </row>
        <row r="742">
          <cell r="J742">
            <v>7028</v>
          </cell>
          <cell r="L742">
            <v>0</v>
          </cell>
          <cell r="M742">
            <v>0</v>
          </cell>
          <cell r="N742">
            <v>3096180</v>
          </cell>
          <cell r="O742">
            <v>0</v>
          </cell>
          <cell r="P742">
            <v>3096180</v>
          </cell>
        </row>
        <row r="743">
          <cell r="J743">
            <v>7029</v>
          </cell>
          <cell r="L743">
            <v>0</v>
          </cell>
          <cell r="M743">
            <v>0</v>
          </cell>
          <cell r="N743">
            <v>2752160</v>
          </cell>
          <cell r="O743">
            <v>683300</v>
          </cell>
          <cell r="P743">
            <v>3435460</v>
          </cell>
        </row>
        <row r="744">
          <cell r="J744">
            <v>7030</v>
          </cell>
          <cell r="L744">
            <v>0</v>
          </cell>
          <cell r="M744">
            <v>0</v>
          </cell>
          <cell r="N744">
            <v>5504320</v>
          </cell>
          <cell r="O744">
            <v>0</v>
          </cell>
          <cell r="P744">
            <v>5504320</v>
          </cell>
        </row>
        <row r="745">
          <cell r="J745">
            <v>7031</v>
          </cell>
          <cell r="L745">
            <v>0</v>
          </cell>
          <cell r="M745">
            <v>0</v>
          </cell>
          <cell r="N745">
            <v>2064120</v>
          </cell>
          <cell r="O745">
            <v>0</v>
          </cell>
          <cell r="P745">
            <v>2064120</v>
          </cell>
        </row>
        <row r="746">
          <cell r="J746">
            <v>7032</v>
          </cell>
          <cell r="L746">
            <v>0</v>
          </cell>
          <cell r="M746">
            <v>0</v>
          </cell>
          <cell r="N746">
            <v>344020</v>
          </cell>
          <cell r="O746">
            <v>0</v>
          </cell>
          <cell r="P746">
            <v>344020</v>
          </cell>
        </row>
        <row r="747">
          <cell r="J747">
            <v>7033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</row>
        <row r="748">
          <cell r="J748">
            <v>7034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J749">
            <v>7035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J750">
            <v>7036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J751">
            <v>7037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J752">
            <v>7038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J753">
            <v>7039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J754">
            <v>7040</v>
          </cell>
          <cell r="L754">
            <v>0</v>
          </cell>
          <cell r="M754">
            <v>4421480</v>
          </cell>
          <cell r="N754">
            <v>25113460</v>
          </cell>
          <cell r="O754">
            <v>683300</v>
          </cell>
          <cell r="P754">
            <v>30218240</v>
          </cell>
        </row>
        <row r="755">
          <cell r="J755">
            <v>7041</v>
          </cell>
        </row>
        <row r="756">
          <cell r="J756">
            <v>7042</v>
          </cell>
        </row>
        <row r="757">
          <cell r="J757">
            <v>7043</v>
          </cell>
          <cell r="L757">
            <v>0</v>
          </cell>
          <cell r="M757">
            <v>0</v>
          </cell>
          <cell r="N757">
            <v>-371541.6</v>
          </cell>
          <cell r="O757">
            <v>0</v>
          </cell>
          <cell r="P757">
            <v>-371541.6</v>
          </cell>
        </row>
        <row r="758">
          <cell r="J758">
            <v>7044</v>
          </cell>
          <cell r="L758">
            <v>0</v>
          </cell>
          <cell r="M758">
            <v>0</v>
          </cell>
          <cell r="N758">
            <v>-123847.20000000001</v>
          </cell>
          <cell r="O758">
            <v>0</v>
          </cell>
          <cell r="P758">
            <v>-123847.20000000001</v>
          </cell>
        </row>
        <row r="759">
          <cell r="J759">
            <v>7045</v>
          </cell>
          <cell r="L759">
            <v>0</v>
          </cell>
          <cell r="M759">
            <v>0</v>
          </cell>
          <cell r="N759">
            <v>-371541.60000000003</v>
          </cell>
          <cell r="O759">
            <v>0</v>
          </cell>
          <cell r="P759">
            <v>-371541.60000000003</v>
          </cell>
        </row>
        <row r="760">
          <cell r="J760">
            <v>7046</v>
          </cell>
          <cell r="L760">
            <v>0</v>
          </cell>
          <cell r="M760">
            <v>-469782.25</v>
          </cell>
          <cell r="N760">
            <v>-154809.00000000003</v>
          </cell>
          <cell r="O760">
            <v>0</v>
          </cell>
          <cell r="P760">
            <v>-624591.25</v>
          </cell>
        </row>
        <row r="761">
          <cell r="J761">
            <v>7047</v>
          </cell>
          <cell r="L761">
            <v>0</v>
          </cell>
          <cell r="M761">
            <v>0</v>
          </cell>
          <cell r="N761">
            <v>-278656.20000000007</v>
          </cell>
          <cell r="O761">
            <v>0</v>
          </cell>
          <cell r="P761">
            <v>-278656.20000000007</v>
          </cell>
        </row>
        <row r="762">
          <cell r="J762">
            <v>7048</v>
          </cell>
          <cell r="L762">
            <v>0</v>
          </cell>
          <cell r="M762">
            <v>0</v>
          </cell>
          <cell r="N762">
            <v>-247694.40000000008</v>
          </cell>
          <cell r="O762">
            <v>-61497.000000000015</v>
          </cell>
          <cell r="P762">
            <v>-309191.40000000008</v>
          </cell>
        </row>
        <row r="763">
          <cell r="J763">
            <v>7049</v>
          </cell>
          <cell r="L763">
            <v>0</v>
          </cell>
          <cell r="M763">
            <v>0</v>
          </cell>
          <cell r="N763">
            <v>-495388.80000000016</v>
          </cell>
          <cell r="O763">
            <v>0</v>
          </cell>
          <cell r="P763">
            <v>-495388.80000000016</v>
          </cell>
        </row>
        <row r="764">
          <cell r="J764">
            <v>7050</v>
          </cell>
          <cell r="L764">
            <v>0</v>
          </cell>
          <cell r="M764">
            <v>0</v>
          </cell>
          <cell r="N764">
            <v>-185770.80000000005</v>
          </cell>
          <cell r="O764">
            <v>0</v>
          </cell>
          <cell r="P764">
            <v>-185770.80000000005</v>
          </cell>
        </row>
        <row r="765">
          <cell r="J765">
            <v>7051</v>
          </cell>
          <cell r="L765">
            <v>0</v>
          </cell>
          <cell r="M765">
            <v>0</v>
          </cell>
          <cell r="N765">
            <v>-30961.80000000001</v>
          </cell>
          <cell r="O765">
            <v>0</v>
          </cell>
          <cell r="P765">
            <v>-30961.80000000001</v>
          </cell>
        </row>
        <row r="766">
          <cell r="J766">
            <v>7052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J767">
            <v>7053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J768">
            <v>7054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J769">
            <v>7055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</row>
        <row r="770">
          <cell r="J770">
            <v>7056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</row>
        <row r="771">
          <cell r="J771">
            <v>7057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J772">
            <v>7058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</row>
        <row r="773">
          <cell r="J773">
            <v>7059</v>
          </cell>
          <cell r="L773">
            <v>0</v>
          </cell>
          <cell r="M773">
            <v>-469782.25</v>
          </cell>
          <cell r="N773">
            <v>-2260211.4000000004</v>
          </cell>
          <cell r="O773">
            <v>-61497.000000000015</v>
          </cell>
          <cell r="P773">
            <v>-2791490.6500000004</v>
          </cell>
        </row>
        <row r="774">
          <cell r="J774">
            <v>7060</v>
          </cell>
        </row>
        <row r="775">
          <cell r="J775">
            <v>7061</v>
          </cell>
          <cell r="N775"/>
        </row>
        <row r="776">
          <cell r="J776">
            <v>7062</v>
          </cell>
          <cell r="L776">
            <v>0</v>
          </cell>
          <cell r="M776">
            <v>0</v>
          </cell>
          <cell r="N776">
            <v>-371541.6</v>
          </cell>
          <cell r="O776">
            <v>0</v>
          </cell>
          <cell r="P776">
            <v>-371541.6</v>
          </cell>
        </row>
        <row r="777">
          <cell r="J777">
            <v>7063</v>
          </cell>
          <cell r="L777">
            <v>0</v>
          </cell>
          <cell r="M777">
            <v>0</v>
          </cell>
          <cell r="N777">
            <v>-247694.4</v>
          </cell>
          <cell r="O777">
            <v>0</v>
          </cell>
          <cell r="P777">
            <v>-247694.4</v>
          </cell>
        </row>
        <row r="778">
          <cell r="J778">
            <v>7064</v>
          </cell>
          <cell r="L778">
            <v>0</v>
          </cell>
          <cell r="M778">
            <v>0</v>
          </cell>
          <cell r="N778">
            <v>-1114624.8</v>
          </cell>
          <cell r="O778">
            <v>0</v>
          </cell>
          <cell r="P778">
            <v>-1114624.8</v>
          </cell>
        </row>
        <row r="779">
          <cell r="J779">
            <v>7065</v>
          </cell>
          <cell r="L779">
            <v>0</v>
          </cell>
          <cell r="M779">
            <v>-1879129</v>
          </cell>
          <cell r="N779">
            <v>-619236.00000000012</v>
          </cell>
          <cell r="O779">
            <v>0</v>
          </cell>
          <cell r="P779">
            <v>-2498365</v>
          </cell>
        </row>
        <row r="780">
          <cell r="J780">
            <v>7066</v>
          </cell>
          <cell r="L780">
            <v>0</v>
          </cell>
          <cell r="M780">
            <v>0</v>
          </cell>
          <cell r="N780">
            <v>-1393281.0000000002</v>
          </cell>
          <cell r="O780">
            <v>0</v>
          </cell>
          <cell r="P780">
            <v>-1393281.0000000002</v>
          </cell>
        </row>
        <row r="781">
          <cell r="J781">
            <v>7067</v>
          </cell>
          <cell r="L781">
            <v>0</v>
          </cell>
          <cell r="M781">
            <v>0</v>
          </cell>
          <cell r="N781">
            <v>-1486166.4000000001</v>
          </cell>
          <cell r="O781">
            <v>-368982</v>
          </cell>
          <cell r="P781">
            <v>-1855148.4000000001</v>
          </cell>
        </row>
        <row r="782">
          <cell r="J782">
            <v>7068</v>
          </cell>
          <cell r="L782">
            <v>0</v>
          </cell>
          <cell r="M782">
            <v>0</v>
          </cell>
          <cell r="N782">
            <v>-3467721.6000000006</v>
          </cell>
          <cell r="O782">
            <v>0</v>
          </cell>
          <cell r="P782">
            <v>-3467721.6000000006</v>
          </cell>
        </row>
        <row r="783">
          <cell r="J783">
            <v>7069</v>
          </cell>
          <cell r="L783">
            <v>0</v>
          </cell>
          <cell r="M783">
            <v>0</v>
          </cell>
          <cell r="N783">
            <v>-1486166.4000000004</v>
          </cell>
          <cell r="O783">
            <v>0</v>
          </cell>
          <cell r="P783">
            <v>-1486166.4000000004</v>
          </cell>
        </row>
        <row r="784">
          <cell r="J784">
            <v>7070</v>
          </cell>
          <cell r="L784">
            <v>0</v>
          </cell>
          <cell r="M784">
            <v>0</v>
          </cell>
          <cell r="N784">
            <v>-278656.20000000007</v>
          </cell>
          <cell r="O784">
            <v>0</v>
          </cell>
          <cell r="P784">
            <v>-278656.20000000007</v>
          </cell>
        </row>
        <row r="785">
          <cell r="J785">
            <v>7071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J786">
            <v>7072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</row>
        <row r="787">
          <cell r="J787">
            <v>7073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</row>
        <row r="788">
          <cell r="J788">
            <v>7074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89">
          <cell r="J789">
            <v>7075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</row>
        <row r="790">
          <cell r="J790">
            <v>7076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</row>
        <row r="791">
          <cell r="J791">
            <v>7077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</row>
        <row r="792">
          <cell r="J792">
            <v>7078</v>
          </cell>
          <cell r="L792">
            <v>0</v>
          </cell>
          <cell r="M792">
            <v>-1879129</v>
          </cell>
          <cell r="N792">
            <v>-10465088.4</v>
          </cell>
          <cell r="O792">
            <v>-368982</v>
          </cell>
          <cell r="P792">
            <v>-12713199.4</v>
          </cell>
        </row>
        <row r="793">
          <cell r="J793">
            <v>7079</v>
          </cell>
        </row>
        <row r="794">
          <cell r="J794">
            <v>7080</v>
          </cell>
        </row>
        <row r="795">
          <cell r="J795">
            <v>7081</v>
          </cell>
          <cell r="L795">
            <v>0</v>
          </cell>
          <cell r="M795">
            <v>4421480</v>
          </cell>
          <cell r="N795">
            <v>25113460</v>
          </cell>
          <cell r="O795">
            <v>683300</v>
          </cell>
          <cell r="P795">
            <v>30218240</v>
          </cell>
        </row>
        <row r="796">
          <cell r="J796">
            <v>7082</v>
          </cell>
          <cell r="L796">
            <v>0</v>
          </cell>
          <cell r="M796">
            <v>0</v>
          </cell>
          <cell r="N796">
            <v>4128240</v>
          </cell>
          <cell r="O796">
            <v>0</v>
          </cell>
          <cell r="P796">
            <v>4128240</v>
          </cell>
        </row>
        <row r="797">
          <cell r="J797">
            <v>7083</v>
          </cell>
          <cell r="L797">
            <v>0</v>
          </cell>
          <cell r="M797">
            <v>0</v>
          </cell>
          <cell r="N797">
            <v>-4128240</v>
          </cell>
          <cell r="O797">
            <v>0</v>
          </cell>
          <cell r="P797">
            <v>-4128240</v>
          </cell>
        </row>
        <row r="798">
          <cell r="J798">
            <v>7084</v>
          </cell>
          <cell r="L798">
            <v>0</v>
          </cell>
          <cell r="M798">
            <v>4421480</v>
          </cell>
          <cell r="N798">
            <v>25113460</v>
          </cell>
          <cell r="O798">
            <v>683300</v>
          </cell>
          <cell r="P798">
            <v>30218240</v>
          </cell>
        </row>
        <row r="799">
          <cell r="J799">
            <v>7085</v>
          </cell>
        </row>
        <row r="800">
          <cell r="J800">
            <v>7086</v>
          </cell>
        </row>
        <row r="801">
          <cell r="J801">
            <v>7087</v>
          </cell>
          <cell r="L801">
            <v>0</v>
          </cell>
          <cell r="M801">
            <v>-1409346.75</v>
          </cell>
          <cell r="N801">
            <v>-11022400.800000001</v>
          </cell>
          <cell r="O801">
            <v>-307485.00000000006</v>
          </cell>
          <cell r="P801">
            <v>-12739232.550000001</v>
          </cell>
        </row>
        <row r="802">
          <cell r="J802">
            <v>7088</v>
          </cell>
          <cell r="L802">
            <v>0</v>
          </cell>
          <cell r="M802">
            <v>-469782.25</v>
          </cell>
          <cell r="N802">
            <v>-2260211.4000000004</v>
          </cell>
          <cell r="O802">
            <v>-61497.000000000015</v>
          </cell>
          <cell r="P802">
            <v>-2791490.6500000004</v>
          </cell>
        </row>
        <row r="803">
          <cell r="J803">
            <v>7089</v>
          </cell>
          <cell r="L803">
            <v>0</v>
          </cell>
          <cell r="M803">
            <v>0</v>
          </cell>
          <cell r="N803">
            <v>2817523.8000000007</v>
          </cell>
          <cell r="O803">
            <v>7.2759576141834259E-11</v>
          </cell>
          <cell r="P803">
            <v>2817523.8000000007</v>
          </cell>
        </row>
        <row r="804">
          <cell r="J804">
            <v>7090</v>
          </cell>
          <cell r="L804">
            <v>0</v>
          </cell>
          <cell r="M804">
            <v>-1879129</v>
          </cell>
          <cell r="N804">
            <v>-10465088.4</v>
          </cell>
          <cell r="O804">
            <v>-368982</v>
          </cell>
          <cell r="P804">
            <v>-12713199.4</v>
          </cell>
        </row>
        <row r="805">
          <cell r="J805">
            <v>7091</v>
          </cell>
        </row>
        <row r="806">
          <cell r="J806">
            <v>7092</v>
          </cell>
          <cell r="L806">
            <v>0</v>
          </cell>
          <cell r="M806">
            <v>2542351</v>
          </cell>
          <cell r="N806">
            <v>14648371.6</v>
          </cell>
          <cell r="O806">
            <v>314318</v>
          </cell>
          <cell r="P806">
            <v>17505040.600000001</v>
          </cell>
        </row>
        <row r="807">
          <cell r="J807">
            <v>7093</v>
          </cell>
        </row>
        <row r="808">
          <cell r="J808">
            <v>7094</v>
          </cell>
          <cell r="L808">
            <v>0</v>
          </cell>
          <cell r="M808">
            <v>0</v>
          </cell>
          <cell r="N808">
            <v>1310716.1999999993</v>
          </cell>
          <cell r="O808">
            <v>-7.2759576141834259E-11</v>
          </cell>
          <cell r="P808">
            <v>1310716.1999999993</v>
          </cell>
        </row>
        <row r="809">
          <cell r="J809">
            <v>7095</v>
          </cell>
          <cell r="L809">
            <v>0</v>
          </cell>
          <cell r="M809">
            <v>0</v>
          </cell>
          <cell r="N809">
            <v>-1310716.1999999993</v>
          </cell>
          <cell r="O809">
            <v>7.2759576141834259E-11</v>
          </cell>
          <cell r="P809">
            <v>-1310716.1999999993</v>
          </cell>
        </row>
        <row r="811">
          <cell r="J811">
            <v>8000</v>
          </cell>
          <cell r="L811" t="str">
            <v>Micro Onibus</v>
          </cell>
          <cell r="M811" t="str">
            <v>Leve</v>
          </cell>
          <cell r="N811" t="str">
            <v>Pesado</v>
          </cell>
          <cell r="O811" t="str">
            <v>Articulado</v>
          </cell>
          <cell r="P811" t="str">
            <v>Total</v>
          </cell>
        </row>
        <row r="812">
          <cell r="J812">
            <v>8001</v>
          </cell>
        </row>
        <row r="813">
          <cell r="J813">
            <v>8002</v>
          </cell>
        </row>
        <row r="814">
          <cell r="J814">
            <v>8003</v>
          </cell>
          <cell r="L814">
            <v>0</v>
          </cell>
          <cell r="M814">
            <v>0</v>
          </cell>
          <cell r="N814">
            <v>13</v>
          </cell>
          <cell r="O814">
            <v>0</v>
          </cell>
          <cell r="P814">
            <v>13</v>
          </cell>
        </row>
        <row r="815">
          <cell r="J815">
            <v>8004</v>
          </cell>
          <cell r="L815">
            <v>0</v>
          </cell>
          <cell r="M815">
            <v>0</v>
          </cell>
          <cell r="N815">
            <v>12</v>
          </cell>
          <cell r="O815">
            <v>0</v>
          </cell>
          <cell r="P815">
            <v>12</v>
          </cell>
        </row>
        <row r="816">
          <cell r="J816">
            <v>8005</v>
          </cell>
          <cell r="L816">
            <v>0</v>
          </cell>
          <cell r="M816">
            <v>0</v>
          </cell>
          <cell r="N816">
            <v>4</v>
          </cell>
          <cell r="O816">
            <v>0</v>
          </cell>
          <cell r="P816">
            <v>4</v>
          </cell>
        </row>
        <row r="817">
          <cell r="J817">
            <v>8006</v>
          </cell>
          <cell r="L817">
            <v>0</v>
          </cell>
          <cell r="M817">
            <v>0</v>
          </cell>
          <cell r="N817">
            <v>12</v>
          </cell>
          <cell r="O817">
            <v>0</v>
          </cell>
          <cell r="P817">
            <v>12</v>
          </cell>
        </row>
        <row r="818">
          <cell r="J818">
            <v>8007</v>
          </cell>
          <cell r="L818">
            <v>0</v>
          </cell>
          <cell r="M818">
            <v>14</v>
          </cell>
          <cell r="N818">
            <v>5</v>
          </cell>
          <cell r="O818">
            <v>0</v>
          </cell>
          <cell r="P818">
            <v>19</v>
          </cell>
        </row>
        <row r="819">
          <cell r="J819">
            <v>8008</v>
          </cell>
          <cell r="L819">
            <v>0</v>
          </cell>
          <cell r="M819">
            <v>0</v>
          </cell>
          <cell r="N819">
            <v>9</v>
          </cell>
          <cell r="O819">
            <v>0</v>
          </cell>
          <cell r="P819">
            <v>9</v>
          </cell>
        </row>
        <row r="820">
          <cell r="J820">
            <v>8009</v>
          </cell>
          <cell r="L820">
            <v>0</v>
          </cell>
          <cell r="M820">
            <v>0</v>
          </cell>
          <cell r="N820">
            <v>8</v>
          </cell>
          <cell r="O820">
            <v>1</v>
          </cell>
          <cell r="P820">
            <v>9</v>
          </cell>
        </row>
        <row r="821">
          <cell r="J821">
            <v>8010</v>
          </cell>
          <cell r="L821">
            <v>0</v>
          </cell>
          <cell r="M821">
            <v>0</v>
          </cell>
          <cell r="N821">
            <v>9</v>
          </cell>
          <cell r="O821">
            <v>0</v>
          </cell>
          <cell r="P821">
            <v>9</v>
          </cell>
        </row>
        <row r="822">
          <cell r="J822">
            <v>8011</v>
          </cell>
          <cell r="L822">
            <v>0</v>
          </cell>
          <cell r="M822">
            <v>0</v>
          </cell>
          <cell r="N822">
            <v>1</v>
          </cell>
          <cell r="O822">
            <v>0</v>
          </cell>
          <cell r="P822">
            <v>1</v>
          </cell>
        </row>
        <row r="823">
          <cell r="J823">
            <v>8012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</row>
        <row r="824">
          <cell r="J824">
            <v>8013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J825">
            <v>8014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J826">
            <v>8015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J827">
            <v>8016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J828">
            <v>8017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J829">
            <v>8018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J830">
            <v>8019</v>
          </cell>
          <cell r="L830">
            <v>0</v>
          </cell>
          <cell r="M830">
            <v>14</v>
          </cell>
          <cell r="N830">
            <v>73</v>
          </cell>
          <cell r="O830">
            <v>1</v>
          </cell>
          <cell r="P830">
            <v>88</v>
          </cell>
        </row>
        <row r="831">
          <cell r="J831">
            <v>8020</v>
          </cell>
          <cell r="L831">
            <v>0</v>
          </cell>
          <cell r="M831">
            <v>56</v>
          </cell>
          <cell r="N831">
            <v>240</v>
          </cell>
          <cell r="O831">
            <v>6</v>
          </cell>
          <cell r="P831">
            <v>302</v>
          </cell>
        </row>
        <row r="832">
          <cell r="J832">
            <v>8021</v>
          </cell>
          <cell r="L832" t="e">
            <v>#DIV/0!</v>
          </cell>
          <cell r="M832">
            <v>4</v>
          </cell>
          <cell r="N832">
            <v>3.2876712328767121</v>
          </cell>
          <cell r="O832">
            <v>6</v>
          </cell>
          <cell r="P832">
            <v>3.4318181818181817</v>
          </cell>
        </row>
        <row r="833">
          <cell r="J833">
            <v>8022</v>
          </cell>
        </row>
        <row r="834">
          <cell r="J834">
            <v>8023</v>
          </cell>
        </row>
        <row r="835">
          <cell r="J835">
            <v>8024</v>
          </cell>
          <cell r="L835">
            <v>0</v>
          </cell>
          <cell r="M835">
            <v>0</v>
          </cell>
          <cell r="N835">
            <v>4472260</v>
          </cell>
          <cell r="O835">
            <v>0</v>
          </cell>
          <cell r="P835">
            <v>4472260</v>
          </cell>
        </row>
        <row r="836">
          <cell r="J836">
            <v>8025</v>
          </cell>
          <cell r="L836">
            <v>0</v>
          </cell>
          <cell r="M836">
            <v>0</v>
          </cell>
          <cell r="N836">
            <v>4128240</v>
          </cell>
          <cell r="O836">
            <v>0</v>
          </cell>
          <cell r="P836">
            <v>4128240</v>
          </cell>
        </row>
        <row r="837">
          <cell r="J837">
            <v>8026</v>
          </cell>
          <cell r="L837">
            <v>0</v>
          </cell>
          <cell r="M837">
            <v>0</v>
          </cell>
          <cell r="N837">
            <v>1376080</v>
          </cell>
          <cell r="O837">
            <v>0</v>
          </cell>
          <cell r="P837">
            <v>1376080</v>
          </cell>
        </row>
        <row r="838">
          <cell r="J838">
            <v>8027</v>
          </cell>
          <cell r="L838">
            <v>0</v>
          </cell>
          <cell r="M838">
            <v>0</v>
          </cell>
          <cell r="N838">
            <v>4128240</v>
          </cell>
          <cell r="O838">
            <v>0</v>
          </cell>
          <cell r="P838">
            <v>4128240</v>
          </cell>
        </row>
        <row r="839">
          <cell r="J839">
            <v>8028</v>
          </cell>
          <cell r="L839">
            <v>0</v>
          </cell>
          <cell r="M839">
            <v>4421480</v>
          </cell>
          <cell r="N839">
            <v>1720100</v>
          </cell>
          <cell r="O839">
            <v>0</v>
          </cell>
          <cell r="P839">
            <v>6141580</v>
          </cell>
        </row>
        <row r="840">
          <cell r="J840">
            <v>8029</v>
          </cell>
          <cell r="L840">
            <v>0</v>
          </cell>
          <cell r="M840">
            <v>0</v>
          </cell>
          <cell r="N840">
            <v>3096180</v>
          </cell>
          <cell r="O840">
            <v>0</v>
          </cell>
          <cell r="P840">
            <v>3096180</v>
          </cell>
        </row>
        <row r="841">
          <cell r="J841">
            <v>8030</v>
          </cell>
          <cell r="L841">
            <v>0</v>
          </cell>
          <cell r="M841">
            <v>0</v>
          </cell>
          <cell r="N841">
            <v>2752160</v>
          </cell>
          <cell r="O841">
            <v>683300</v>
          </cell>
          <cell r="P841">
            <v>3435460</v>
          </cell>
        </row>
        <row r="842">
          <cell r="J842">
            <v>8031</v>
          </cell>
          <cell r="L842">
            <v>0</v>
          </cell>
          <cell r="M842">
            <v>0</v>
          </cell>
          <cell r="N842">
            <v>3096180</v>
          </cell>
          <cell r="O842">
            <v>0</v>
          </cell>
          <cell r="P842">
            <v>3096180</v>
          </cell>
        </row>
        <row r="843">
          <cell r="J843">
            <v>8032</v>
          </cell>
          <cell r="L843">
            <v>0</v>
          </cell>
          <cell r="M843">
            <v>0</v>
          </cell>
          <cell r="N843">
            <v>344020</v>
          </cell>
          <cell r="O843">
            <v>0</v>
          </cell>
          <cell r="P843">
            <v>344020</v>
          </cell>
        </row>
        <row r="844">
          <cell r="J844">
            <v>8033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J845">
            <v>8034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J846">
            <v>8035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J847">
            <v>8036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J848">
            <v>8037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</row>
        <row r="849">
          <cell r="J849">
            <v>8038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J850">
            <v>8039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J851">
            <v>8040</v>
          </cell>
          <cell r="L851">
            <v>0</v>
          </cell>
          <cell r="M851">
            <v>4421480</v>
          </cell>
          <cell r="N851">
            <v>25113460</v>
          </cell>
          <cell r="O851">
            <v>683300</v>
          </cell>
          <cell r="P851">
            <v>30218240</v>
          </cell>
        </row>
        <row r="852">
          <cell r="J852">
            <v>8041</v>
          </cell>
        </row>
        <row r="853">
          <cell r="J853">
            <v>8042</v>
          </cell>
        </row>
        <row r="854">
          <cell r="J854">
            <v>8043</v>
          </cell>
          <cell r="L854">
            <v>0</v>
          </cell>
          <cell r="M854">
            <v>0</v>
          </cell>
          <cell r="N854">
            <v>-402503.39999999997</v>
          </cell>
          <cell r="O854">
            <v>0</v>
          </cell>
          <cell r="P854">
            <v>-402503.39999999997</v>
          </cell>
        </row>
        <row r="855">
          <cell r="J855">
            <v>8044</v>
          </cell>
          <cell r="L855">
            <v>0</v>
          </cell>
          <cell r="M855">
            <v>0</v>
          </cell>
          <cell r="N855">
            <v>-371541.60000000003</v>
          </cell>
          <cell r="O855">
            <v>0</v>
          </cell>
          <cell r="P855">
            <v>-371541.60000000003</v>
          </cell>
        </row>
        <row r="856">
          <cell r="J856">
            <v>8045</v>
          </cell>
          <cell r="L856">
            <v>0</v>
          </cell>
          <cell r="M856">
            <v>0</v>
          </cell>
          <cell r="N856">
            <v>-123847.20000000001</v>
          </cell>
          <cell r="O856">
            <v>0</v>
          </cell>
          <cell r="P856">
            <v>-123847.20000000001</v>
          </cell>
        </row>
        <row r="857">
          <cell r="J857">
            <v>8046</v>
          </cell>
          <cell r="L857">
            <v>0</v>
          </cell>
          <cell r="M857">
            <v>0</v>
          </cell>
          <cell r="N857">
            <v>-371541.60000000003</v>
          </cell>
          <cell r="O857">
            <v>0</v>
          </cell>
          <cell r="P857">
            <v>-371541.60000000003</v>
          </cell>
        </row>
        <row r="858">
          <cell r="J858">
            <v>8047</v>
          </cell>
          <cell r="L858">
            <v>0</v>
          </cell>
          <cell r="M858">
            <v>-469782.25</v>
          </cell>
          <cell r="N858">
            <v>-154809.00000000003</v>
          </cell>
          <cell r="O858">
            <v>0</v>
          </cell>
          <cell r="P858">
            <v>-624591.25</v>
          </cell>
        </row>
        <row r="859">
          <cell r="J859">
            <v>8048</v>
          </cell>
          <cell r="L859">
            <v>0</v>
          </cell>
          <cell r="M859">
            <v>0</v>
          </cell>
          <cell r="N859">
            <v>-278656.20000000007</v>
          </cell>
          <cell r="O859">
            <v>0</v>
          </cell>
          <cell r="P859">
            <v>-278656.20000000007</v>
          </cell>
        </row>
        <row r="860">
          <cell r="J860">
            <v>8049</v>
          </cell>
          <cell r="L860">
            <v>0</v>
          </cell>
          <cell r="M860">
            <v>0</v>
          </cell>
          <cell r="N860">
            <v>-247694.40000000008</v>
          </cell>
          <cell r="O860">
            <v>-61497.000000000015</v>
          </cell>
          <cell r="P860">
            <v>-309191.40000000008</v>
          </cell>
        </row>
        <row r="861">
          <cell r="J861">
            <v>8050</v>
          </cell>
          <cell r="L861">
            <v>0</v>
          </cell>
          <cell r="M861">
            <v>0</v>
          </cell>
          <cell r="N861">
            <v>-278656.20000000007</v>
          </cell>
          <cell r="O861">
            <v>0</v>
          </cell>
          <cell r="P861">
            <v>-278656.20000000007</v>
          </cell>
        </row>
        <row r="862">
          <cell r="J862">
            <v>8051</v>
          </cell>
          <cell r="L862">
            <v>0</v>
          </cell>
          <cell r="M862">
            <v>0</v>
          </cell>
          <cell r="N862">
            <v>-30961.80000000001</v>
          </cell>
          <cell r="O862">
            <v>0</v>
          </cell>
          <cell r="P862">
            <v>-30961.80000000001</v>
          </cell>
        </row>
        <row r="863">
          <cell r="J863">
            <v>8052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J864">
            <v>8053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J865">
            <v>8054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J866">
            <v>8055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7">
          <cell r="J867">
            <v>8056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</row>
        <row r="868">
          <cell r="J868">
            <v>8057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</row>
        <row r="869">
          <cell r="J869">
            <v>8058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J870">
            <v>8059</v>
          </cell>
          <cell r="L870">
            <v>0</v>
          </cell>
          <cell r="M870">
            <v>-469782.25</v>
          </cell>
          <cell r="N870">
            <v>-2260211.4</v>
          </cell>
          <cell r="O870">
            <v>-61497.000000000015</v>
          </cell>
          <cell r="P870">
            <v>-2791490.65</v>
          </cell>
        </row>
        <row r="871">
          <cell r="J871">
            <v>8060</v>
          </cell>
        </row>
        <row r="872">
          <cell r="J872">
            <v>8061</v>
          </cell>
          <cell r="N872"/>
        </row>
        <row r="873">
          <cell r="J873">
            <v>8062</v>
          </cell>
          <cell r="L873">
            <v>0</v>
          </cell>
          <cell r="M873">
            <v>0</v>
          </cell>
          <cell r="N873">
            <v>-402503.39999999997</v>
          </cell>
          <cell r="O873">
            <v>0</v>
          </cell>
          <cell r="P873">
            <v>-402503.39999999997</v>
          </cell>
        </row>
        <row r="874">
          <cell r="J874">
            <v>8063</v>
          </cell>
          <cell r="L874">
            <v>0</v>
          </cell>
          <cell r="M874">
            <v>0</v>
          </cell>
          <cell r="N874">
            <v>-743083.2</v>
          </cell>
          <cell r="O874">
            <v>0</v>
          </cell>
          <cell r="P874">
            <v>-743083.2</v>
          </cell>
        </row>
        <row r="875">
          <cell r="J875">
            <v>8064</v>
          </cell>
          <cell r="L875">
            <v>0</v>
          </cell>
          <cell r="M875">
            <v>0</v>
          </cell>
          <cell r="N875">
            <v>-371541.60000000003</v>
          </cell>
          <cell r="O875">
            <v>0</v>
          </cell>
          <cell r="P875">
            <v>-371541.60000000003</v>
          </cell>
        </row>
        <row r="876">
          <cell r="J876">
            <v>8065</v>
          </cell>
          <cell r="L876">
            <v>0</v>
          </cell>
          <cell r="M876">
            <v>0</v>
          </cell>
          <cell r="N876">
            <v>-1486166.4000000001</v>
          </cell>
          <cell r="O876">
            <v>0</v>
          </cell>
          <cell r="P876">
            <v>-1486166.4000000001</v>
          </cell>
        </row>
        <row r="877">
          <cell r="J877">
            <v>8066</v>
          </cell>
          <cell r="L877">
            <v>0</v>
          </cell>
          <cell r="M877">
            <v>-2348911.25</v>
          </cell>
          <cell r="N877">
            <v>-774045.00000000012</v>
          </cell>
          <cell r="O877">
            <v>0</v>
          </cell>
          <cell r="P877">
            <v>-3122956.25</v>
          </cell>
        </row>
        <row r="878">
          <cell r="J878">
            <v>8067</v>
          </cell>
          <cell r="L878">
            <v>0</v>
          </cell>
          <cell r="M878">
            <v>0</v>
          </cell>
          <cell r="N878">
            <v>-1671937.2000000002</v>
          </cell>
          <cell r="O878">
            <v>0</v>
          </cell>
          <cell r="P878">
            <v>-1671937.2000000002</v>
          </cell>
        </row>
        <row r="879">
          <cell r="J879">
            <v>8068</v>
          </cell>
          <cell r="L879">
            <v>0</v>
          </cell>
          <cell r="M879">
            <v>0</v>
          </cell>
          <cell r="N879">
            <v>-1733860.8000000003</v>
          </cell>
          <cell r="O879">
            <v>-430479.00000000006</v>
          </cell>
          <cell r="P879">
            <v>-2164339.8000000003</v>
          </cell>
        </row>
        <row r="880">
          <cell r="J880">
            <v>8069</v>
          </cell>
          <cell r="L880">
            <v>0</v>
          </cell>
          <cell r="M880">
            <v>0</v>
          </cell>
          <cell r="N880">
            <v>-2229249.6000000006</v>
          </cell>
          <cell r="O880">
            <v>0</v>
          </cell>
          <cell r="P880">
            <v>-2229249.6000000006</v>
          </cell>
        </row>
        <row r="881">
          <cell r="J881">
            <v>8070</v>
          </cell>
          <cell r="L881">
            <v>0</v>
          </cell>
          <cell r="M881">
            <v>0</v>
          </cell>
          <cell r="N881">
            <v>-278656.20000000007</v>
          </cell>
          <cell r="O881">
            <v>0</v>
          </cell>
          <cell r="P881">
            <v>-278656.20000000007</v>
          </cell>
        </row>
        <row r="882">
          <cell r="J882">
            <v>8071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J883">
            <v>8072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J884">
            <v>8073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J885">
            <v>8074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J886">
            <v>8075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J887">
            <v>8076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J888">
            <v>8077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J889">
            <v>8078</v>
          </cell>
          <cell r="L889">
            <v>0</v>
          </cell>
          <cell r="M889">
            <v>-2348911.25</v>
          </cell>
          <cell r="N889">
            <v>-9691043.4000000022</v>
          </cell>
          <cell r="O889">
            <v>-430479.00000000006</v>
          </cell>
          <cell r="P889">
            <v>-12470433.649999999</v>
          </cell>
        </row>
        <row r="890">
          <cell r="J890">
            <v>8079</v>
          </cell>
        </row>
        <row r="891">
          <cell r="J891">
            <v>8080</v>
          </cell>
        </row>
        <row r="892">
          <cell r="J892">
            <v>8081</v>
          </cell>
          <cell r="L892">
            <v>0</v>
          </cell>
          <cell r="M892">
            <v>4421480</v>
          </cell>
          <cell r="N892">
            <v>25113460</v>
          </cell>
          <cell r="O892">
            <v>683300</v>
          </cell>
          <cell r="P892">
            <v>30218240</v>
          </cell>
        </row>
        <row r="893">
          <cell r="J893">
            <v>8082</v>
          </cell>
          <cell r="L893">
            <v>0</v>
          </cell>
          <cell r="M893">
            <v>0</v>
          </cell>
          <cell r="N893">
            <v>4472260</v>
          </cell>
          <cell r="O893">
            <v>0</v>
          </cell>
          <cell r="P893">
            <v>4472260</v>
          </cell>
        </row>
        <row r="894">
          <cell r="J894">
            <v>8083</v>
          </cell>
          <cell r="L894">
            <v>0</v>
          </cell>
          <cell r="M894">
            <v>0</v>
          </cell>
          <cell r="N894">
            <v>-4472260</v>
          </cell>
          <cell r="O894">
            <v>0</v>
          </cell>
          <cell r="P894">
            <v>-4472260</v>
          </cell>
        </row>
        <row r="895">
          <cell r="J895">
            <v>8084</v>
          </cell>
          <cell r="L895">
            <v>0</v>
          </cell>
          <cell r="M895">
            <v>4421480</v>
          </cell>
          <cell r="N895">
            <v>25113460</v>
          </cell>
          <cell r="O895">
            <v>683300</v>
          </cell>
          <cell r="P895">
            <v>30218240</v>
          </cell>
        </row>
        <row r="896">
          <cell r="J896">
            <v>8085</v>
          </cell>
        </row>
        <row r="897">
          <cell r="J897">
            <v>8086</v>
          </cell>
        </row>
        <row r="898">
          <cell r="J898">
            <v>8087</v>
          </cell>
          <cell r="L898">
            <v>0</v>
          </cell>
          <cell r="M898">
            <v>-1879129</v>
          </cell>
          <cell r="N898">
            <v>-10465088.4</v>
          </cell>
          <cell r="O898">
            <v>-368982</v>
          </cell>
          <cell r="P898">
            <v>-12713199.4</v>
          </cell>
        </row>
        <row r="899">
          <cell r="J899">
            <v>8088</v>
          </cell>
          <cell r="L899">
            <v>0</v>
          </cell>
          <cell r="M899">
            <v>-469782.25</v>
          </cell>
          <cell r="N899">
            <v>-2260211.4</v>
          </cell>
          <cell r="O899">
            <v>-61497.000000000015</v>
          </cell>
          <cell r="P899">
            <v>-2791490.65</v>
          </cell>
        </row>
        <row r="900">
          <cell r="J900">
            <v>8089</v>
          </cell>
          <cell r="L900">
            <v>0</v>
          </cell>
          <cell r="M900">
            <v>0</v>
          </cell>
          <cell r="N900">
            <v>3034256.399999998</v>
          </cell>
          <cell r="O900">
            <v>0</v>
          </cell>
          <cell r="P900">
            <v>3034256.399999998</v>
          </cell>
        </row>
        <row r="901">
          <cell r="J901">
            <v>8090</v>
          </cell>
          <cell r="L901">
            <v>0</v>
          </cell>
          <cell r="M901">
            <v>-2348911.25</v>
          </cell>
          <cell r="N901">
            <v>-9691043.4000000022</v>
          </cell>
          <cell r="O901">
            <v>-430479.00000000006</v>
          </cell>
          <cell r="P901">
            <v>-12470433.650000002</v>
          </cell>
        </row>
        <row r="902">
          <cell r="J902">
            <v>8091</v>
          </cell>
        </row>
        <row r="903">
          <cell r="J903">
            <v>8092</v>
          </cell>
          <cell r="L903">
            <v>0</v>
          </cell>
          <cell r="M903">
            <v>2072568.75</v>
          </cell>
          <cell r="N903">
            <v>15422416.599999998</v>
          </cell>
          <cell r="O903">
            <v>252820.99999999994</v>
          </cell>
          <cell r="P903">
            <v>17747806.349999998</v>
          </cell>
        </row>
        <row r="904">
          <cell r="J904">
            <v>8093</v>
          </cell>
        </row>
        <row r="905">
          <cell r="J905">
            <v>8094</v>
          </cell>
          <cell r="L905">
            <v>0</v>
          </cell>
          <cell r="M905">
            <v>0</v>
          </cell>
          <cell r="N905">
            <v>1438003.600000002</v>
          </cell>
          <cell r="O905">
            <v>0</v>
          </cell>
          <cell r="P905">
            <v>1438003.600000002</v>
          </cell>
        </row>
        <row r="906">
          <cell r="J906">
            <v>8095</v>
          </cell>
          <cell r="L906">
            <v>0</v>
          </cell>
          <cell r="M906">
            <v>0</v>
          </cell>
          <cell r="N906">
            <v>-1438003.600000002</v>
          </cell>
          <cell r="O906">
            <v>0</v>
          </cell>
          <cell r="P906">
            <v>-1438003.600000002</v>
          </cell>
        </row>
        <row r="908">
          <cell r="J908">
            <v>9000</v>
          </cell>
          <cell r="L908" t="str">
            <v>Micro Onibus</v>
          </cell>
          <cell r="M908" t="str">
            <v>Leve</v>
          </cell>
          <cell r="N908" t="str">
            <v>Pesado</v>
          </cell>
          <cell r="O908" t="str">
            <v>Articulado</v>
          </cell>
          <cell r="P908" t="str">
            <v>Total</v>
          </cell>
        </row>
        <row r="909">
          <cell r="J909">
            <v>9001</v>
          </cell>
        </row>
        <row r="910">
          <cell r="J910">
            <v>9002</v>
          </cell>
        </row>
        <row r="911">
          <cell r="J911">
            <v>9003</v>
          </cell>
          <cell r="L911">
            <v>0</v>
          </cell>
          <cell r="M911">
            <v>0</v>
          </cell>
          <cell r="N911">
            <v>9</v>
          </cell>
          <cell r="O911">
            <v>0</v>
          </cell>
          <cell r="P911">
            <v>9</v>
          </cell>
        </row>
        <row r="912">
          <cell r="J912">
            <v>9004</v>
          </cell>
          <cell r="L912">
            <v>0</v>
          </cell>
          <cell r="M912">
            <v>0</v>
          </cell>
          <cell r="N912">
            <v>13</v>
          </cell>
          <cell r="O912">
            <v>0</v>
          </cell>
          <cell r="P912">
            <v>13</v>
          </cell>
        </row>
        <row r="913">
          <cell r="J913">
            <v>9005</v>
          </cell>
          <cell r="L913">
            <v>0</v>
          </cell>
          <cell r="M913">
            <v>0</v>
          </cell>
          <cell r="N913">
            <v>12</v>
          </cell>
          <cell r="O913">
            <v>0</v>
          </cell>
          <cell r="P913">
            <v>12</v>
          </cell>
        </row>
        <row r="914">
          <cell r="J914">
            <v>9006</v>
          </cell>
          <cell r="L914">
            <v>0</v>
          </cell>
          <cell r="M914">
            <v>0</v>
          </cell>
          <cell r="N914">
            <v>4</v>
          </cell>
          <cell r="O914">
            <v>0</v>
          </cell>
          <cell r="P914">
            <v>4</v>
          </cell>
        </row>
        <row r="915">
          <cell r="J915">
            <v>9007</v>
          </cell>
          <cell r="L915">
            <v>0</v>
          </cell>
          <cell r="M915">
            <v>0</v>
          </cell>
          <cell r="N915">
            <v>12</v>
          </cell>
          <cell r="O915">
            <v>0</v>
          </cell>
          <cell r="P915">
            <v>12</v>
          </cell>
        </row>
        <row r="916">
          <cell r="J916">
            <v>9008</v>
          </cell>
          <cell r="L916">
            <v>0</v>
          </cell>
          <cell r="M916">
            <v>14</v>
          </cell>
          <cell r="N916">
            <v>5</v>
          </cell>
          <cell r="O916">
            <v>0</v>
          </cell>
          <cell r="P916">
            <v>19</v>
          </cell>
        </row>
        <row r="917">
          <cell r="J917">
            <v>9009</v>
          </cell>
          <cell r="L917">
            <v>0</v>
          </cell>
          <cell r="M917">
            <v>0</v>
          </cell>
          <cell r="N917">
            <v>9</v>
          </cell>
          <cell r="O917">
            <v>0</v>
          </cell>
          <cell r="P917">
            <v>9</v>
          </cell>
        </row>
        <row r="918">
          <cell r="J918">
            <v>9010</v>
          </cell>
          <cell r="L918">
            <v>0</v>
          </cell>
          <cell r="M918">
            <v>0</v>
          </cell>
          <cell r="N918">
            <v>8</v>
          </cell>
          <cell r="O918">
            <v>1</v>
          </cell>
          <cell r="P918">
            <v>9</v>
          </cell>
        </row>
        <row r="919">
          <cell r="J919">
            <v>9011</v>
          </cell>
          <cell r="L919">
            <v>0</v>
          </cell>
          <cell r="M919">
            <v>0</v>
          </cell>
          <cell r="N919">
            <v>1</v>
          </cell>
          <cell r="O919">
            <v>0</v>
          </cell>
          <cell r="P919">
            <v>1</v>
          </cell>
        </row>
        <row r="920">
          <cell r="J920">
            <v>9012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</row>
        <row r="921">
          <cell r="J921">
            <v>9013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J922">
            <v>9014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J923">
            <v>9015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J924">
            <v>9016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J925">
            <v>9017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J926">
            <v>9018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J927">
            <v>9019</v>
          </cell>
          <cell r="L927">
            <v>0</v>
          </cell>
          <cell r="M927">
            <v>14</v>
          </cell>
          <cell r="N927">
            <v>73</v>
          </cell>
          <cell r="O927">
            <v>1</v>
          </cell>
          <cell r="P927">
            <v>88</v>
          </cell>
        </row>
        <row r="928">
          <cell r="J928">
            <v>9020</v>
          </cell>
          <cell r="L928">
            <v>0</v>
          </cell>
          <cell r="M928">
            <v>70</v>
          </cell>
          <cell r="N928">
            <v>240</v>
          </cell>
          <cell r="O928">
            <v>7</v>
          </cell>
          <cell r="P928">
            <v>317</v>
          </cell>
        </row>
        <row r="929">
          <cell r="J929">
            <v>9021</v>
          </cell>
          <cell r="L929" t="e">
            <v>#DIV/0!</v>
          </cell>
          <cell r="M929">
            <v>5</v>
          </cell>
          <cell r="N929">
            <v>3.2876712328767121</v>
          </cell>
          <cell r="O929">
            <v>7</v>
          </cell>
          <cell r="P929">
            <v>3.6022727272727271</v>
          </cell>
        </row>
        <row r="930">
          <cell r="J930">
            <v>9022</v>
          </cell>
        </row>
        <row r="931">
          <cell r="J931">
            <v>9023</v>
          </cell>
        </row>
        <row r="932">
          <cell r="J932">
            <v>9024</v>
          </cell>
          <cell r="L932">
            <v>0</v>
          </cell>
          <cell r="M932">
            <v>0</v>
          </cell>
          <cell r="N932">
            <v>3096180</v>
          </cell>
          <cell r="O932">
            <v>0</v>
          </cell>
          <cell r="P932">
            <v>3096180</v>
          </cell>
        </row>
        <row r="933">
          <cell r="J933">
            <v>9025</v>
          </cell>
          <cell r="L933">
            <v>0</v>
          </cell>
          <cell r="M933">
            <v>0</v>
          </cell>
          <cell r="N933">
            <v>4472260</v>
          </cell>
          <cell r="O933">
            <v>0</v>
          </cell>
          <cell r="P933">
            <v>4472260</v>
          </cell>
        </row>
        <row r="934">
          <cell r="J934">
            <v>9026</v>
          </cell>
          <cell r="L934">
            <v>0</v>
          </cell>
          <cell r="M934">
            <v>0</v>
          </cell>
          <cell r="N934">
            <v>4128240</v>
          </cell>
          <cell r="O934">
            <v>0</v>
          </cell>
          <cell r="P934">
            <v>4128240</v>
          </cell>
        </row>
        <row r="935">
          <cell r="J935">
            <v>9027</v>
          </cell>
          <cell r="L935">
            <v>0</v>
          </cell>
          <cell r="M935">
            <v>0</v>
          </cell>
          <cell r="N935">
            <v>1376080</v>
          </cell>
          <cell r="O935">
            <v>0</v>
          </cell>
          <cell r="P935">
            <v>1376080</v>
          </cell>
        </row>
        <row r="936">
          <cell r="J936">
            <v>9028</v>
          </cell>
          <cell r="L936">
            <v>0</v>
          </cell>
          <cell r="M936">
            <v>0</v>
          </cell>
          <cell r="N936">
            <v>4128240</v>
          </cell>
          <cell r="O936">
            <v>0</v>
          </cell>
          <cell r="P936">
            <v>4128240</v>
          </cell>
        </row>
        <row r="937">
          <cell r="J937">
            <v>9029</v>
          </cell>
          <cell r="L937">
            <v>0</v>
          </cell>
          <cell r="M937">
            <v>4421480</v>
          </cell>
          <cell r="N937">
            <v>1720100</v>
          </cell>
          <cell r="O937">
            <v>0</v>
          </cell>
          <cell r="P937">
            <v>6141580</v>
          </cell>
        </row>
        <row r="938">
          <cell r="J938">
            <v>9030</v>
          </cell>
          <cell r="L938">
            <v>0</v>
          </cell>
          <cell r="M938">
            <v>0</v>
          </cell>
          <cell r="N938">
            <v>3096180</v>
          </cell>
          <cell r="O938">
            <v>0</v>
          </cell>
          <cell r="P938">
            <v>3096180</v>
          </cell>
        </row>
        <row r="939">
          <cell r="J939">
            <v>9031</v>
          </cell>
          <cell r="L939">
            <v>0</v>
          </cell>
          <cell r="M939">
            <v>0</v>
          </cell>
          <cell r="N939">
            <v>2752160</v>
          </cell>
          <cell r="O939">
            <v>683300</v>
          </cell>
          <cell r="P939">
            <v>3435460</v>
          </cell>
        </row>
        <row r="940">
          <cell r="J940">
            <v>9032</v>
          </cell>
          <cell r="L940">
            <v>0</v>
          </cell>
          <cell r="M940">
            <v>0</v>
          </cell>
          <cell r="N940">
            <v>344020</v>
          </cell>
          <cell r="O940">
            <v>0</v>
          </cell>
          <cell r="P940">
            <v>344020</v>
          </cell>
        </row>
        <row r="941">
          <cell r="J941">
            <v>9033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J942">
            <v>9034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</row>
        <row r="943">
          <cell r="J943">
            <v>9035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J944">
            <v>9036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J945">
            <v>9037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J946">
            <v>9038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J947">
            <v>9039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J948">
            <v>9040</v>
          </cell>
          <cell r="L948">
            <v>0</v>
          </cell>
          <cell r="M948">
            <v>4421480</v>
          </cell>
          <cell r="N948">
            <v>25113460</v>
          </cell>
          <cell r="O948">
            <v>683300</v>
          </cell>
          <cell r="P948">
            <v>30218240</v>
          </cell>
        </row>
        <row r="949">
          <cell r="J949">
            <v>9041</v>
          </cell>
        </row>
        <row r="950">
          <cell r="J950">
            <v>9042</v>
          </cell>
        </row>
        <row r="951">
          <cell r="J951">
            <v>9043</v>
          </cell>
          <cell r="L951">
            <v>0</v>
          </cell>
          <cell r="M951">
            <v>0</v>
          </cell>
          <cell r="N951">
            <v>-278656.2</v>
          </cell>
          <cell r="O951">
            <v>0</v>
          </cell>
          <cell r="P951">
            <v>-278656.2</v>
          </cell>
        </row>
        <row r="952">
          <cell r="J952">
            <v>9044</v>
          </cell>
          <cell r="L952">
            <v>0</v>
          </cell>
          <cell r="M952">
            <v>0</v>
          </cell>
          <cell r="N952">
            <v>-402503.4</v>
          </cell>
          <cell r="O952">
            <v>0</v>
          </cell>
          <cell r="P952">
            <v>-402503.4</v>
          </cell>
        </row>
        <row r="953">
          <cell r="J953">
            <v>9045</v>
          </cell>
          <cell r="L953">
            <v>0</v>
          </cell>
          <cell r="M953">
            <v>0</v>
          </cell>
          <cell r="N953">
            <v>-371541.60000000003</v>
          </cell>
          <cell r="O953">
            <v>0</v>
          </cell>
          <cell r="P953">
            <v>-371541.60000000003</v>
          </cell>
        </row>
        <row r="954">
          <cell r="J954">
            <v>9046</v>
          </cell>
          <cell r="L954">
            <v>0</v>
          </cell>
          <cell r="M954">
            <v>0</v>
          </cell>
          <cell r="N954">
            <v>-123847.20000000001</v>
          </cell>
          <cell r="O954">
            <v>0</v>
          </cell>
          <cell r="P954">
            <v>-123847.20000000001</v>
          </cell>
        </row>
        <row r="955">
          <cell r="J955">
            <v>9047</v>
          </cell>
          <cell r="L955">
            <v>0</v>
          </cell>
          <cell r="M955">
            <v>0</v>
          </cell>
          <cell r="N955">
            <v>-371541.60000000009</v>
          </cell>
          <cell r="O955">
            <v>0</v>
          </cell>
          <cell r="P955">
            <v>-371541.60000000009</v>
          </cell>
        </row>
        <row r="956">
          <cell r="J956">
            <v>9048</v>
          </cell>
          <cell r="L956">
            <v>0</v>
          </cell>
          <cell r="M956">
            <v>-469782.25</v>
          </cell>
          <cell r="N956">
            <v>-154809.00000000003</v>
          </cell>
          <cell r="O956">
            <v>0</v>
          </cell>
          <cell r="P956">
            <v>-624591.25</v>
          </cell>
        </row>
        <row r="957">
          <cell r="J957">
            <v>9049</v>
          </cell>
          <cell r="L957">
            <v>0</v>
          </cell>
          <cell r="M957">
            <v>0</v>
          </cell>
          <cell r="N957">
            <v>-278656.20000000007</v>
          </cell>
          <cell r="O957">
            <v>0</v>
          </cell>
          <cell r="P957">
            <v>-278656.20000000007</v>
          </cell>
        </row>
        <row r="958">
          <cell r="J958">
            <v>9050</v>
          </cell>
          <cell r="L958">
            <v>0</v>
          </cell>
          <cell r="M958">
            <v>0</v>
          </cell>
          <cell r="N958">
            <v>-247694.40000000008</v>
          </cell>
          <cell r="O958">
            <v>-61497.000000000015</v>
          </cell>
          <cell r="P958">
            <v>-309191.40000000008</v>
          </cell>
        </row>
        <row r="959">
          <cell r="J959">
            <v>9051</v>
          </cell>
          <cell r="L959">
            <v>0</v>
          </cell>
          <cell r="M959">
            <v>0</v>
          </cell>
          <cell r="N959">
            <v>-30961.80000000001</v>
          </cell>
          <cell r="O959">
            <v>0</v>
          </cell>
          <cell r="P959">
            <v>-30961.80000000001</v>
          </cell>
        </row>
        <row r="960">
          <cell r="J960">
            <v>9052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J961">
            <v>9053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</row>
        <row r="962">
          <cell r="J962">
            <v>9054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J963">
            <v>9055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J964">
            <v>9056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J965">
            <v>9057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</row>
        <row r="966">
          <cell r="J966">
            <v>9058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J967">
            <v>9059</v>
          </cell>
          <cell r="L967">
            <v>0</v>
          </cell>
          <cell r="M967">
            <v>-469782.25</v>
          </cell>
          <cell r="N967">
            <v>-2260211.4</v>
          </cell>
          <cell r="O967">
            <v>-61497.000000000015</v>
          </cell>
          <cell r="P967">
            <v>-2791490.65</v>
          </cell>
        </row>
        <row r="968">
          <cell r="J968">
            <v>9060</v>
          </cell>
        </row>
        <row r="969">
          <cell r="J969">
            <v>9061</v>
          </cell>
          <cell r="N969"/>
        </row>
        <row r="970">
          <cell r="J970">
            <v>9062</v>
          </cell>
          <cell r="L970">
            <v>0</v>
          </cell>
          <cell r="M970">
            <v>0</v>
          </cell>
          <cell r="N970">
            <v>-278656.2</v>
          </cell>
          <cell r="O970">
            <v>0</v>
          </cell>
          <cell r="P970">
            <v>-278656.2</v>
          </cell>
        </row>
        <row r="971">
          <cell r="J971">
            <v>9063</v>
          </cell>
          <cell r="L971">
            <v>0</v>
          </cell>
          <cell r="M971">
            <v>0</v>
          </cell>
          <cell r="N971">
            <v>-805006.79999999993</v>
          </cell>
          <cell r="O971">
            <v>0</v>
          </cell>
          <cell r="P971">
            <v>-805006.79999999993</v>
          </cell>
        </row>
        <row r="972">
          <cell r="J972">
            <v>9064</v>
          </cell>
          <cell r="L972">
            <v>0</v>
          </cell>
          <cell r="M972">
            <v>0</v>
          </cell>
          <cell r="N972">
            <v>-1114624.8</v>
          </cell>
          <cell r="O972">
            <v>0</v>
          </cell>
          <cell r="P972">
            <v>-1114624.8</v>
          </cell>
        </row>
        <row r="973">
          <cell r="J973">
            <v>9065</v>
          </cell>
          <cell r="L973">
            <v>0</v>
          </cell>
          <cell r="M973">
            <v>0</v>
          </cell>
          <cell r="N973">
            <v>-495388.80000000005</v>
          </cell>
          <cell r="O973">
            <v>0</v>
          </cell>
          <cell r="P973">
            <v>-495388.80000000005</v>
          </cell>
        </row>
        <row r="974">
          <cell r="J974">
            <v>9066</v>
          </cell>
          <cell r="L974">
            <v>0</v>
          </cell>
          <cell r="M974">
            <v>0</v>
          </cell>
          <cell r="N974">
            <v>-1857708.0000000002</v>
          </cell>
          <cell r="O974">
            <v>0</v>
          </cell>
          <cell r="P974">
            <v>-1857708.0000000002</v>
          </cell>
        </row>
        <row r="975">
          <cell r="J975">
            <v>9067</v>
          </cell>
          <cell r="L975">
            <v>0</v>
          </cell>
          <cell r="M975">
            <v>-2818693.5</v>
          </cell>
          <cell r="N975">
            <v>-928854.00000000012</v>
          </cell>
          <cell r="O975">
            <v>0</v>
          </cell>
          <cell r="P975">
            <v>-3747547.5</v>
          </cell>
        </row>
        <row r="976">
          <cell r="J976">
            <v>9068</v>
          </cell>
          <cell r="L976">
            <v>0</v>
          </cell>
          <cell r="M976">
            <v>0</v>
          </cell>
          <cell r="N976">
            <v>-1950593.4000000004</v>
          </cell>
          <cell r="O976">
            <v>0</v>
          </cell>
          <cell r="P976">
            <v>-1950593.4000000004</v>
          </cell>
        </row>
        <row r="977">
          <cell r="J977">
            <v>9069</v>
          </cell>
          <cell r="L977">
            <v>0</v>
          </cell>
          <cell r="M977">
            <v>0</v>
          </cell>
          <cell r="N977">
            <v>-1981555.2000000007</v>
          </cell>
          <cell r="O977">
            <v>-491976.00000000012</v>
          </cell>
          <cell r="P977">
            <v>-2473531.2000000007</v>
          </cell>
        </row>
        <row r="978">
          <cell r="J978">
            <v>9070</v>
          </cell>
          <cell r="L978">
            <v>0</v>
          </cell>
          <cell r="M978">
            <v>0</v>
          </cell>
          <cell r="N978">
            <v>-278656.20000000007</v>
          </cell>
          <cell r="O978">
            <v>0</v>
          </cell>
          <cell r="P978">
            <v>-278656.20000000007</v>
          </cell>
        </row>
        <row r="979">
          <cell r="J979">
            <v>9071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J980">
            <v>9072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</row>
        <row r="981">
          <cell r="J981">
            <v>9073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</row>
        <row r="982">
          <cell r="J982">
            <v>9074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</row>
        <row r="983">
          <cell r="J983">
            <v>9075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J984">
            <v>9076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J985">
            <v>9077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J986">
            <v>9078</v>
          </cell>
          <cell r="L986">
            <v>0</v>
          </cell>
          <cell r="M986">
            <v>-2818693.5</v>
          </cell>
          <cell r="N986">
            <v>-9691043.4000000004</v>
          </cell>
          <cell r="O986">
            <v>-491976.00000000012</v>
          </cell>
          <cell r="P986">
            <v>-13001712.9</v>
          </cell>
        </row>
        <row r="987">
          <cell r="J987">
            <v>9079</v>
          </cell>
        </row>
        <row r="988">
          <cell r="J988">
            <v>9080</v>
          </cell>
        </row>
        <row r="989">
          <cell r="J989">
            <v>9081</v>
          </cell>
          <cell r="L989">
            <v>0</v>
          </cell>
          <cell r="M989">
            <v>4421480</v>
          </cell>
          <cell r="N989">
            <v>25113460</v>
          </cell>
          <cell r="O989">
            <v>683300</v>
          </cell>
          <cell r="P989">
            <v>30218240</v>
          </cell>
        </row>
        <row r="990">
          <cell r="J990">
            <v>9082</v>
          </cell>
          <cell r="L990">
            <v>0</v>
          </cell>
          <cell r="M990">
            <v>0</v>
          </cell>
          <cell r="N990">
            <v>3096180</v>
          </cell>
          <cell r="O990">
            <v>0</v>
          </cell>
          <cell r="P990">
            <v>3096180</v>
          </cell>
        </row>
        <row r="991">
          <cell r="J991">
            <v>9083</v>
          </cell>
          <cell r="L991">
            <v>0</v>
          </cell>
          <cell r="M991">
            <v>0</v>
          </cell>
          <cell r="N991">
            <v>-3096180</v>
          </cell>
          <cell r="O991">
            <v>0</v>
          </cell>
          <cell r="P991">
            <v>-3096180</v>
          </cell>
        </row>
        <row r="992">
          <cell r="J992">
            <v>9084</v>
          </cell>
          <cell r="L992">
            <v>0</v>
          </cell>
          <cell r="M992">
            <v>4421480</v>
          </cell>
          <cell r="N992">
            <v>25113460</v>
          </cell>
          <cell r="O992">
            <v>683300</v>
          </cell>
          <cell r="P992">
            <v>30218240</v>
          </cell>
        </row>
        <row r="993">
          <cell r="J993">
            <v>9085</v>
          </cell>
        </row>
        <row r="994">
          <cell r="J994">
            <v>9086</v>
          </cell>
        </row>
        <row r="995">
          <cell r="J995">
            <v>9087</v>
          </cell>
          <cell r="L995">
            <v>0</v>
          </cell>
          <cell r="M995">
            <v>-2348911.25</v>
          </cell>
          <cell r="N995">
            <v>-9691043.4000000022</v>
          </cell>
          <cell r="O995">
            <v>-430479.00000000006</v>
          </cell>
          <cell r="P995">
            <v>-12470433.650000002</v>
          </cell>
        </row>
        <row r="996">
          <cell r="J996">
            <v>9088</v>
          </cell>
          <cell r="L996">
            <v>0</v>
          </cell>
          <cell r="M996">
            <v>-469782.25</v>
          </cell>
          <cell r="N996">
            <v>-2260211.4</v>
          </cell>
          <cell r="O996">
            <v>-61497.000000000015</v>
          </cell>
          <cell r="P996">
            <v>-2791490.65</v>
          </cell>
        </row>
        <row r="997">
          <cell r="J997">
            <v>9089</v>
          </cell>
          <cell r="L997">
            <v>0</v>
          </cell>
          <cell r="M997">
            <v>0</v>
          </cell>
          <cell r="N997">
            <v>2260211.4000000018</v>
          </cell>
          <cell r="O997">
            <v>0</v>
          </cell>
          <cell r="P997">
            <v>2260211.4000000018</v>
          </cell>
        </row>
        <row r="998">
          <cell r="J998">
            <v>9090</v>
          </cell>
          <cell r="L998">
            <v>0</v>
          </cell>
          <cell r="M998">
            <v>-2818693.5</v>
          </cell>
          <cell r="N998">
            <v>-9691043.4000000004</v>
          </cell>
          <cell r="O998">
            <v>-491976.00000000012</v>
          </cell>
          <cell r="P998">
            <v>-13001712.9</v>
          </cell>
        </row>
        <row r="999">
          <cell r="J999">
            <v>9091</v>
          </cell>
        </row>
        <row r="1000">
          <cell r="J1000">
            <v>9092</v>
          </cell>
          <cell r="L1000">
            <v>0</v>
          </cell>
          <cell r="M1000">
            <v>1602786.5</v>
          </cell>
          <cell r="N1000">
            <v>15422416.6</v>
          </cell>
          <cell r="O1000">
            <v>191323.99999999988</v>
          </cell>
          <cell r="P1000">
            <v>17216527.100000001</v>
          </cell>
        </row>
        <row r="1001">
          <cell r="J1001">
            <v>9093</v>
          </cell>
        </row>
        <row r="1002">
          <cell r="J1002">
            <v>9094</v>
          </cell>
          <cell r="L1002">
            <v>0</v>
          </cell>
          <cell r="M1002">
            <v>0</v>
          </cell>
          <cell r="N1002">
            <v>835968.59999999823</v>
          </cell>
          <cell r="O1002">
            <v>0</v>
          </cell>
          <cell r="P1002">
            <v>835968.59999999823</v>
          </cell>
        </row>
        <row r="1003">
          <cell r="J1003">
            <v>9095</v>
          </cell>
          <cell r="L1003">
            <v>0</v>
          </cell>
          <cell r="M1003">
            <v>0</v>
          </cell>
          <cell r="N1003">
            <v>-835968.59999999823</v>
          </cell>
          <cell r="O1003">
            <v>0</v>
          </cell>
          <cell r="P1003">
            <v>-835968.59999999823</v>
          </cell>
        </row>
        <row r="1005">
          <cell r="J1005">
            <v>10000</v>
          </cell>
          <cell r="L1005" t="str">
            <v>Micro Onibus</v>
          </cell>
          <cell r="M1005" t="str">
            <v>Leve</v>
          </cell>
          <cell r="N1005" t="str">
            <v>Pesado</v>
          </cell>
          <cell r="O1005" t="str">
            <v>Articulado</v>
          </cell>
          <cell r="P1005" t="str">
            <v>Total</v>
          </cell>
        </row>
        <row r="1006">
          <cell r="J1006">
            <v>10001</v>
          </cell>
        </row>
        <row r="1007">
          <cell r="J1007">
            <v>10002</v>
          </cell>
        </row>
        <row r="1008">
          <cell r="J1008">
            <v>10003</v>
          </cell>
          <cell r="L1008">
            <v>0</v>
          </cell>
          <cell r="M1008">
            <v>0</v>
          </cell>
          <cell r="N1008">
            <v>9</v>
          </cell>
          <cell r="O1008">
            <v>0</v>
          </cell>
          <cell r="P1008">
            <v>9</v>
          </cell>
        </row>
        <row r="1009">
          <cell r="J1009">
            <v>10004</v>
          </cell>
          <cell r="L1009">
            <v>0</v>
          </cell>
          <cell r="M1009">
            <v>0</v>
          </cell>
          <cell r="N1009">
            <v>9</v>
          </cell>
          <cell r="O1009">
            <v>0</v>
          </cell>
          <cell r="P1009">
            <v>9</v>
          </cell>
        </row>
        <row r="1010">
          <cell r="J1010">
            <v>10005</v>
          </cell>
          <cell r="L1010">
            <v>0</v>
          </cell>
          <cell r="M1010">
            <v>0</v>
          </cell>
          <cell r="N1010">
            <v>13</v>
          </cell>
          <cell r="O1010">
            <v>0</v>
          </cell>
          <cell r="P1010">
            <v>13</v>
          </cell>
        </row>
        <row r="1011">
          <cell r="J1011">
            <v>10006</v>
          </cell>
          <cell r="L1011">
            <v>0</v>
          </cell>
          <cell r="M1011">
            <v>0</v>
          </cell>
          <cell r="N1011">
            <v>12</v>
          </cell>
          <cell r="O1011">
            <v>0</v>
          </cell>
          <cell r="P1011">
            <v>12</v>
          </cell>
        </row>
        <row r="1012">
          <cell r="J1012">
            <v>10007</v>
          </cell>
          <cell r="L1012">
            <v>0</v>
          </cell>
          <cell r="M1012">
            <v>0</v>
          </cell>
          <cell r="N1012">
            <v>4</v>
          </cell>
          <cell r="O1012">
            <v>0</v>
          </cell>
          <cell r="P1012">
            <v>4</v>
          </cell>
        </row>
        <row r="1013">
          <cell r="J1013">
            <v>10008</v>
          </cell>
          <cell r="L1013">
            <v>0</v>
          </cell>
          <cell r="M1013">
            <v>0</v>
          </cell>
          <cell r="N1013">
            <v>12</v>
          </cell>
          <cell r="O1013">
            <v>0</v>
          </cell>
          <cell r="P1013">
            <v>12</v>
          </cell>
        </row>
        <row r="1014">
          <cell r="J1014">
            <v>10009</v>
          </cell>
          <cell r="L1014">
            <v>0</v>
          </cell>
          <cell r="M1014">
            <v>14</v>
          </cell>
          <cell r="N1014">
            <v>5</v>
          </cell>
          <cell r="O1014">
            <v>0</v>
          </cell>
          <cell r="P1014">
            <v>19</v>
          </cell>
        </row>
        <row r="1015">
          <cell r="J1015">
            <v>10010</v>
          </cell>
          <cell r="L1015">
            <v>0</v>
          </cell>
          <cell r="M1015">
            <v>0</v>
          </cell>
          <cell r="N1015">
            <v>8</v>
          </cell>
          <cell r="O1015">
            <v>0</v>
          </cell>
          <cell r="P1015">
            <v>8</v>
          </cell>
        </row>
        <row r="1016">
          <cell r="J1016">
            <v>10011</v>
          </cell>
          <cell r="L1016">
            <v>0</v>
          </cell>
          <cell r="M1016">
            <v>0</v>
          </cell>
          <cell r="N1016">
            <v>1</v>
          </cell>
          <cell r="O1016">
            <v>1</v>
          </cell>
          <cell r="P1016">
            <v>2</v>
          </cell>
        </row>
        <row r="1017">
          <cell r="J1017">
            <v>10012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</row>
        <row r="1018">
          <cell r="J1018">
            <v>10013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J1019">
            <v>10014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0">
          <cell r="J1020">
            <v>10015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</row>
        <row r="1021">
          <cell r="J1021">
            <v>10016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</row>
        <row r="1022">
          <cell r="J1022">
            <v>10017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</row>
        <row r="1023">
          <cell r="J1023">
            <v>10018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J1024">
            <v>10019</v>
          </cell>
          <cell r="L1024">
            <v>0</v>
          </cell>
          <cell r="M1024">
            <v>14</v>
          </cell>
          <cell r="N1024">
            <v>73</v>
          </cell>
          <cell r="O1024">
            <v>1</v>
          </cell>
          <cell r="P1024">
            <v>88</v>
          </cell>
        </row>
        <row r="1025">
          <cell r="J1025">
            <v>10020</v>
          </cell>
          <cell r="L1025">
            <v>0</v>
          </cell>
          <cell r="M1025">
            <v>84</v>
          </cell>
          <cell r="N1025">
            <v>241</v>
          </cell>
          <cell r="O1025">
            <v>8</v>
          </cell>
          <cell r="P1025">
            <v>333</v>
          </cell>
        </row>
        <row r="1026">
          <cell r="J1026">
            <v>10021</v>
          </cell>
          <cell r="L1026" t="e">
            <v>#DIV/0!</v>
          </cell>
          <cell r="M1026">
            <v>6</v>
          </cell>
          <cell r="N1026">
            <v>3.3013698630136985</v>
          </cell>
          <cell r="O1026">
            <v>8</v>
          </cell>
          <cell r="P1026">
            <v>3.7840909090909092</v>
          </cell>
        </row>
        <row r="1027">
          <cell r="J1027">
            <v>10022</v>
          </cell>
        </row>
        <row r="1028">
          <cell r="J1028">
            <v>10023</v>
          </cell>
        </row>
        <row r="1029">
          <cell r="J1029">
            <v>10024</v>
          </cell>
          <cell r="L1029">
            <v>0</v>
          </cell>
          <cell r="M1029">
            <v>0</v>
          </cell>
          <cell r="N1029">
            <v>3096180</v>
          </cell>
          <cell r="O1029">
            <v>0</v>
          </cell>
          <cell r="P1029">
            <v>3096180</v>
          </cell>
        </row>
        <row r="1030">
          <cell r="J1030">
            <v>10025</v>
          </cell>
          <cell r="L1030">
            <v>0</v>
          </cell>
          <cell r="M1030">
            <v>0</v>
          </cell>
          <cell r="N1030">
            <v>3096180</v>
          </cell>
          <cell r="O1030">
            <v>0</v>
          </cell>
          <cell r="P1030">
            <v>3096180</v>
          </cell>
        </row>
        <row r="1031">
          <cell r="J1031">
            <v>10026</v>
          </cell>
          <cell r="L1031">
            <v>0</v>
          </cell>
          <cell r="M1031">
            <v>0</v>
          </cell>
          <cell r="N1031">
            <v>4472260</v>
          </cell>
          <cell r="O1031">
            <v>0</v>
          </cell>
          <cell r="P1031">
            <v>4472260</v>
          </cell>
        </row>
        <row r="1032">
          <cell r="J1032">
            <v>10027</v>
          </cell>
          <cell r="L1032">
            <v>0</v>
          </cell>
          <cell r="M1032">
            <v>0</v>
          </cell>
          <cell r="N1032">
            <v>4128240</v>
          </cell>
          <cell r="O1032">
            <v>0</v>
          </cell>
          <cell r="P1032">
            <v>4128240</v>
          </cell>
        </row>
        <row r="1033">
          <cell r="J1033">
            <v>10028</v>
          </cell>
          <cell r="L1033">
            <v>0</v>
          </cell>
          <cell r="M1033">
            <v>0</v>
          </cell>
          <cell r="N1033">
            <v>1376080</v>
          </cell>
          <cell r="O1033">
            <v>0</v>
          </cell>
          <cell r="P1033">
            <v>1376080</v>
          </cell>
        </row>
        <row r="1034">
          <cell r="J1034">
            <v>10029</v>
          </cell>
          <cell r="L1034">
            <v>0</v>
          </cell>
          <cell r="M1034">
            <v>0</v>
          </cell>
          <cell r="N1034">
            <v>4128240</v>
          </cell>
          <cell r="O1034">
            <v>0</v>
          </cell>
          <cell r="P1034">
            <v>4128240</v>
          </cell>
        </row>
        <row r="1035">
          <cell r="J1035">
            <v>10030</v>
          </cell>
          <cell r="L1035">
            <v>0</v>
          </cell>
          <cell r="M1035">
            <v>4421480</v>
          </cell>
          <cell r="N1035">
            <v>1720100</v>
          </cell>
          <cell r="O1035">
            <v>0</v>
          </cell>
          <cell r="P1035">
            <v>6141580</v>
          </cell>
        </row>
        <row r="1036">
          <cell r="J1036">
            <v>10031</v>
          </cell>
          <cell r="L1036">
            <v>0</v>
          </cell>
          <cell r="M1036">
            <v>0</v>
          </cell>
          <cell r="N1036">
            <v>2752160</v>
          </cell>
          <cell r="O1036">
            <v>0</v>
          </cell>
          <cell r="P1036">
            <v>2752160</v>
          </cell>
        </row>
        <row r="1037">
          <cell r="J1037">
            <v>10032</v>
          </cell>
          <cell r="L1037">
            <v>0</v>
          </cell>
          <cell r="M1037">
            <v>0</v>
          </cell>
          <cell r="N1037">
            <v>344020</v>
          </cell>
          <cell r="O1037">
            <v>683300</v>
          </cell>
          <cell r="P1037">
            <v>1027320</v>
          </cell>
        </row>
        <row r="1038">
          <cell r="J1038">
            <v>10033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J1039">
            <v>10034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J1040">
            <v>10035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J1041">
            <v>10036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J1042">
            <v>10037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J1043">
            <v>10038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J1044">
            <v>10039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</row>
        <row r="1045">
          <cell r="J1045">
            <v>10040</v>
          </cell>
          <cell r="L1045">
            <v>0</v>
          </cell>
          <cell r="M1045">
            <v>4421480</v>
          </cell>
          <cell r="N1045">
            <v>25113460</v>
          </cell>
          <cell r="O1045">
            <v>683300</v>
          </cell>
          <cell r="P1045">
            <v>30218240</v>
          </cell>
        </row>
        <row r="1046">
          <cell r="J1046">
            <v>10041</v>
          </cell>
        </row>
        <row r="1047">
          <cell r="J1047">
            <v>10042</v>
          </cell>
        </row>
        <row r="1048">
          <cell r="J1048">
            <v>10043</v>
          </cell>
          <cell r="L1048">
            <v>0</v>
          </cell>
          <cell r="M1048">
            <v>0</v>
          </cell>
          <cell r="N1048">
            <v>-278656.2</v>
          </cell>
          <cell r="O1048">
            <v>0</v>
          </cell>
          <cell r="P1048">
            <v>-278656.2</v>
          </cell>
        </row>
        <row r="1049">
          <cell r="J1049">
            <v>10044</v>
          </cell>
          <cell r="L1049">
            <v>0</v>
          </cell>
          <cell r="M1049">
            <v>0</v>
          </cell>
          <cell r="N1049">
            <v>-278656.2</v>
          </cell>
          <cell r="O1049">
            <v>0</v>
          </cell>
          <cell r="P1049">
            <v>-278656.2</v>
          </cell>
        </row>
        <row r="1050">
          <cell r="J1050">
            <v>10045</v>
          </cell>
          <cell r="L1050">
            <v>0</v>
          </cell>
          <cell r="M1050">
            <v>0</v>
          </cell>
          <cell r="N1050">
            <v>-402503.4</v>
          </cell>
          <cell r="O1050">
            <v>0</v>
          </cell>
          <cell r="P1050">
            <v>-402503.4</v>
          </cell>
        </row>
        <row r="1051">
          <cell r="J1051">
            <v>10046</v>
          </cell>
          <cell r="L1051">
            <v>0</v>
          </cell>
          <cell r="M1051">
            <v>0</v>
          </cell>
          <cell r="N1051">
            <v>-371541.60000000003</v>
          </cell>
          <cell r="O1051">
            <v>0</v>
          </cell>
          <cell r="P1051">
            <v>-371541.60000000003</v>
          </cell>
        </row>
        <row r="1052">
          <cell r="J1052">
            <v>10047</v>
          </cell>
          <cell r="L1052">
            <v>0</v>
          </cell>
          <cell r="M1052">
            <v>0</v>
          </cell>
          <cell r="N1052">
            <v>-123847.20000000004</v>
          </cell>
          <cell r="O1052">
            <v>0</v>
          </cell>
          <cell r="P1052">
            <v>-123847.20000000004</v>
          </cell>
        </row>
        <row r="1053">
          <cell r="J1053">
            <v>10048</v>
          </cell>
          <cell r="L1053">
            <v>0</v>
          </cell>
          <cell r="M1053">
            <v>0</v>
          </cell>
          <cell r="N1053">
            <v>-371541.60000000009</v>
          </cell>
          <cell r="O1053">
            <v>0</v>
          </cell>
          <cell r="P1053">
            <v>-371541.60000000009</v>
          </cell>
        </row>
        <row r="1054">
          <cell r="J1054">
            <v>10049</v>
          </cell>
          <cell r="L1054">
            <v>0</v>
          </cell>
          <cell r="M1054">
            <v>-469782.24999999994</v>
          </cell>
          <cell r="N1054">
            <v>-154809.00000000003</v>
          </cell>
          <cell r="O1054">
            <v>0</v>
          </cell>
          <cell r="P1054">
            <v>-624591.25</v>
          </cell>
        </row>
        <row r="1055">
          <cell r="J1055">
            <v>10050</v>
          </cell>
          <cell r="L1055">
            <v>0</v>
          </cell>
          <cell r="M1055">
            <v>0</v>
          </cell>
          <cell r="N1055">
            <v>-247694.40000000008</v>
          </cell>
          <cell r="O1055">
            <v>0</v>
          </cell>
          <cell r="P1055">
            <v>-247694.40000000008</v>
          </cell>
        </row>
        <row r="1056">
          <cell r="J1056">
            <v>10051</v>
          </cell>
          <cell r="L1056">
            <v>0</v>
          </cell>
          <cell r="M1056">
            <v>0</v>
          </cell>
          <cell r="N1056">
            <v>-30961.80000000001</v>
          </cell>
          <cell r="O1056">
            <v>-61497.000000000015</v>
          </cell>
          <cell r="P1056">
            <v>-92458.800000000017</v>
          </cell>
        </row>
        <row r="1057">
          <cell r="J1057">
            <v>10052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</row>
        <row r="1058">
          <cell r="J1058">
            <v>10053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</row>
        <row r="1059">
          <cell r="J1059">
            <v>10054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</row>
        <row r="1060">
          <cell r="J1060">
            <v>10055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</row>
        <row r="1061">
          <cell r="J1061">
            <v>10056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</row>
        <row r="1062">
          <cell r="J1062">
            <v>10057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J1063">
            <v>10058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</row>
        <row r="1064">
          <cell r="J1064">
            <v>10059</v>
          </cell>
          <cell r="L1064">
            <v>0</v>
          </cell>
          <cell r="M1064">
            <v>-469782.24999999994</v>
          </cell>
          <cell r="N1064">
            <v>-2260211.4</v>
          </cell>
          <cell r="O1064">
            <v>-61497.000000000015</v>
          </cell>
          <cell r="P1064">
            <v>-2791490.65</v>
          </cell>
        </row>
        <row r="1065">
          <cell r="J1065">
            <v>10060</v>
          </cell>
        </row>
        <row r="1066">
          <cell r="J1066">
            <v>10061</v>
          </cell>
          <cell r="N1066"/>
        </row>
        <row r="1067">
          <cell r="J1067">
            <v>10062</v>
          </cell>
          <cell r="L1067">
            <v>0</v>
          </cell>
          <cell r="M1067">
            <v>0</v>
          </cell>
          <cell r="N1067">
            <v>-278656.2</v>
          </cell>
          <cell r="O1067">
            <v>0</v>
          </cell>
          <cell r="P1067">
            <v>-278656.2</v>
          </cell>
        </row>
        <row r="1068">
          <cell r="J1068">
            <v>10063</v>
          </cell>
          <cell r="L1068">
            <v>0</v>
          </cell>
          <cell r="M1068">
            <v>0</v>
          </cell>
          <cell r="N1068">
            <v>-557312.4</v>
          </cell>
          <cell r="O1068">
            <v>0</v>
          </cell>
          <cell r="P1068">
            <v>-557312.4</v>
          </cell>
        </row>
        <row r="1069">
          <cell r="J1069">
            <v>10064</v>
          </cell>
          <cell r="L1069">
            <v>0</v>
          </cell>
          <cell r="M1069">
            <v>0</v>
          </cell>
          <cell r="N1069">
            <v>-1207510.2000000002</v>
          </cell>
          <cell r="O1069">
            <v>0</v>
          </cell>
          <cell r="P1069">
            <v>-1207510.2000000002</v>
          </cell>
        </row>
        <row r="1070">
          <cell r="J1070">
            <v>10065</v>
          </cell>
          <cell r="L1070">
            <v>0</v>
          </cell>
          <cell r="M1070">
            <v>0</v>
          </cell>
          <cell r="N1070">
            <v>-1486166.4000000001</v>
          </cell>
          <cell r="O1070">
            <v>0</v>
          </cell>
          <cell r="P1070">
            <v>-1486166.4000000001</v>
          </cell>
        </row>
        <row r="1071">
          <cell r="J1071">
            <v>10066</v>
          </cell>
          <cell r="L1071">
            <v>0</v>
          </cell>
          <cell r="M1071">
            <v>0</v>
          </cell>
          <cell r="N1071">
            <v>-619236.00000000012</v>
          </cell>
          <cell r="O1071">
            <v>0</v>
          </cell>
          <cell r="P1071">
            <v>-619236.00000000012</v>
          </cell>
        </row>
        <row r="1072">
          <cell r="J1072">
            <v>10067</v>
          </cell>
          <cell r="L1072">
            <v>0</v>
          </cell>
          <cell r="M1072">
            <v>0</v>
          </cell>
          <cell r="N1072">
            <v>-2229249.6</v>
          </cell>
          <cell r="O1072">
            <v>0</v>
          </cell>
          <cell r="P1072">
            <v>-2229249.6</v>
          </cell>
        </row>
        <row r="1073">
          <cell r="J1073">
            <v>10068</v>
          </cell>
          <cell r="L1073">
            <v>0</v>
          </cell>
          <cell r="M1073">
            <v>-3288475.7499999995</v>
          </cell>
          <cell r="N1073">
            <v>-1083663.0000000002</v>
          </cell>
          <cell r="O1073">
            <v>0</v>
          </cell>
          <cell r="P1073">
            <v>-4372138.75</v>
          </cell>
        </row>
        <row r="1074">
          <cell r="J1074">
            <v>10069</v>
          </cell>
          <cell r="L1074">
            <v>0</v>
          </cell>
          <cell r="M1074">
            <v>0</v>
          </cell>
          <cell r="N1074">
            <v>-1981555.2000000007</v>
          </cell>
          <cell r="O1074">
            <v>0</v>
          </cell>
          <cell r="P1074">
            <v>-1981555.2000000007</v>
          </cell>
        </row>
        <row r="1075">
          <cell r="J1075">
            <v>10070</v>
          </cell>
          <cell r="L1075">
            <v>0</v>
          </cell>
          <cell r="M1075">
            <v>0</v>
          </cell>
          <cell r="N1075">
            <v>-278656.20000000007</v>
          </cell>
          <cell r="O1075">
            <v>-553473.00000000023</v>
          </cell>
          <cell r="P1075">
            <v>-832129.2000000003</v>
          </cell>
        </row>
        <row r="1076">
          <cell r="J1076">
            <v>10071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</row>
        <row r="1077">
          <cell r="J1077">
            <v>10072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J1078">
            <v>10073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J1079">
            <v>10074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J1080">
            <v>10075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J1081">
            <v>10076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J1082">
            <v>10077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J1083">
            <v>10078</v>
          </cell>
          <cell r="L1083">
            <v>0</v>
          </cell>
          <cell r="M1083">
            <v>-3288475.7499999995</v>
          </cell>
          <cell r="N1083">
            <v>-9722005.2000000011</v>
          </cell>
          <cell r="O1083">
            <v>-553473.00000000023</v>
          </cell>
          <cell r="P1083">
            <v>-13563953.950000003</v>
          </cell>
        </row>
        <row r="1084">
          <cell r="J1084">
            <v>10079</v>
          </cell>
        </row>
        <row r="1085">
          <cell r="J1085">
            <v>10080</v>
          </cell>
        </row>
        <row r="1086">
          <cell r="J1086">
            <v>10081</v>
          </cell>
          <cell r="L1086">
            <v>0</v>
          </cell>
          <cell r="M1086">
            <v>4421480</v>
          </cell>
          <cell r="N1086">
            <v>25113460</v>
          </cell>
          <cell r="O1086">
            <v>683300</v>
          </cell>
          <cell r="P1086">
            <v>30218240</v>
          </cell>
        </row>
        <row r="1087">
          <cell r="J1087">
            <v>10082</v>
          </cell>
          <cell r="L1087">
            <v>0</v>
          </cell>
          <cell r="M1087">
            <v>0</v>
          </cell>
          <cell r="N1087">
            <v>3096180</v>
          </cell>
          <cell r="O1087">
            <v>0</v>
          </cell>
          <cell r="P1087">
            <v>3096180</v>
          </cell>
        </row>
        <row r="1088">
          <cell r="J1088">
            <v>10083</v>
          </cell>
          <cell r="L1088">
            <v>0</v>
          </cell>
          <cell r="M1088">
            <v>0</v>
          </cell>
          <cell r="N1088">
            <v>-3096180</v>
          </cell>
          <cell r="O1088">
            <v>0</v>
          </cell>
          <cell r="P1088">
            <v>-3096180</v>
          </cell>
        </row>
        <row r="1089">
          <cell r="J1089">
            <v>10084</v>
          </cell>
          <cell r="L1089">
            <v>0</v>
          </cell>
          <cell r="M1089">
            <v>4421480</v>
          </cell>
          <cell r="N1089">
            <v>25113460</v>
          </cell>
          <cell r="O1089">
            <v>683300</v>
          </cell>
          <cell r="P1089">
            <v>30218240</v>
          </cell>
        </row>
        <row r="1090">
          <cell r="J1090">
            <v>10085</v>
          </cell>
        </row>
        <row r="1091">
          <cell r="J1091">
            <v>10086</v>
          </cell>
        </row>
        <row r="1092">
          <cell r="J1092">
            <v>10087</v>
          </cell>
          <cell r="L1092">
            <v>0</v>
          </cell>
          <cell r="M1092">
            <v>-2818693.5</v>
          </cell>
          <cell r="N1092">
            <v>-9691043.4000000004</v>
          </cell>
          <cell r="O1092">
            <v>-491976.00000000012</v>
          </cell>
          <cell r="P1092">
            <v>-13001712.9</v>
          </cell>
        </row>
        <row r="1093">
          <cell r="J1093">
            <v>10088</v>
          </cell>
          <cell r="L1093">
            <v>0</v>
          </cell>
          <cell r="M1093">
            <v>-469782.24999999994</v>
          </cell>
          <cell r="N1093">
            <v>-2260211.4</v>
          </cell>
          <cell r="O1093">
            <v>-61497.000000000015</v>
          </cell>
          <cell r="P1093">
            <v>-2791490.65</v>
          </cell>
        </row>
        <row r="1094">
          <cell r="J1094">
            <v>10089</v>
          </cell>
          <cell r="L1094">
            <v>0</v>
          </cell>
          <cell r="M1094">
            <v>0</v>
          </cell>
          <cell r="N1094">
            <v>2229249.5999999992</v>
          </cell>
          <cell r="O1094">
            <v>-1.0186340659856796E-10</v>
          </cell>
          <cell r="P1094">
            <v>2229249.5999999992</v>
          </cell>
        </row>
        <row r="1095">
          <cell r="J1095">
            <v>10090</v>
          </cell>
          <cell r="L1095">
            <v>0</v>
          </cell>
          <cell r="M1095">
            <v>-3288475.7499999995</v>
          </cell>
          <cell r="N1095">
            <v>-9722005.2000000011</v>
          </cell>
          <cell r="O1095">
            <v>-553473.00000000023</v>
          </cell>
          <cell r="P1095">
            <v>-13563953.950000001</v>
          </cell>
        </row>
        <row r="1096">
          <cell r="J1096">
            <v>10091</v>
          </cell>
        </row>
        <row r="1097">
          <cell r="J1097">
            <v>10092</v>
          </cell>
          <cell r="L1097">
            <v>0</v>
          </cell>
          <cell r="M1097">
            <v>1133004.2500000005</v>
          </cell>
          <cell r="N1097">
            <v>15391454.799999999</v>
          </cell>
          <cell r="O1097">
            <v>129826.99999999977</v>
          </cell>
          <cell r="P1097">
            <v>16654286.049999999</v>
          </cell>
        </row>
        <row r="1098">
          <cell r="J1098">
            <v>10093</v>
          </cell>
        </row>
        <row r="1099">
          <cell r="J1099">
            <v>10094</v>
          </cell>
          <cell r="L1099">
            <v>0</v>
          </cell>
          <cell r="M1099">
            <v>0</v>
          </cell>
          <cell r="N1099">
            <v>866930.40000000084</v>
          </cell>
          <cell r="O1099">
            <v>1.0186340659856796E-10</v>
          </cell>
          <cell r="P1099">
            <v>866930.40000000095</v>
          </cell>
        </row>
        <row r="1100">
          <cell r="J1100">
            <v>10095</v>
          </cell>
          <cell r="L1100">
            <v>0</v>
          </cell>
          <cell r="M1100">
            <v>0</v>
          </cell>
          <cell r="N1100">
            <v>-866930.40000000084</v>
          </cell>
          <cell r="O1100">
            <v>-1.0186340659856796E-10</v>
          </cell>
          <cell r="P1100">
            <v>-866930.40000000095</v>
          </cell>
        </row>
        <row r="1102">
          <cell r="J1102">
            <v>11000</v>
          </cell>
          <cell r="L1102" t="str">
            <v>Micro Onibus</v>
          </cell>
          <cell r="M1102" t="str">
            <v>Leve</v>
          </cell>
          <cell r="N1102" t="str">
            <v>Pesado</v>
          </cell>
          <cell r="O1102" t="str">
            <v>Articulado</v>
          </cell>
          <cell r="P1102" t="str">
            <v>Total</v>
          </cell>
        </row>
        <row r="1103">
          <cell r="J1103">
            <v>11001</v>
          </cell>
        </row>
        <row r="1104">
          <cell r="J1104">
            <v>11002</v>
          </cell>
        </row>
        <row r="1105">
          <cell r="J1105">
            <v>11003</v>
          </cell>
          <cell r="L1105">
            <v>0</v>
          </cell>
          <cell r="M1105">
            <v>0</v>
          </cell>
          <cell r="N1105">
            <v>5</v>
          </cell>
          <cell r="O1105">
            <v>0</v>
          </cell>
          <cell r="P1105">
            <v>5</v>
          </cell>
        </row>
        <row r="1106">
          <cell r="J1106">
            <v>11004</v>
          </cell>
          <cell r="L1106">
            <v>0</v>
          </cell>
          <cell r="M1106">
            <v>0</v>
          </cell>
          <cell r="N1106">
            <v>9</v>
          </cell>
          <cell r="O1106">
            <v>0</v>
          </cell>
          <cell r="P1106">
            <v>9</v>
          </cell>
        </row>
        <row r="1107">
          <cell r="J1107">
            <v>11005</v>
          </cell>
          <cell r="L1107">
            <v>0</v>
          </cell>
          <cell r="M1107">
            <v>0</v>
          </cell>
          <cell r="N1107">
            <v>9</v>
          </cell>
          <cell r="O1107">
            <v>0</v>
          </cell>
          <cell r="P1107">
            <v>9</v>
          </cell>
        </row>
        <row r="1108">
          <cell r="J1108">
            <v>11006</v>
          </cell>
          <cell r="L1108">
            <v>0</v>
          </cell>
          <cell r="M1108">
            <v>0</v>
          </cell>
          <cell r="N1108">
            <v>13</v>
          </cell>
          <cell r="O1108">
            <v>0</v>
          </cell>
          <cell r="P1108">
            <v>13</v>
          </cell>
        </row>
        <row r="1109">
          <cell r="J1109">
            <v>11007</v>
          </cell>
          <cell r="L1109">
            <v>0</v>
          </cell>
          <cell r="M1109">
            <v>0</v>
          </cell>
          <cell r="N1109">
            <v>12</v>
          </cell>
          <cell r="O1109">
            <v>0</v>
          </cell>
          <cell r="P1109">
            <v>12</v>
          </cell>
        </row>
        <row r="1110">
          <cell r="J1110">
            <v>11008</v>
          </cell>
          <cell r="L1110">
            <v>0</v>
          </cell>
          <cell r="M1110">
            <v>0</v>
          </cell>
          <cell r="N1110">
            <v>4</v>
          </cell>
          <cell r="O1110">
            <v>0</v>
          </cell>
          <cell r="P1110">
            <v>4</v>
          </cell>
        </row>
        <row r="1111">
          <cell r="J1111">
            <v>11009</v>
          </cell>
          <cell r="L1111">
            <v>0</v>
          </cell>
          <cell r="M1111">
            <v>0</v>
          </cell>
          <cell r="N1111">
            <v>12</v>
          </cell>
          <cell r="O1111">
            <v>0</v>
          </cell>
          <cell r="P1111">
            <v>12</v>
          </cell>
        </row>
        <row r="1112">
          <cell r="J1112">
            <v>11010</v>
          </cell>
          <cell r="L1112">
            <v>0</v>
          </cell>
          <cell r="M1112">
            <v>14</v>
          </cell>
          <cell r="N1112">
            <v>8</v>
          </cell>
          <cell r="O1112">
            <v>0</v>
          </cell>
          <cell r="P1112">
            <v>22</v>
          </cell>
        </row>
        <row r="1113">
          <cell r="J1113">
            <v>11011</v>
          </cell>
          <cell r="L1113">
            <v>0</v>
          </cell>
          <cell r="M1113">
            <v>0</v>
          </cell>
          <cell r="N1113">
            <v>1</v>
          </cell>
          <cell r="O1113">
            <v>0</v>
          </cell>
          <cell r="P1113">
            <v>1</v>
          </cell>
        </row>
        <row r="1114">
          <cell r="J1114">
            <v>11012</v>
          </cell>
          <cell r="L1114">
            <v>0</v>
          </cell>
          <cell r="M1114">
            <v>0</v>
          </cell>
          <cell r="N1114">
            <v>0</v>
          </cell>
          <cell r="O1114">
            <v>1</v>
          </cell>
          <cell r="P1114">
            <v>1</v>
          </cell>
        </row>
        <row r="1115">
          <cell r="J1115">
            <v>11013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J1116">
            <v>11014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J1117">
            <v>11015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</row>
        <row r="1118">
          <cell r="J1118">
            <v>11016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</row>
        <row r="1119">
          <cell r="J1119">
            <v>11017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J1120">
            <v>11018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J1121">
            <v>11019</v>
          </cell>
          <cell r="L1121">
            <v>0</v>
          </cell>
          <cell r="M1121">
            <v>14</v>
          </cell>
          <cell r="N1121">
            <v>73</v>
          </cell>
          <cell r="O1121">
            <v>1</v>
          </cell>
          <cell r="P1121">
            <v>88</v>
          </cell>
        </row>
        <row r="1122">
          <cell r="J1122">
            <v>11020</v>
          </cell>
          <cell r="L1122">
            <v>0</v>
          </cell>
          <cell r="M1122">
            <v>98</v>
          </cell>
          <cell r="N1122">
            <v>270</v>
          </cell>
          <cell r="O1122">
            <v>9</v>
          </cell>
          <cell r="P1122">
            <v>377</v>
          </cell>
        </row>
        <row r="1123">
          <cell r="J1123">
            <v>11021</v>
          </cell>
          <cell r="L1123" t="e">
            <v>#DIV/0!</v>
          </cell>
          <cell r="M1123">
            <v>7</v>
          </cell>
          <cell r="N1123">
            <v>3.6986301369863015</v>
          </cell>
          <cell r="O1123">
            <v>9</v>
          </cell>
          <cell r="P1123">
            <v>4.2840909090909092</v>
          </cell>
        </row>
        <row r="1124">
          <cell r="J1124">
            <v>11022</v>
          </cell>
        </row>
        <row r="1125">
          <cell r="J1125">
            <v>11023</v>
          </cell>
        </row>
        <row r="1126">
          <cell r="J1126">
            <v>11024</v>
          </cell>
          <cell r="L1126">
            <v>0</v>
          </cell>
          <cell r="M1126">
            <v>0</v>
          </cell>
          <cell r="N1126">
            <v>1720100</v>
          </cell>
          <cell r="O1126">
            <v>0</v>
          </cell>
          <cell r="P1126">
            <v>1720100</v>
          </cell>
        </row>
        <row r="1127">
          <cell r="J1127">
            <v>11025</v>
          </cell>
          <cell r="L1127">
            <v>0</v>
          </cell>
          <cell r="M1127">
            <v>0</v>
          </cell>
          <cell r="N1127">
            <v>3096180</v>
          </cell>
          <cell r="O1127">
            <v>0</v>
          </cell>
          <cell r="P1127">
            <v>3096180</v>
          </cell>
        </row>
        <row r="1128">
          <cell r="J1128">
            <v>11026</v>
          </cell>
          <cell r="L1128">
            <v>0</v>
          </cell>
          <cell r="M1128">
            <v>0</v>
          </cell>
          <cell r="N1128">
            <v>3096180</v>
          </cell>
          <cell r="O1128">
            <v>0</v>
          </cell>
          <cell r="P1128">
            <v>3096180</v>
          </cell>
        </row>
        <row r="1129">
          <cell r="J1129">
            <v>11027</v>
          </cell>
          <cell r="L1129">
            <v>0</v>
          </cell>
          <cell r="M1129">
            <v>0</v>
          </cell>
          <cell r="N1129">
            <v>4472260</v>
          </cell>
          <cell r="O1129">
            <v>0</v>
          </cell>
          <cell r="P1129">
            <v>4472260</v>
          </cell>
        </row>
        <row r="1130">
          <cell r="J1130">
            <v>11028</v>
          </cell>
          <cell r="L1130">
            <v>0</v>
          </cell>
          <cell r="M1130">
            <v>0</v>
          </cell>
          <cell r="N1130">
            <v>4128240</v>
          </cell>
          <cell r="O1130">
            <v>0</v>
          </cell>
          <cell r="P1130">
            <v>4128240</v>
          </cell>
        </row>
        <row r="1131">
          <cell r="J1131">
            <v>11029</v>
          </cell>
          <cell r="L1131">
            <v>0</v>
          </cell>
          <cell r="M1131">
            <v>0</v>
          </cell>
          <cell r="N1131">
            <v>1376080</v>
          </cell>
          <cell r="O1131">
            <v>0</v>
          </cell>
          <cell r="P1131">
            <v>1376080</v>
          </cell>
        </row>
        <row r="1132">
          <cell r="J1132">
            <v>11030</v>
          </cell>
          <cell r="L1132">
            <v>0</v>
          </cell>
          <cell r="M1132">
            <v>0</v>
          </cell>
          <cell r="N1132">
            <v>4128240</v>
          </cell>
          <cell r="O1132">
            <v>0</v>
          </cell>
          <cell r="P1132">
            <v>4128240</v>
          </cell>
        </row>
        <row r="1133">
          <cell r="J1133">
            <v>11031</v>
          </cell>
          <cell r="L1133">
            <v>0</v>
          </cell>
          <cell r="M1133">
            <v>4421480</v>
          </cell>
          <cell r="N1133">
            <v>2752160</v>
          </cell>
          <cell r="O1133">
            <v>0</v>
          </cell>
          <cell r="P1133">
            <v>7173640</v>
          </cell>
        </row>
        <row r="1134">
          <cell r="J1134">
            <v>11032</v>
          </cell>
          <cell r="L1134">
            <v>0</v>
          </cell>
          <cell r="M1134">
            <v>0</v>
          </cell>
          <cell r="N1134">
            <v>344020</v>
          </cell>
          <cell r="O1134">
            <v>0</v>
          </cell>
          <cell r="P1134">
            <v>344020</v>
          </cell>
        </row>
        <row r="1135">
          <cell r="J1135">
            <v>11033</v>
          </cell>
          <cell r="L1135">
            <v>0</v>
          </cell>
          <cell r="M1135">
            <v>0</v>
          </cell>
          <cell r="N1135">
            <v>0</v>
          </cell>
          <cell r="O1135">
            <v>683300</v>
          </cell>
          <cell r="P1135">
            <v>683300</v>
          </cell>
        </row>
        <row r="1136">
          <cell r="J1136">
            <v>11034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</row>
        <row r="1137">
          <cell r="J1137">
            <v>11035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J1138">
            <v>11036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</row>
        <row r="1139">
          <cell r="J1139">
            <v>11037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</row>
        <row r="1140">
          <cell r="J1140">
            <v>11038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J1141">
            <v>11039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J1142">
            <v>11040</v>
          </cell>
          <cell r="L1142">
            <v>0</v>
          </cell>
          <cell r="M1142">
            <v>4421480</v>
          </cell>
          <cell r="N1142">
            <v>25113460</v>
          </cell>
          <cell r="O1142">
            <v>683300</v>
          </cell>
          <cell r="P1142">
            <v>30218240</v>
          </cell>
        </row>
        <row r="1143">
          <cell r="J1143">
            <v>11041</v>
          </cell>
        </row>
        <row r="1144">
          <cell r="J1144">
            <v>11042</v>
          </cell>
        </row>
        <row r="1145">
          <cell r="J1145">
            <v>11043</v>
          </cell>
          <cell r="L1145">
            <v>0</v>
          </cell>
          <cell r="M1145">
            <v>0</v>
          </cell>
          <cell r="N1145">
            <v>-154809</v>
          </cell>
          <cell r="O1145">
            <v>0</v>
          </cell>
          <cell r="P1145">
            <v>-154809</v>
          </cell>
        </row>
        <row r="1146">
          <cell r="J1146">
            <v>11044</v>
          </cell>
          <cell r="L1146">
            <v>0</v>
          </cell>
          <cell r="M1146">
            <v>0</v>
          </cell>
          <cell r="N1146">
            <v>-278656.2</v>
          </cell>
          <cell r="O1146">
            <v>0</v>
          </cell>
          <cell r="P1146">
            <v>-278656.2</v>
          </cell>
        </row>
        <row r="1147">
          <cell r="J1147">
            <v>11045</v>
          </cell>
          <cell r="L1147">
            <v>0</v>
          </cell>
          <cell r="M1147">
            <v>0</v>
          </cell>
          <cell r="N1147">
            <v>-278656.2</v>
          </cell>
          <cell r="O1147">
            <v>0</v>
          </cell>
          <cell r="P1147">
            <v>-278656.2</v>
          </cell>
        </row>
        <row r="1148">
          <cell r="J1148">
            <v>11046</v>
          </cell>
          <cell r="L1148">
            <v>0</v>
          </cell>
          <cell r="M1148">
            <v>0</v>
          </cell>
          <cell r="N1148">
            <v>-402503.4</v>
          </cell>
          <cell r="O1148">
            <v>0</v>
          </cell>
          <cell r="P1148">
            <v>-402503.4</v>
          </cell>
        </row>
        <row r="1149">
          <cell r="J1149">
            <v>11047</v>
          </cell>
          <cell r="L1149">
            <v>0</v>
          </cell>
          <cell r="M1149">
            <v>0</v>
          </cell>
          <cell r="N1149">
            <v>-371541.60000000009</v>
          </cell>
          <cell r="O1149">
            <v>0</v>
          </cell>
          <cell r="P1149">
            <v>-371541.60000000009</v>
          </cell>
        </row>
        <row r="1150">
          <cell r="J1150">
            <v>11048</v>
          </cell>
          <cell r="L1150">
            <v>0</v>
          </cell>
          <cell r="M1150">
            <v>0</v>
          </cell>
          <cell r="N1150">
            <v>-123847.20000000004</v>
          </cell>
          <cell r="O1150">
            <v>0</v>
          </cell>
          <cell r="P1150">
            <v>-123847.20000000004</v>
          </cell>
        </row>
        <row r="1151">
          <cell r="J1151">
            <v>11049</v>
          </cell>
          <cell r="L1151">
            <v>0</v>
          </cell>
          <cell r="M1151">
            <v>0</v>
          </cell>
          <cell r="N1151">
            <v>-371541.60000000009</v>
          </cell>
          <cell r="O1151">
            <v>0</v>
          </cell>
          <cell r="P1151">
            <v>-371541.60000000009</v>
          </cell>
        </row>
        <row r="1152">
          <cell r="J1152">
            <v>11050</v>
          </cell>
          <cell r="L1152">
            <v>0</v>
          </cell>
          <cell r="M1152">
            <v>-469782.24999999994</v>
          </cell>
          <cell r="N1152">
            <v>-247694.40000000008</v>
          </cell>
          <cell r="O1152">
            <v>0</v>
          </cell>
          <cell r="P1152">
            <v>-717476.65</v>
          </cell>
        </row>
        <row r="1153">
          <cell r="J1153">
            <v>11051</v>
          </cell>
          <cell r="L1153">
            <v>0</v>
          </cell>
          <cell r="M1153">
            <v>0</v>
          </cell>
          <cell r="N1153">
            <v>-30961.80000000001</v>
          </cell>
          <cell r="O1153">
            <v>0</v>
          </cell>
          <cell r="P1153">
            <v>-30961.80000000001</v>
          </cell>
        </row>
        <row r="1154">
          <cell r="J1154">
            <v>11052</v>
          </cell>
          <cell r="L1154">
            <v>0</v>
          </cell>
          <cell r="M1154">
            <v>0</v>
          </cell>
          <cell r="N1154">
            <v>0</v>
          </cell>
          <cell r="O1154">
            <v>-61497.000000000015</v>
          </cell>
          <cell r="P1154">
            <v>-61497.000000000015</v>
          </cell>
        </row>
        <row r="1155">
          <cell r="J1155">
            <v>11053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</row>
        <row r="1156">
          <cell r="J1156">
            <v>11054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</row>
        <row r="1157">
          <cell r="J1157">
            <v>11055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</row>
        <row r="1158">
          <cell r="J1158">
            <v>11056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</row>
        <row r="1159">
          <cell r="J1159">
            <v>11057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J1160">
            <v>11058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J1161">
            <v>11059</v>
          </cell>
          <cell r="L1161">
            <v>0</v>
          </cell>
          <cell r="M1161">
            <v>-469782.24999999994</v>
          </cell>
          <cell r="N1161">
            <v>-2260211.4</v>
          </cell>
          <cell r="O1161">
            <v>-61497.000000000015</v>
          </cell>
          <cell r="P1161">
            <v>-2791490.65</v>
          </cell>
        </row>
        <row r="1162">
          <cell r="J1162">
            <v>11060</v>
          </cell>
        </row>
        <row r="1163">
          <cell r="J1163">
            <v>11061</v>
          </cell>
          <cell r="N1163"/>
        </row>
        <row r="1164">
          <cell r="J1164">
            <v>11062</v>
          </cell>
          <cell r="L1164">
            <v>0</v>
          </cell>
          <cell r="M1164">
            <v>0</v>
          </cell>
          <cell r="N1164">
            <v>-154809</v>
          </cell>
          <cell r="O1164">
            <v>0</v>
          </cell>
          <cell r="P1164">
            <v>-154809</v>
          </cell>
        </row>
        <row r="1165">
          <cell r="J1165">
            <v>11063</v>
          </cell>
          <cell r="L1165">
            <v>0</v>
          </cell>
          <cell r="M1165">
            <v>0</v>
          </cell>
          <cell r="N1165">
            <v>-557312.4</v>
          </cell>
          <cell r="O1165">
            <v>0</v>
          </cell>
          <cell r="P1165">
            <v>-557312.4</v>
          </cell>
        </row>
        <row r="1166">
          <cell r="J1166">
            <v>11064</v>
          </cell>
          <cell r="L1166">
            <v>0</v>
          </cell>
          <cell r="M1166">
            <v>0</v>
          </cell>
          <cell r="N1166">
            <v>-835968.60000000009</v>
          </cell>
          <cell r="O1166">
            <v>0</v>
          </cell>
          <cell r="P1166">
            <v>-835968.60000000009</v>
          </cell>
        </row>
        <row r="1167">
          <cell r="J1167">
            <v>11065</v>
          </cell>
          <cell r="L1167">
            <v>0</v>
          </cell>
          <cell r="M1167">
            <v>0</v>
          </cell>
          <cell r="N1167">
            <v>-1610013.6</v>
          </cell>
          <cell r="O1167">
            <v>0</v>
          </cell>
          <cell r="P1167">
            <v>-1610013.6</v>
          </cell>
        </row>
        <row r="1168">
          <cell r="J1168">
            <v>11066</v>
          </cell>
          <cell r="L1168">
            <v>0</v>
          </cell>
          <cell r="M1168">
            <v>0</v>
          </cell>
          <cell r="N1168">
            <v>-1857708.0000000002</v>
          </cell>
          <cell r="O1168">
            <v>0</v>
          </cell>
          <cell r="P1168">
            <v>-1857708.0000000002</v>
          </cell>
        </row>
        <row r="1169">
          <cell r="J1169">
            <v>11067</v>
          </cell>
          <cell r="L1169">
            <v>0</v>
          </cell>
          <cell r="M1169">
            <v>0</v>
          </cell>
          <cell r="N1169">
            <v>-743083.20000000007</v>
          </cell>
          <cell r="O1169">
            <v>0</v>
          </cell>
          <cell r="P1169">
            <v>-743083.20000000007</v>
          </cell>
        </row>
        <row r="1170">
          <cell r="J1170">
            <v>11068</v>
          </cell>
          <cell r="L1170">
            <v>0</v>
          </cell>
          <cell r="M1170">
            <v>0</v>
          </cell>
          <cell r="N1170">
            <v>-2600791.2000000007</v>
          </cell>
          <cell r="O1170">
            <v>0</v>
          </cell>
          <cell r="P1170">
            <v>-2600791.2000000007</v>
          </cell>
        </row>
        <row r="1171">
          <cell r="J1171">
            <v>11069</v>
          </cell>
          <cell r="L1171">
            <v>0</v>
          </cell>
          <cell r="M1171">
            <v>-3758257.9999999995</v>
          </cell>
          <cell r="N1171">
            <v>-1981555.2000000007</v>
          </cell>
          <cell r="O1171">
            <v>0</v>
          </cell>
          <cell r="P1171">
            <v>-5739813.2000000002</v>
          </cell>
        </row>
        <row r="1172">
          <cell r="J1172">
            <v>11070</v>
          </cell>
          <cell r="L1172">
            <v>0</v>
          </cell>
          <cell r="M1172">
            <v>0</v>
          </cell>
          <cell r="N1172">
            <v>-278656.20000000007</v>
          </cell>
          <cell r="O1172">
            <v>0</v>
          </cell>
          <cell r="P1172">
            <v>-278656.20000000007</v>
          </cell>
        </row>
        <row r="1173">
          <cell r="J1173">
            <v>11071</v>
          </cell>
          <cell r="L1173">
            <v>0</v>
          </cell>
          <cell r="M1173">
            <v>0</v>
          </cell>
          <cell r="N1173">
            <v>0</v>
          </cell>
          <cell r="O1173">
            <v>-614970.00000000023</v>
          </cell>
          <cell r="P1173">
            <v>-614970.00000000023</v>
          </cell>
        </row>
        <row r="1174">
          <cell r="J1174">
            <v>11072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</row>
        <row r="1175">
          <cell r="J1175">
            <v>11073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</row>
        <row r="1176">
          <cell r="J1176">
            <v>11074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J1177">
            <v>11075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</row>
        <row r="1178">
          <cell r="J1178">
            <v>11076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J1179">
            <v>11077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J1180">
            <v>11078</v>
          </cell>
          <cell r="L1180">
            <v>0</v>
          </cell>
          <cell r="M1180">
            <v>-3758257.9999999995</v>
          </cell>
          <cell r="N1180">
            <v>-10619897.400000002</v>
          </cell>
          <cell r="O1180">
            <v>-614970.00000000023</v>
          </cell>
          <cell r="P1180">
            <v>-14993125.400000002</v>
          </cell>
        </row>
        <row r="1181">
          <cell r="J1181">
            <v>11079</v>
          </cell>
        </row>
        <row r="1182">
          <cell r="J1182">
            <v>11080</v>
          </cell>
        </row>
        <row r="1183">
          <cell r="J1183">
            <v>11081</v>
          </cell>
          <cell r="L1183">
            <v>0</v>
          </cell>
          <cell r="M1183">
            <v>4421480</v>
          </cell>
          <cell r="N1183">
            <v>25113460</v>
          </cell>
          <cell r="O1183">
            <v>683300</v>
          </cell>
          <cell r="P1183">
            <v>30218240</v>
          </cell>
        </row>
        <row r="1184">
          <cell r="J1184">
            <v>11082</v>
          </cell>
          <cell r="L1184">
            <v>0</v>
          </cell>
          <cell r="M1184">
            <v>0</v>
          </cell>
          <cell r="N1184">
            <v>1720100</v>
          </cell>
          <cell r="O1184">
            <v>0</v>
          </cell>
          <cell r="P1184">
            <v>1720100</v>
          </cell>
        </row>
        <row r="1185">
          <cell r="J1185">
            <v>11083</v>
          </cell>
          <cell r="L1185">
            <v>0</v>
          </cell>
          <cell r="M1185">
            <v>0</v>
          </cell>
          <cell r="N1185">
            <v>-1720100</v>
          </cell>
          <cell r="O1185">
            <v>0</v>
          </cell>
          <cell r="P1185">
            <v>-1720100</v>
          </cell>
        </row>
        <row r="1186">
          <cell r="J1186">
            <v>11084</v>
          </cell>
          <cell r="L1186">
            <v>0</v>
          </cell>
          <cell r="M1186">
            <v>4421480</v>
          </cell>
          <cell r="N1186">
            <v>25113460</v>
          </cell>
          <cell r="O1186">
            <v>683300</v>
          </cell>
          <cell r="P1186">
            <v>30218240</v>
          </cell>
        </row>
        <row r="1187">
          <cell r="J1187">
            <v>11085</v>
          </cell>
        </row>
        <row r="1188">
          <cell r="J1188">
            <v>11086</v>
          </cell>
        </row>
        <row r="1189">
          <cell r="J1189">
            <v>11087</v>
          </cell>
          <cell r="L1189">
            <v>0</v>
          </cell>
          <cell r="M1189">
            <v>-3288475.7499999995</v>
          </cell>
          <cell r="N1189">
            <v>-9722005.2000000011</v>
          </cell>
          <cell r="O1189">
            <v>-553473.00000000023</v>
          </cell>
          <cell r="P1189">
            <v>-13563953.950000001</v>
          </cell>
        </row>
        <row r="1190">
          <cell r="J1190">
            <v>11088</v>
          </cell>
          <cell r="L1190">
            <v>0</v>
          </cell>
          <cell r="M1190">
            <v>-469782.24999999994</v>
          </cell>
          <cell r="N1190">
            <v>-2260211.4</v>
          </cell>
          <cell r="O1190">
            <v>-61497.000000000015</v>
          </cell>
          <cell r="P1190">
            <v>-2791490.65</v>
          </cell>
        </row>
        <row r="1191">
          <cell r="J1191">
            <v>11089</v>
          </cell>
          <cell r="L1191">
            <v>0</v>
          </cell>
          <cell r="M1191">
            <v>0</v>
          </cell>
          <cell r="N1191">
            <v>1362319.1999999988</v>
          </cell>
          <cell r="O1191">
            <v>0</v>
          </cell>
          <cell r="P1191">
            <v>1362319.1999999988</v>
          </cell>
        </row>
        <row r="1192">
          <cell r="J1192">
            <v>11090</v>
          </cell>
          <cell r="L1192">
            <v>0</v>
          </cell>
          <cell r="M1192">
            <v>-3758257.9999999995</v>
          </cell>
          <cell r="N1192">
            <v>-10619897.400000002</v>
          </cell>
          <cell r="O1192">
            <v>-614970.00000000023</v>
          </cell>
          <cell r="P1192">
            <v>-14993125.400000002</v>
          </cell>
        </row>
        <row r="1193">
          <cell r="J1193">
            <v>11091</v>
          </cell>
        </row>
        <row r="1194">
          <cell r="J1194">
            <v>11092</v>
          </cell>
          <cell r="L1194">
            <v>0</v>
          </cell>
          <cell r="M1194">
            <v>663222.00000000047</v>
          </cell>
          <cell r="N1194">
            <v>14493562.599999998</v>
          </cell>
          <cell r="O1194">
            <v>68329.999999999767</v>
          </cell>
          <cell r="P1194">
            <v>15225114.599999998</v>
          </cell>
        </row>
        <row r="1195">
          <cell r="J1195">
            <v>11093</v>
          </cell>
        </row>
        <row r="1196">
          <cell r="J1196">
            <v>11094</v>
          </cell>
          <cell r="L1196">
            <v>0</v>
          </cell>
          <cell r="M1196">
            <v>0</v>
          </cell>
          <cell r="N1196">
            <v>357780.80000000121</v>
          </cell>
          <cell r="O1196">
            <v>0</v>
          </cell>
          <cell r="P1196">
            <v>357780.80000000121</v>
          </cell>
        </row>
        <row r="1197">
          <cell r="J1197">
            <v>11095</v>
          </cell>
          <cell r="L1197">
            <v>0</v>
          </cell>
          <cell r="M1197">
            <v>0</v>
          </cell>
          <cell r="N1197">
            <v>-357780.80000000121</v>
          </cell>
          <cell r="O1197">
            <v>0</v>
          </cell>
          <cell r="P1197">
            <v>-357780.80000000121</v>
          </cell>
        </row>
        <row r="1199">
          <cell r="J1199">
            <v>12000</v>
          </cell>
          <cell r="L1199" t="str">
            <v>Micro Onibus</v>
          </cell>
          <cell r="M1199" t="str">
            <v>Leve</v>
          </cell>
          <cell r="N1199" t="str">
            <v>Pesado</v>
          </cell>
          <cell r="O1199" t="str">
            <v>Articulado</v>
          </cell>
          <cell r="P1199" t="str">
            <v>Total</v>
          </cell>
        </row>
        <row r="1200">
          <cell r="J1200">
            <v>12001</v>
          </cell>
        </row>
        <row r="1201">
          <cell r="J1201">
            <v>12002</v>
          </cell>
        </row>
        <row r="1202">
          <cell r="J1202">
            <v>12003</v>
          </cell>
          <cell r="L1202">
            <v>0</v>
          </cell>
          <cell r="M1202">
            <v>14</v>
          </cell>
          <cell r="N1202">
            <v>12</v>
          </cell>
          <cell r="O1202">
            <v>1</v>
          </cell>
          <cell r="P1202">
            <v>27</v>
          </cell>
        </row>
        <row r="1203">
          <cell r="J1203">
            <v>12004</v>
          </cell>
          <cell r="L1203">
            <v>0</v>
          </cell>
          <cell r="M1203">
            <v>0</v>
          </cell>
          <cell r="N1203">
            <v>5</v>
          </cell>
          <cell r="O1203">
            <v>0</v>
          </cell>
          <cell r="P1203">
            <v>5</v>
          </cell>
        </row>
        <row r="1204">
          <cell r="J1204">
            <v>12005</v>
          </cell>
          <cell r="L1204">
            <v>0</v>
          </cell>
          <cell r="M1204">
            <v>0</v>
          </cell>
          <cell r="N1204">
            <v>9</v>
          </cell>
          <cell r="O1204">
            <v>0</v>
          </cell>
          <cell r="P1204">
            <v>9</v>
          </cell>
        </row>
        <row r="1205">
          <cell r="J1205">
            <v>12006</v>
          </cell>
          <cell r="L1205">
            <v>0</v>
          </cell>
          <cell r="M1205">
            <v>0</v>
          </cell>
          <cell r="N1205">
            <v>9</v>
          </cell>
          <cell r="O1205">
            <v>0</v>
          </cell>
          <cell r="P1205">
            <v>9</v>
          </cell>
        </row>
        <row r="1206">
          <cell r="J1206">
            <v>12007</v>
          </cell>
          <cell r="L1206">
            <v>0</v>
          </cell>
          <cell r="M1206">
            <v>0</v>
          </cell>
          <cell r="N1206">
            <v>13</v>
          </cell>
          <cell r="O1206">
            <v>0</v>
          </cell>
          <cell r="P1206">
            <v>13</v>
          </cell>
        </row>
        <row r="1207">
          <cell r="J1207">
            <v>12008</v>
          </cell>
          <cell r="L1207">
            <v>0</v>
          </cell>
          <cell r="M1207">
            <v>0</v>
          </cell>
          <cell r="N1207">
            <v>12</v>
          </cell>
          <cell r="O1207">
            <v>0</v>
          </cell>
          <cell r="P1207">
            <v>12</v>
          </cell>
        </row>
        <row r="1208">
          <cell r="J1208">
            <v>12009</v>
          </cell>
          <cell r="L1208">
            <v>0</v>
          </cell>
          <cell r="M1208">
            <v>0</v>
          </cell>
          <cell r="N1208">
            <v>4</v>
          </cell>
          <cell r="O1208">
            <v>0</v>
          </cell>
          <cell r="P1208">
            <v>4</v>
          </cell>
        </row>
        <row r="1209">
          <cell r="J1209">
            <v>12010</v>
          </cell>
          <cell r="L1209">
            <v>0</v>
          </cell>
          <cell r="M1209">
            <v>0</v>
          </cell>
          <cell r="N1209">
            <v>8</v>
          </cell>
          <cell r="O1209">
            <v>0</v>
          </cell>
          <cell r="P1209">
            <v>8</v>
          </cell>
        </row>
        <row r="1210">
          <cell r="J1210">
            <v>12011</v>
          </cell>
          <cell r="L1210">
            <v>0</v>
          </cell>
          <cell r="M1210">
            <v>0</v>
          </cell>
          <cell r="N1210">
            <v>1</v>
          </cell>
          <cell r="O1210">
            <v>0</v>
          </cell>
          <cell r="P1210">
            <v>1</v>
          </cell>
        </row>
        <row r="1211">
          <cell r="J1211">
            <v>12012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</row>
        <row r="1212">
          <cell r="J1212">
            <v>12013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</row>
        <row r="1213">
          <cell r="J1213">
            <v>12014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</row>
        <row r="1214">
          <cell r="J1214">
            <v>12015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</row>
        <row r="1215">
          <cell r="J1215">
            <v>12016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</row>
        <row r="1216">
          <cell r="J1216">
            <v>12017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</row>
        <row r="1217">
          <cell r="J1217">
            <v>12018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</row>
        <row r="1218">
          <cell r="J1218">
            <v>12019</v>
          </cell>
          <cell r="L1218">
            <v>0</v>
          </cell>
          <cell r="M1218">
            <v>14</v>
          </cell>
          <cell r="N1218">
            <v>73</v>
          </cell>
          <cell r="O1218">
            <v>1</v>
          </cell>
          <cell r="P1218">
            <v>88</v>
          </cell>
        </row>
        <row r="1219">
          <cell r="J1219">
            <v>12020</v>
          </cell>
          <cell r="L1219">
            <v>0</v>
          </cell>
          <cell r="M1219">
            <v>0</v>
          </cell>
          <cell r="N1219">
            <v>250</v>
          </cell>
          <cell r="O1219">
            <v>0</v>
          </cell>
          <cell r="P1219">
            <v>250</v>
          </cell>
        </row>
        <row r="1220">
          <cell r="J1220">
            <v>12021</v>
          </cell>
          <cell r="L1220" t="e">
            <v>#DIV/0!</v>
          </cell>
          <cell r="M1220">
            <v>0</v>
          </cell>
          <cell r="N1220">
            <v>3.4246575342465753</v>
          </cell>
          <cell r="O1220">
            <v>0</v>
          </cell>
          <cell r="P1220">
            <v>2.8409090909090908</v>
          </cell>
        </row>
        <row r="1221">
          <cell r="J1221">
            <v>12022</v>
          </cell>
        </row>
        <row r="1222">
          <cell r="J1222">
            <v>12023</v>
          </cell>
        </row>
        <row r="1223">
          <cell r="J1223">
            <v>12024</v>
          </cell>
          <cell r="L1223">
            <v>0</v>
          </cell>
          <cell r="M1223">
            <v>4421480</v>
          </cell>
          <cell r="N1223">
            <v>4128240</v>
          </cell>
          <cell r="O1223">
            <v>683300</v>
          </cell>
          <cell r="P1223">
            <v>9233020</v>
          </cell>
        </row>
        <row r="1224">
          <cell r="J1224">
            <v>12025</v>
          </cell>
          <cell r="L1224">
            <v>0</v>
          </cell>
          <cell r="M1224">
            <v>0</v>
          </cell>
          <cell r="N1224">
            <v>1720100</v>
          </cell>
          <cell r="O1224">
            <v>0</v>
          </cell>
          <cell r="P1224">
            <v>1720100</v>
          </cell>
        </row>
        <row r="1225">
          <cell r="J1225">
            <v>12026</v>
          </cell>
          <cell r="L1225">
            <v>0</v>
          </cell>
          <cell r="M1225">
            <v>0</v>
          </cell>
          <cell r="N1225">
            <v>3096180</v>
          </cell>
          <cell r="O1225">
            <v>0</v>
          </cell>
          <cell r="P1225">
            <v>3096180</v>
          </cell>
        </row>
        <row r="1226">
          <cell r="J1226">
            <v>12027</v>
          </cell>
          <cell r="L1226">
            <v>0</v>
          </cell>
          <cell r="M1226">
            <v>0</v>
          </cell>
          <cell r="N1226">
            <v>3096180</v>
          </cell>
          <cell r="O1226">
            <v>0</v>
          </cell>
          <cell r="P1226">
            <v>3096180</v>
          </cell>
        </row>
        <row r="1227">
          <cell r="J1227">
            <v>12028</v>
          </cell>
          <cell r="L1227">
            <v>0</v>
          </cell>
          <cell r="M1227">
            <v>0</v>
          </cell>
          <cell r="N1227">
            <v>4472260</v>
          </cell>
          <cell r="O1227">
            <v>0</v>
          </cell>
          <cell r="P1227">
            <v>4472260</v>
          </cell>
        </row>
        <row r="1228">
          <cell r="J1228">
            <v>12029</v>
          </cell>
          <cell r="L1228">
            <v>0</v>
          </cell>
          <cell r="M1228">
            <v>0</v>
          </cell>
          <cell r="N1228">
            <v>4128240</v>
          </cell>
          <cell r="O1228">
            <v>0</v>
          </cell>
          <cell r="P1228">
            <v>4128240</v>
          </cell>
        </row>
        <row r="1229">
          <cell r="J1229">
            <v>12030</v>
          </cell>
          <cell r="L1229">
            <v>0</v>
          </cell>
          <cell r="M1229">
            <v>0</v>
          </cell>
          <cell r="N1229">
            <v>1376080</v>
          </cell>
          <cell r="O1229">
            <v>0</v>
          </cell>
          <cell r="P1229">
            <v>1376080</v>
          </cell>
        </row>
        <row r="1230">
          <cell r="J1230">
            <v>12031</v>
          </cell>
          <cell r="L1230">
            <v>0</v>
          </cell>
          <cell r="M1230">
            <v>0</v>
          </cell>
          <cell r="N1230">
            <v>2752160</v>
          </cell>
          <cell r="O1230">
            <v>0</v>
          </cell>
          <cell r="P1230">
            <v>2752160</v>
          </cell>
        </row>
        <row r="1231">
          <cell r="J1231">
            <v>12032</v>
          </cell>
          <cell r="L1231">
            <v>0</v>
          </cell>
          <cell r="M1231">
            <v>0</v>
          </cell>
          <cell r="N1231">
            <v>344020</v>
          </cell>
          <cell r="O1231">
            <v>0</v>
          </cell>
          <cell r="P1231">
            <v>344020</v>
          </cell>
        </row>
        <row r="1232">
          <cell r="J1232">
            <v>12033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J1233">
            <v>12034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</row>
        <row r="1234">
          <cell r="J1234">
            <v>12035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J1235">
            <v>12036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</row>
        <row r="1236">
          <cell r="J1236">
            <v>12037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</row>
        <row r="1237">
          <cell r="J1237">
            <v>12038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</row>
        <row r="1238">
          <cell r="J1238">
            <v>12039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</row>
        <row r="1239">
          <cell r="J1239">
            <v>12040</v>
          </cell>
          <cell r="L1239">
            <v>0</v>
          </cell>
          <cell r="M1239">
            <v>4421480</v>
          </cell>
          <cell r="N1239">
            <v>25113460</v>
          </cell>
          <cell r="O1239">
            <v>683300</v>
          </cell>
          <cell r="P1239">
            <v>30218240</v>
          </cell>
        </row>
        <row r="1240">
          <cell r="J1240">
            <v>12041</v>
          </cell>
        </row>
        <row r="1241">
          <cell r="J1241">
            <v>12042</v>
          </cell>
        </row>
        <row r="1242">
          <cell r="J1242">
            <v>12043</v>
          </cell>
          <cell r="L1242">
            <v>0</v>
          </cell>
          <cell r="M1242">
            <v>-469782.25</v>
          </cell>
          <cell r="N1242">
            <v>-371541.6</v>
          </cell>
          <cell r="O1242">
            <v>-61497</v>
          </cell>
          <cell r="P1242">
            <v>-902820.85</v>
          </cell>
        </row>
        <row r="1243">
          <cell r="J1243">
            <v>12044</v>
          </cell>
          <cell r="L1243">
            <v>0</v>
          </cell>
          <cell r="M1243">
            <v>0</v>
          </cell>
          <cell r="N1243">
            <v>-154809.00000000003</v>
          </cell>
          <cell r="O1243">
            <v>0</v>
          </cell>
          <cell r="P1243">
            <v>-154809.00000000003</v>
          </cell>
        </row>
        <row r="1244">
          <cell r="J1244">
            <v>12045</v>
          </cell>
          <cell r="L1244">
            <v>0</v>
          </cell>
          <cell r="M1244">
            <v>0</v>
          </cell>
          <cell r="N1244">
            <v>-278656.2</v>
          </cell>
          <cell r="O1244">
            <v>0</v>
          </cell>
          <cell r="P1244">
            <v>-278656.2</v>
          </cell>
        </row>
        <row r="1245">
          <cell r="J1245">
            <v>12046</v>
          </cell>
          <cell r="L1245">
            <v>0</v>
          </cell>
          <cell r="M1245">
            <v>0</v>
          </cell>
          <cell r="N1245">
            <v>-278656.2</v>
          </cell>
          <cell r="O1245">
            <v>0</v>
          </cell>
          <cell r="P1245">
            <v>-278656.2</v>
          </cell>
        </row>
        <row r="1246">
          <cell r="J1246">
            <v>12047</v>
          </cell>
          <cell r="L1246">
            <v>0</v>
          </cell>
          <cell r="M1246">
            <v>0</v>
          </cell>
          <cell r="N1246">
            <v>-402503.40000000008</v>
          </cell>
          <cell r="O1246">
            <v>0</v>
          </cell>
          <cell r="P1246">
            <v>-402503.40000000008</v>
          </cell>
        </row>
        <row r="1247">
          <cell r="J1247">
            <v>12048</v>
          </cell>
          <cell r="L1247">
            <v>0</v>
          </cell>
          <cell r="M1247">
            <v>0</v>
          </cell>
          <cell r="N1247">
            <v>-371541.60000000009</v>
          </cell>
          <cell r="O1247">
            <v>0</v>
          </cell>
          <cell r="P1247">
            <v>-371541.60000000009</v>
          </cell>
        </row>
        <row r="1248">
          <cell r="J1248">
            <v>12049</v>
          </cell>
          <cell r="L1248">
            <v>0</v>
          </cell>
          <cell r="M1248">
            <v>0</v>
          </cell>
          <cell r="N1248">
            <v>-123847.20000000004</v>
          </cell>
          <cell r="O1248">
            <v>0</v>
          </cell>
          <cell r="P1248">
            <v>-123847.20000000004</v>
          </cell>
        </row>
        <row r="1249">
          <cell r="J1249">
            <v>12050</v>
          </cell>
          <cell r="L1249">
            <v>0</v>
          </cell>
          <cell r="M1249">
            <v>0</v>
          </cell>
          <cell r="N1249">
            <v>-247694.40000000008</v>
          </cell>
          <cell r="O1249">
            <v>0</v>
          </cell>
          <cell r="P1249">
            <v>-247694.40000000008</v>
          </cell>
        </row>
        <row r="1250">
          <cell r="J1250">
            <v>12051</v>
          </cell>
          <cell r="L1250">
            <v>0</v>
          </cell>
          <cell r="M1250">
            <v>0</v>
          </cell>
          <cell r="N1250">
            <v>-30961.80000000001</v>
          </cell>
          <cell r="O1250">
            <v>0</v>
          </cell>
          <cell r="P1250">
            <v>-30961.80000000001</v>
          </cell>
        </row>
        <row r="1251">
          <cell r="J1251">
            <v>12052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</row>
        <row r="1252">
          <cell r="J1252">
            <v>12053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</row>
        <row r="1253">
          <cell r="J1253">
            <v>12054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</row>
        <row r="1254">
          <cell r="J1254">
            <v>12055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5">
          <cell r="J1255">
            <v>12056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</row>
        <row r="1256">
          <cell r="J1256">
            <v>12057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J1257">
            <v>12058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</row>
        <row r="1258">
          <cell r="J1258">
            <v>12059</v>
          </cell>
          <cell r="L1258">
            <v>0</v>
          </cell>
          <cell r="M1258">
            <v>-469782.25</v>
          </cell>
          <cell r="N1258">
            <v>-2260211.4</v>
          </cell>
          <cell r="O1258">
            <v>-61497</v>
          </cell>
          <cell r="P1258">
            <v>-2791490.65</v>
          </cell>
        </row>
        <row r="1259">
          <cell r="J1259">
            <v>12060</v>
          </cell>
        </row>
        <row r="1260">
          <cell r="J1260">
            <v>12061</v>
          </cell>
          <cell r="N1260"/>
        </row>
        <row r="1261">
          <cell r="J1261">
            <v>12062</v>
          </cell>
          <cell r="L1261">
            <v>0</v>
          </cell>
          <cell r="M1261">
            <v>-469782.25</v>
          </cell>
          <cell r="N1261">
            <v>-371541.6</v>
          </cell>
          <cell r="O1261">
            <v>-61497</v>
          </cell>
          <cell r="P1261">
            <v>-902820.85</v>
          </cell>
        </row>
        <row r="1262">
          <cell r="J1262">
            <v>12063</v>
          </cell>
          <cell r="L1262">
            <v>0</v>
          </cell>
          <cell r="M1262">
            <v>0</v>
          </cell>
          <cell r="N1262">
            <v>-309618</v>
          </cell>
          <cell r="O1262">
            <v>0</v>
          </cell>
          <cell r="P1262">
            <v>-309618</v>
          </cell>
        </row>
        <row r="1263">
          <cell r="J1263">
            <v>12064</v>
          </cell>
          <cell r="L1263">
            <v>0</v>
          </cell>
          <cell r="M1263">
            <v>0</v>
          </cell>
          <cell r="N1263">
            <v>-835968.60000000009</v>
          </cell>
          <cell r="O1263">
            <v>0</v>
          </cell>
          <cell r="P1263">
            <v>-835968.60000000009</v>
          </cell>
        </row>
        <row r="1264">
          <cell r="J1264">
            <v>12065</v>
          </cell>
          <cell r="L1264">
            <v>0</v>
          </cell>
          <cell r="M1264">
            <v>0</v>
          </cell>
          <cell r="N1264">
            <v>-1114624.8</v>
          </cell>
          <cell r="O1264">
            <v>0</v>
          </cell>
          <cell r="P1264">
            <v>-1114624.8</v>
          </cell>
        </row>
        <row r="1265">
          <cell r="J1265">
            <v>12066</v>
          </cell>
          <cell r="L1265">
            <v>0</v>
          </cell>
          <cell r="M1265">
            <v>0</v>
          </cell>
          <cell r="N1265">
            <v>-2012517.0000000002</v>
          </cell>
          <cell r="O1265">
            <v>0</v>
          </cell>
          <cell r="P1265">
            <v>-2012517.0000000002</v>
          </cell>
        </row>
        <row r="1266">
          <cell r="J1266">
            <v>12067</v>
          </cell>
          <cell r="L1266">
            <v>0</v>
          </cell>
          <cell r="M1266">
            <v>0</v>
          </cell>
          <cell r="N1266">
            <v>-2229249.6</v>
          </cell>
          <cell r="O1266">
            <v>0</v>
          </cell>
          <cell r="P1266">
            <v>-2229249.6</v>
          </cell>
        </row>
        <row r="1267">
          <cell r="J1267">
            <v>12068</v>
          </cell>
          <cell r="L1267">
            <v>0</v>
          </cell>
          <cell r="M1267">
            <v>0</v>
          </cell>
          <cell r="N1267">
            <v>-866930.40000000014</v>
          </cell>
          <cell r="O1267">
            <v>0</v>
          </cell>
          <cell r="P1267">
            <v>-866930.40000000014</v>
          </cell>
        </row>
        <row r="1268">
          <cell r="J1268">
            <v>12069</v>
          </cell>
          <cell r="L1268">
            <v>0</v>
          </cell>
          <cell r="M1268">
            <v>0</v>
          </cell>
          <cell r="N1268">
            <v>-1981555.2000000007</v>
          </cell>
          <cell r="O1268">
            <v>0</v>
          </cell>
          <cell r="P1268">
            <v>-1981555.2000000007</v>
          </cell>
        </row>
        <row r="1269">
          <cell r="J1269">
            <v>12070</v>
          </cell>
          <cell r="L1269">
            <v>0</v>
          </cell>
          <cell r="M1269">
            <v>0</v>
          </cell>
          <cell r="N1269">
            <v>-278656.20000000007</v>
          </cell>
          <cell r="O1269">
            <v>0</v>
          </cell>
          <cell r="P1269">
            <v>-278656.20000000007</v>
          </cell>
        </row>
        <row r="1270">
          <cell r="J1270">
            <v>12071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</row>
        <row r="1271">
          <cell r="J1271">
            <v>12072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J1272">
            <v>12073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J1273">
            <v>12074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J1274">
            <v>12075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J1275">
            <v>12076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J1276">
            <v>12077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J1277">
            <v>12078</v>
          </cell>
          <cell r="L1277">
            <v>0</v>
          </cell>
          <cell r="M1277">
            <v>-469782.25</v>
          </cell>
          <cell r="N1277">
            <v>-10000661.4</v>
          </cell>
          <cell r="O1277">
            <v>-61497</v>
          </cell>
          <cell r="P1277">
            <v>-10531940.65</v>
          </cell>
        </row>
        <row r="1278">
          <cell r="J1278">
            <v>12079</v>
          </cell>
        </row>
        <row r="1279">
          <cell r="J1279">
            <v>12080</v>
          </cell>
        </row>
        <row r="1280">
          <cell r="J1280">
            <v>12081</v>
          </cell>
          <cell r="L1280">
            <v>0</v>
          </cell>
          <cell r="M1280">
            <v>4421480</v>
          </cell>
          <cell r="N1280">
            <v>25113460</v>
          </cell>
          <cell r="O1280">
            <v>683300</v>
          </cell>
          <cell r="P1280">
            <v>30218240</v>
          </cell>
        </row>
        <row r="1281">
          <cell r="J1281">
            <v>12082</v>
          </cell>
          <cell r="L1281">
            <v>0</v>
          </cell>
          <cell r="M1281">
            <v>4421480</v>
          </cell>
          <cell r="N1281">
            <v>4128240</v>
          </cell>
          <cell r="O1281">
            <v>683300</v>
          </cell>
          <cell r="P1281">
            <v>9233020</v>
          </cell>
        </row>
        <row r="1282">
          <cell r="J1282">
            <v>12083</v>
          </cell>
          <cell r="L1282">
            <v>0</v>
          </cell>
          <cell r="M1282">
            <v>-4421480</v>
          </cell>
          <cell r="N1282">
            <v>-4128240</v>
          </cell>
          <cell r="O1282">
            <v>-683300</v>
          </cell>
          <cell r="P1282">
            <v>-9233020</v>
          </cell>
        </row>
        <row r="1283">
          <cell r="J1283">
            <v>12084</v>
          </cell>
          <cell r="L1283">
            <v>0</v>
          </cell>
          <cell r="M1283">
            <v>4421480</v>
          </cell>
          <cell r="N1283">
            <v>25113460</v>
          </cell>
          <cell r="O1283">
            <v>683300</v>
          </cell>
          <cell r="P1283">
            <v>30218240</v>
          </cell>
        </row>
        <row r="1284">
          <cell r="J1284">
            <v>12085</v>
          </cell>
        </row>
        <row r="1285">
          <cell r="J1285">
            <v>12086</v>
          </cell>
        </row>
        <row r="1286">
          <cell r="J1286">
            <v>12087</v>
          </cell>
          <cell r="L1286">
            <v>0</v>
          </cell>
          <cell r="M1286">
            <v>-3758257.9999999995</v>
          </cell>
          <cell r="N1286">
            <v>-10619897.400000002</v>
          </cell>
          <cell r="O1286">
            <v>-614970.00000000023</v>
          </cell>
          <cell r="P1286">
            <v>-14993125.400000002</v>
          </cell>
        </row>
        <row r="1287">
          <cell r="J1287">
            <v>12088</v>
          </cell>
          <cell r="L1287">
            <v>0</v>
          </cell>
          <cell r="M1287">
            <v>-469782.25</v>
          </cell>
          <cell r="N1287">
            <v>-2260211.4</v>
          </cell>
          <cell r="O1287">
            <v>-61497</v>
          </cell>
          <cell r="P1287">
            <v>-2791490.65</v>
          </cell>
        </row>
        <row r="1288">
          <cell r="J1288">
            <v>12089</v>
          </cell>
          <cell r="L1288">
            <v>0</v>
          </cell>
          <cell r="M1288">
            <v>3758257.9999999995</v>
          </cell>
          <cell r="N1288">
            <v>2879447.4000000018</v>
          </cell>
          <cell r="O1288">
            <v>614970.00000000023</v>
          </cell>
          <cell r="P1288">
            <v>7252675.4000000013</v>
          </cell>
        </row>
        <row r="1289">
          <cell r="J1289">
            <v>12090</v>
          </cell>
          <cell r="L1289">
            <v>0</v>
          </cell>
          <cell r="M1289">
            <v>-469782.25</v>
          </cell>
          <cell r="N1289">
            <v>-10000661.4</v>
          </cell>
          <cell r="O1289">
            <v>-61497</v>
          </cell>
          <cell r="P1289">
            <v>-10531940.65</v>
          </cell>
        </row>
        <row r="1290">
          <cell r="J1290">
            <v>12091</v>
          </cell>
        </row>
        <row r="1291">
          <cell r="J1291">
            <v>12092</v>
          </cell>
          <cell r="L1291">
            <v>0</v>
          </cell>
          <cell r="M1291">
            <v>3951697.75</v>
          </cell>
          <cell r="N1291">
            <v>15112798.6</v>
          </cell>
          <cell r="O1291">
            <v>621803</v>
          </cell>
          <cell r="P1291">
            <v>19686299.350000001</v>
          </cell>
        </row>
        <row r="1292">
          <cell r="J1292">
            <v>12093</v>
          </cell>
        </row>
        <row r="1293">
          <cell r="J1293">
            <v>12094</v>
          </cell>
          <cell r="L1293">
            <v>0</v>
          </cell>
          <cell r="M1293">
            <v>663222.00000000047</v>
          </cell>
          <cell r="N1293">
            <v>1248792.5999999982</v>
          </cell>
          <cell r="O1293">
            <v>68329.999999999767</v>
          </cell>
          <cell r="P1293">
            <v>1980344.5999999985</v>
          </cell>
        </row>
        <row r="1294">
          <cell r="J1294">
            <v>12095</v>
          </cell>
          <cell r="L1294">
            <v>0</v>
          </cell>
          <cell r="M1294">
            <v>-663222.00000000047</v>
          </cell>
          <cell r="N1294">
            <v>-1248792.5999999982</v>
          </cell>
          <cell r="O1294">
            <v>-68329.999999999767</v>
          </cell>
          <cell r="P1294">
            <v>-1980344.5999999985</v>
          </cell>
        </row>
        <row r="1296">
          <cell r="J1296">
            <v>13000</v>
          </cell>
          <cell r="L1296" t="str">
            <v>Micro Onibus</v>
          </cell>
          <cell r="M1296" t="str">
            <v>Leve</v>
          </cell>
          <cell r="N1296" t="str">
            <v>Pesado</v>
          </cell>
          <cell r="O1296" t="str">
            <v>Articulado</v>
          </cell>
          <cell r="P1296" t="str">
            <v>Total</v>
          </cell>
        </row>
        <row r="1297">
          <cell r="J1297">
            <v>13001</v>
          </cell>
        </row>
        <row r="1298">
          <cell r="J1298">
            <v>13002</v>
          </cell>
        </row>
        <row r="1299">
          <cell r="J1299">
            <v>13003</v>
          </cell>
          <cell r="L1299">
            <v>0</v>
          </cell>
          <cell r="M1299">
            <v>0</v>
          </cell>
          <cell r="N1299">
            <v>4</v>
          </cell>
          <cell r="O1299">
            <v>0</v>
          </cell>
          <cell r="P1299">
            <v>4</v>
          </cell>
        </row>
        <row r="1300">
          <cell r="J1300">
            <v>13004</v>
          </cell>
          <cell r="L1300">
            <v>0</v>
          </cell>
          <cell r="M1300">
            <v>14</v>
          </cell>
          <cell r="N1300">
            <v>12</v>
          </cell>
          <cell r="O1300">
            <v>1</v>
          </cell>
          <cell r="P1300">
            <v>27</v>
          </cell>
        </row>
        <row r="1301">
          <cell r="J1301">
            <v>13005</v>
          </cell>
          <cell r="L1301">
            <v>0</v>
          </cell>
          <cell r="M1301">
            <v>0</v>
          </cell>
          <cell r="N1301">
            <v>5</v>
          </cell>
          <cell r="O1301">
            <v>0</v>
          </cell>
          <cell r="P1301">
            <v>5</v>
          </cell>
        </row>
        <row r="1302">
          <cell r="J1302">
            <v>13006</v>
          </cell>
          <cell r="L1302">
            <v>0</v>
          </cell>
          <cell r="M1302">
            <v>0</v>
          </cell>
          <cell r="N1302">
            <v>9</v>
          </cell>
          <cell r="O1302">
            <v>0</v>
          </cell>
          <cell r="P1302">
            <v>9</v>
          </cell>
        </row>
        <row r="1303">
          <cell r="J1303">
            <v>13007</v>
          </cell>
          <cell r="L1303">
            <v>0</v>
          </cell>
          <cell r="M1303">
            <v>0</v>
          </cell>
          <cell r="N1303">
            <v>9</v>
          </cell>
          <cell r="O1303">
            <v>0</v>
          </cell>
          <cell r="P1303">
            <v>9</v>
          </cell>
        </row>
        <row r="1304">
          <cell r="J1304">
            <v>13008</v>
          </cell>
          <cell r="L1304">
            <v>0</v>
          </cell>
          <cell r="M1304">
            <v>0</v>
          </cell>
          <cell r="N1304">
            <v>13</v>
          </cell>
          <cell r="O1304">
            <v>0</v>
          </cell>
          <cell r="P1304">
            <v>13</v>
          </cell>
        </row>
        <row r="1305">
          <cell r="J1305">
            <v>13009</v>
          </cell>
          <cell r="L1305">
            <v>0</v>
          </cell>
          <cell r="M1305">
            <v>0</v>
          </cell>
          <cell r="N1305">
            <v>12</v>
          </cell>
          <cell r="O1305">
            <v>0</v>
          </cell>
          <cell r="P1305">
            <v>12</v>
          </cell>
        </row>
        <row r="1306">
          <cell r="J1306">
            <v>13010</v>
          </cell>
          <cell r="L1306">
            <v>0</v>
          </cell>
          <cell r="M1306">
            <v>0</v>
          </cell>
          <cell r="N1306">
            <v>8</v>
          </cell>
          <cell r="O1306">
            <v>0</v>
          </cell>
          <cell r="P1306">
            <v>8</v>
          </cell>
        </row>
        <row r="1307">
          <cell r="J1307">
            <v>13011</v>
          </cell>
          <cell r="L1307">
            <v>0</v>
          </cell>
          <cell r="M1307">
            <v>0</v>
          </cell>
          <cell r="N1307">
            <v>1</v>
          </cell>
          <cell r="O1307">
            <v>0</v>
          </cell>
          <cell r="P1307">
            <v>1</v>
          </cell>
        </row>
        <row r="1308">
          <cell r="J1308">
            <v>13012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</row>
        <row r="1309">
          <cell r="J1309">
            <v>13013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</row>
        <row r="1310">
          <cell r="J1310">
            <v>13014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</row>
        <row r="1311">
          <cell r="J1311">
            <v>13015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J1312">
            <v>13016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</row>
        <row r="1313">
          <cell r="J1313">
            <v>13017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J1314">
            <v>13018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</row>
        <row r="1315">
          <cell r="J1315">
            <v>13019</v>
          </cell>
          <cell r="L1315">
            <v>0</v>
          </cell>
          <cell r="M1315">
            <v>14</v>
          </cell>
          <cell r="N1315">
            <v>73</v>
          </cell>
          <cell r="O1315">
            <v>1</v>
          </cell>
          <cell r="P1315">
            <v>88</v>
          </cell>
        </row>
        <row r="1316">
          <cell r="J1316">
            <v>13020</v>
          </cell>
          <cell r="L1316">
            <v>0</v>
          </cell>
          <cell r="M1316">
            <v>14</v>
          </cell>
          <cell r="N1316">
            <v>286</v>
          </cell>
          <cell r="O1316">
            <v>1</v>
          </cell>
          <cell r="P1316">
            <v>301</v>
          </cell>
        </row>
        <row r="1317">
          <cell r="J1317">
            <v>13021</v>
          </cell>
          <cell r="L1317" t="e">
            <v>#DIV/0!</v>
          </cell>
          <cell r="M1317">
            <v>1</v>
          </cell>
          <cell r="N1317">
            <v>3.9178082191780823</v>
          </cell>
          <cell r="O1317">
            <v>1</v>
          </cell>
          <cell r="P1317">
            <v>3.4204545454545454</v>
          </cell>
        </row>
        <row r="1318">
          <cell r="J1318">
            <v>13022</v>
          </cell>
        </row>
        <row r="1319">
          <cell r="J1319">
            <v>13023</v>
          </cell>
        </row>
        <row r="1320">
          <cell r="J1320">
            <v>13024</v>
          </cell>
          <cell r="L1320">
            <v>0</v>
          </cell>
          <cell r="M1320">
            <v>0</v>
          </cell>
          <cell r="N1320">
            <v>1376080</v>
          </cell>
          <cell r="O1320">
            <v>0</v>
          </cell>
          <cell r="P1320">
            <v>1376080</v>
          </cell>
        </row>
        <row r="1321">
          <cell r="J1321">
            <v>13025</v>
          </cell>
          <cell r="L1321">
            <v>0</v>
          </cell>
          <cell r="M1321">
            <v>4421480</v>
          </cell>
          <cell r="N1321">
            <v>4128240</v>
          </cell>
          <cell r="O1321">
            <v>683300</v>
          </cell>
          <cell r="P1321">
            <v>9233020</v>
          </cell>
        </row>
        <row r="1322">
          <cell r="J1322">
            <v>13026</v>
          </cell>
          <cell r="L1322">
            <v>0</v>
          </cell>
          <cell r="M1322">
            <v>0</v>
          </cell>
          <cell r="N1322">
            <v>1720100</v>
          </cell>
          <cell r="O1322">
            <v>0</v>
          </cell>
          <cell r="P1322">
            <v>1720100</v>
          </cell>
        </row>
        <row r="1323">
          <cell r="J1323">
            <v>13027</v>
          </cell>
          <cell r="L1323">
            <v>0</v>
          </cell>
          <cell r="M1323">
            <v>0</v>
          </cell>
          <cell r="N1323">
            <v>3096180</v>
          </cell>
          <cell r="O1323">
            <v>0</v>
          </cell>
          <cell r="P1323">
            <v>3096180</v>
          </cell>
        </row>
        <row r="1324">
          <cell r="J1324">
            <v>13028</v>
          </cell>
          <cell r="L1324">
            <v>0</v>
          </cell>
          <cell r="M1324">
            <v>0</v>
          </cell>
          <cell r="N1324">
            <v>3096180</v>
          </cell>
          <cell r="O1324">
            <v>0</v>
          </cell>
          <cell r="P1324">
            <v>3096180</v>
          </cell>
        </row>
        <row r="1325">
          <cell r="J1325">
            <v>13029</v>
          </cell>
          <cell r="L1325">
            <v>0</v>
          </cell>
          <cell r="M1325">
            <v>0</v>
          </cell>
          <cell r="N1325">
            <v>4472260</v>
          </cell>
          <cell r="O1325">
            <v>0</v>
          </cell>
          <cell r="P1325">
            <v>4472260</v>
          </cell>
        </row>
        <row r="1326">
          <cell r="J1326">
            <v>13030</v>
          </cell>
          <cell r="L1326">
            <v>0</v>
          </cell>
          <cell r="M1326">
            <v>0</v>
          </cell>
          <cell r="N1326">
            <v>4128240</v>
          </cell>
          <cell r="O1326">
            <v>0</v>
          </cell>
          <cell r="P1326">
            <v>4128240</v>
          </cell>
        </row>
        <row r="1327">
          <cell r="J1327">
            <v>13031</v>
          </cell>
          <cell r="L1327">
            <v>0</v>
          </cell>
          <cell r="M1327">
            <v>0</v>
          </cell>
          <cell r="N1327">
            <v>2752160</v>
          </cell>
          <cell r="O1327">
            <v>0</v>
          </cell>
          <cell r="P1327">
            <v>2752160</v>
          </cell>
        </row>
        <row r="1328">
          <cell r="J1328">
            <v>13032</v>
          </cell>
          <cell r="L1328">
            <v>0</v>
          </cell>
          <cell r="M1328">
            <v>0</v>
          </cell>
          <cell r="N1328">
            <v>344020</v>
          </cell>
          <cell r="O1328">
            <v>0</v>
          </cell>
          <cell r="P1328">
            <v>344020</v>
          </cell>
        </row>
        <row r="1329">
          <cell r="J1329">
            <v>13033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</row>
        <row r="1330">
          <cell r="J1330">
            <v>13034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</row>
        <row r="1331">
          <cell r="J1331">
            <v>13035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</row>
        <row r="1332">
          <cell r="J1332">
            <v>13036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</row>
        <row r="1333">
          <cell r="J1333">
            <v>13037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</row>
        <row r="1334">
          <cell r="J1334">
            <v>13038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</row>
        <row r="1335">
          <cell r="J1335">
            <v>13039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</row>
        <row r="1336">
          <cell r="J1336">
            <v>13040</v>
          </cell>
          <cell r="L1336">
            <v>0</v>
          </cell>
          <cell r="M1336">
            <v>4421480</v>
          </cell>
          <cell r="N1336">
            <v>25113460</v>
          </cell>
          <cell r="O1336">
            <v>683300</v>
          </cell>
          <cell r="P1336">
            <v>30218240</v>
          </cell>
        </row>
        <row r="1337">
          <cell r="J1337">
            <v>13041</v>
          </cell>
        </row>
        <row r="1338">
          <cell r="J1338">
            <v>13042</v>
          </cell>
        </row>
        <row r="1339">
          <cell r="J1339">
            <v>13043</v>
          </cell>
          <cell r="L1339">
            <v>0</v>
          </cell>
          <cell r="M1339">
            <v>0</v>
          </cell>
          <cell r="N1339">
            <v>-123847.2</v>
          </cell>
          <cell r="O1339">
            <v>0</v>
          </cell>
          <cell r="P1339">
            <v>-123847.2</v>
          </cell>
        </row>
        <row r="1340">
          <cell r="J1340">
            <v>13044</v>
          </cell>
          <cell r="L1340">
            <v>0</v>
          </cell>
          <cell r="M1340">
            <v>-469782.25</v>
          </cell>
          <cell r="N1340">
            <v>-371541.60000000003</v>
          </cell>
          <cell r="O1340">
            <v>-61497.000000000007</v>
          </cell>
          <cell r="P1340">
            <v>-902820.85000000009</v>
          </cell>
        </row>
        <row r="1341">
          <cell r="J1341">
            <v>13045</v>
          </cell>
          <cell r="L1341">
            <v>0</v>
          </cell>
          <cell r="M1341">
            <v>0</v>
          </cell>
          <cell r="N1341">
            <v>-154809.00000000003</v>
          </cell>
          <cell r="O1341">
            <v>0</v>
          </cell>
          <cell r="P1341">
            <v>-154809.00000000003</v>
          </cell>
        </row>
        <row r="1342">
          <cell r="J1342">
            <v>13046</v>
          </cell>
          <cell r="L1342">
            <v>0</v>
          </cell>
          <cell r="M1342">
            <v>0</v>
          </cell>
          <cell r="N1342">
            <v>-278656.2</v>
          </cell>
          <cell r="O1342">
            <v>0</v>
          </cell>
          <cell r="P1342">
            <v>-278656.2</v>
          </cell>
        </row>
        <row r="1343">
          <cell r="J1343">
            <v>13047</v>
          </cell>
          <cell r="L1343">
            <v>0</v>
          </cell>
          <cell r="M1343">
            <v>0</v>
          </cell>
          <cell r="N1343">
            <v>-278656.20000000007</v>
          </cell>
          <cell r="O1343">
            <v>0</v>
          </cell>
          <cell r="P1343">
            <v>-278656.20000000007</v>
          </cell>
        </row>
        <row r="1344">
          <cell r="J1344">
            <v>13048</v>
          </cell>
          <cell r="L1344">
            <v>0</v>
          </cell>
          <cell r="M1344">
            <v>0</v>
          </cell>
          <cell r="N1344">
            <v>-402503.40000000008</v>
          </cell>
          <cell r="O1344">
            <v>0</v>
          </cell>
          <cell r="P1344">
            <v>-402503.40000000008</v>
          </cell>
        </row>
        <row r="1345">
          <cell r="J1345">
            <v>13049</v>
          </cell>
          <cell r="L1345">
            <v>0</v>
          </cell>
          <cell r="M1345">
            <v>0</v>
          </cell>
          <cell r="N1345">
            <v>-371541.60000000009</v>
          </cell>
          <cell r="O1345">
            <v>0</v>
          </cell>
          <cell r="P1345">
            <v>-371541.60000000009</v>
          </cell>
        </row>
        <row r="1346">
          <cell r="J1346">
            <v>13050</v>
          </cell>
          <cell r="L1346">
            <v>0</v>
          </cell>
          <cell r="M1346">
            <v>0</v>
          </cell>
          <cell r="N1346">
            <v>-247694.40000000008</v>
          </cell>
          <cell r="O1346">
            <v>0</v>
          </cell>
          <cell r="P1346">
            <v>-247694.40000000008</v>
          </cell>
        </row>
        <row r="1347">
          <cell r="J1347">
            <v>13051</v>
          </cell>
          <cell r="L1347">
            <v>0</v>
          </cell>
          <cell r="M1347">
            <v>0</v>
          </cell>
          <cell r="N1347">
            <v>-30961.80000000001</v>
          </cell>
          <cell r="O1347">
            <v>0</v>
          </cell>
          <cell r="P1347">
            <v>-30961.80000000001</v>
          </cell>
        </row>
        <row r="1348">
          <cell r="J1348">
            <v>13052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</row>
        <row r="1349">
          <cell r="J1349">
            <v>13053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</row>
        <row r="1350">
          <cell r="J1350">
            <v>13054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</row>
        <row r="1351">
          <cell r="J1351">
            <v>13055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</row>
        <row r="1352">
          <cell r="J1352">
            <v>13056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</row>
        <row r="1353">
          <cell r="J1353">
            <v>13057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</row>
        <row r="1354">
          <cell r="J1354">
            <v>13058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</row>
        <row r="1355">
          <cell r="J1355">
            <v>13059</v>
          </cell>
          <cell r="L1355">
            <v>0</v>
          </cell>
          <cell r="M1355">
            <v>-469782.25</v>
          </cell>
          <cell r="N1355">
            <v>-2260211.4000000004</v>
          </cell>
          <cell r="O1355">
            <v>-61497.000000000007</v>
          </cell>
          <cell r="P1355">
            <v>-2791490.65</v>
          </cell>
        </row>
        <row r="1356">
          <cell r="J1356">
            <v>13060</v>
          </cell>
        </row>
        <row r="1357">
          <cell r="J1357">
            <v>13061</v>
          </cell>
          <cell r="N1357"/>
        </row>
        <row r="1358">
          <cell r="J1358">
            <v>13062</v>
          </cell>
          <cell r="L1358">
            <v>0</v>
          </cell>
          <cell r="M1358">
            <v>0</v>
          </cell>
          <cell r="N1358">
            <v>-123847.2</v>
          </cell>
          <cell r="O1358">
            <v>0</v>
          </cell>
          <cell r="P1358">
            <v>-123847.2</v>
          </cell>
        </row>
        <row r="1359">
          <cell r="J1359">
            <v>13063</v>
          </cell>
          <cell r="L1359">
            <v>0</v>
          </cell>
          <cell r="M1359">
            <v>-939564.5</v>
          </cell>
          <cell r="N1359">
            <v>-743083.2</v>
          </cell>
          <cell r="O1359">
            <v>-122994</v>
          </cell>
          <cell r="P1359">
            <v>-1805641.7</v>
          </cell>
        </row>
        <row r="1360">
          <cell r="J1360">
            <v>13064</v>
          </cell>
          <cell r="L1360">
            <v>0</v>
          </cell>
          <cell r="M1360">
            <v>0</v>
          </cell>
          <cell r="N1360">
            <v>-464427.00000000006</v>
          </cell>
          <cell r="O1360">
            <v>0</v>
          </cell>
          <cell r="P1360">
            <v>-464427.00000000006</v>
          </cell>
        </row>
        <row r="1361">
          <cell r="J1361">
            <v>13065</v>
          </cell>
          <cell r="L1361">
            <v>0</v>
          </cell>
          <cell r="M1361">
            <v>0</v>
          </cell>
          <cell r="N1361">
            <v>-1114624.8</v>
          </cell>
          <cell r="O1361">
            <v>0</v>
          </cell>
          <cell r="P1361">
            <v>-1114624.8</v>
          </cell>
        </row>
        <row r="1362">
          <cell r="J1362">
            <v>13066</v>
          </cell>
          <cell r="L1362">
            <v>0</v>
          </cell>
          <cell r="M1362">
            <v>0</v>
          </cell>
          <cell r="N1362">
            <v>-1393281.0000000002</v>
          </cell>
          <cell r="O1362">
            <v>0</v>
          </cell>
          <cell r="P1362">
            <v>-1393281.0000000002</v>
          </cell>
        </row>
        <row r="1363">
          <cell r="J1363">
            <v>13067</v>
          </cell>
          <cell r="L1363">
            <v>0</v>
          </cell>
          <cell r="M1363">
            <v>0</v>
          </cell>
          <cell r="N1363">
            <v>-2415020.4000000004</v>
          </cell>
          <cell r="O1363">
            <v>0</v>
          </cell>
          <cell r="P1363">
            <v>-2415020.4000000004</v>
          </cell>
        </row>
        <row r="1364">
          <cell r="J1364">
            <v>13068</v>
          </cell>
          <cell r="L1364">
            <v>0</v>
          </cell>
          <cell r="M1364">
            <v>0</v>
          </cell>
          <cell r="N1364">
            <v>-2600791.2000000007</v>
          </cell>
          <cell r="O1364">
            <v>0</v>
          </cell>
          <cell r="P1364">
            <v>-2600791.2000000007</v>
          </cell>
        </row>
        <row r="1365">
          <cell r="J1365">
            <v>13069</v>
          </cell>
          <cell r="L1365">
            <v>0</v>
          </cell>
          <cell r="M1365">
            <v>0</v>
          </cell>
          <cell r="N1365">
            <v>-1981555.2000000007</v>
          </cell>
          <cell r="O1365">
            <v>0</v>
          </cell>
          <cell r="P1365">
            <v>-1981555.2000000007</v>
          </cell>
        </row>
        <row r="1366">
          <cell r="J1366">
            <v>13070</v>
          </cell>
          <cell r="L1366">
            <v>0</v>
          </cell>
          <cell r="M1366">
            <v>0</v>
          </cell>
          <cell r="N1366">
            <v>-278656.20000000007</v>
          </cell>
          <cell r="O1366">
            <v>0</v>
          </cell>
          <cell r="P1366">
            <v>-278656.20000000007</v>
          </cell>
        </row>
        <row r="1367">
          <cell r="J1367">
            <v>13071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</row>
        <row r="1368">
          <cell r="J1368">
            <v>13072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</row>
        <row r="1369">
          <cell r="J1369">
            <v>13073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</row>
        <row r="1370">
          <cell r="J1370">
            <v>13074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</row>
        <row r="1371">
          <cell r="J1371">
            <v>13075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</row>
        <row r="1372">
          <cell r="J1372">
            <v>13076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</row>
        <row r="1373">
          <cell r="J1373">
            <v>13077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</row>
        <row r="1374">
          <cell r="J1374">
            <v>13078</v>
          </cell>
          <cell r="L1374">
            <v>0</v>
          </cell>
          <cell r="M1374">
            <v>-939564.5</v>
          </cell>
          <cell r="N1374">
            <v>-11115286.200000001</v>
          </cell>
          <cell r="O1374">
            <v>-122994</v>
          </cell>
          <cell r="P1374">
            <v>-12177844.700000001</v>
          </cell>
        </row>
        <row r="1375">
          <cell r="J1375">
            <v>13079</v>
          </cell>
        </row>
        <row r="1376">
          <cell r="J1376">
            <v>13080</v>
          </cell>
        </row>
        <row r="1377">
          <cell r="J1377">
            <v>13081</v>
          </cell>
          <cell r="L1377">
            <v>0</v>
          </cell>
          <cell r="M1377">
            <v>4421480</v>
          </cell>
          <cell r="N1377">
            <v>25113460</v>
          </cell>
          <cell r="O1377">
            <v>683300</v>
          </cell>
          <cell r="P1377">
            <v>30218240</v>
          </cell>
        </row>
        <row r="1378">
          <cell r="J1378">
            <v>13082</v>
          </cell>
          <cell r="L1378">
            <v>0</v>
          </cell>
          <cell r="M1378">
            <v>0</v>
          </cell>
          <cell r="N1378">
            <v>1376080</v>
          </cell>
          <cell r="O1378">
            <v>0</v>
          </cell>
          <cell r="P1378">
            <v>1376080</v>
          </cell>
        </row>
        <row r="1379">
          <cell r="J1379">
            <v>13083</v>
          </cell>
          <cell r="L1379">
            <v>0</v>
          </cell>
          <cell r="M1379">
            <v>0</v>
          </cell>
          <cell r="N1379">
            <v>-1376080</v>
          </cell>
          <cell r="O1379">
            <v>0</v>
          </cell>
          <cell r="P1379">
            <v>-1376080</v>
          </cell>
        </row>
        <row r="1380">
          <cell r="J1380">
            <v>13084</v>
          </cell>
          <cell r="L1380">
            <v>0</v>
          </cell>
          <cell r="M1380">
            <v>4421480</v>
          </cell>
          <cell r="N1380">
            <v>25113460</v>
          </cell>
          <cell r="O1380">
            <v>683300</v>
          </cell>
          <cell r="P1380">
            <v>30218240</v>
          </cell>
        </row>
        <row r="1381">
          <cell r="J1381">
            <v>13085</v>
          </cell>
        </row>
        <row r="1382">
          <cell r="J1382">
            <v>13086</v>
          </cell>
        </row>
        <row r="1383">
          <cell r="J1383">
            <v>13087</v>
          </cell>
          <cell r="L1383">
            <v>0</v>
          </cell>
          <cell r="M1383">
            <v>-469782.25</v>
          </cell>
          <cell r="N1383">
            <v>-10000661.4</v>
          </cell>
          <cell r="O1383">
            <v>-61497</v>
          </cell>
          <cell r="P1383">
            <v>-10531940.65</v>
          </cell>
        </row>
        <row r="1384">
          <cell r="J1384">
            <v>13088</v>
          </cell>
          <cell r="L1384">
            <v>0</v>
          </cell>
          <cell r="M1384">
            <v>-469782.25</v>
          </cell>
          <cell r="N1384">
            <v>-2260211.4000000004</v>
          </cell>
          <cell r="O1384">
            <v>-61497.000000000007</v>
          </cell>
          <cell r="P1384">
            <v>-2791490.6500000004</v>
          </cell>
        </row>
        <row r="1385">
          <cell r="J1385">
            <v>13089</v>
          </cell>
          <cell r="L1385">
            <v>0</v>
          </cell>
          <cell r="M1385">
            <v>0</v>
          </cell>
          <cell r="N1385">
            <v>1145586.5999999996</v>
          </cell>
          <cell r="O1385">
            <v>0</v>
          </cell>
          <cell r="P1385">
            <v>1145586.5999999996</v>
          </cell>
        </row>
        <row r="1386">
          <cell r="J1386">
            <v>13090</v>
          </cell>
          <cell r="L1386">
            <v>0</v>
          </cell>
          <cell r="M1386">
            <v>-939564.5</v>
          </cell>
          <cell r="N1386">
            <v>-11115286.200000001</v>
          </cell>
          <cell r="O1386">
            <v>-122994</v>
          </cell>
          <cell r="P1386">
            <v>-12177844.700000001</v>
          </cell>
        </row>
        <row r="1387">
          <cell r="J1387">
            <v>13091</v>
          </cell>
        </row>
        <row r="1388">
          <cell r="J1388">
            <v>13092</v>
          </cell>
          <cell r="L1388">
            <v>0</v>
          </cell>
          <cell r="M1388">
            <v>3481915.5</v>
          </cell>
          <cell r="N1388">
            <v>13998173.799999999</v>
          </cell>
          <cell r="O1388">
            <v>560306</v>
          </cell>
          <cell r="P1388">
            <v>18040395.299999997</v>
          </cell>
        </row>
        <row r="1389">
          <cell r="J1389">
            <v>13093</v>
          </cell>
        </row>
        <row r="1390">
          <cell r="J1390">
            <v>13094</v>
          </cell>
          <cell r="L1390">
            <v>0</v>
          </cell>
          <cell r="M1390">
            <v>0</v>
          </cell>
          <cell r="N1390">
            <v>230493.40000000037</v>
          </cell>
          <cell r="O1390">
            <v>0</v>
          </cell>
          <cell r="P1390">
            <v>230493.40000000037</v>
          </cell>
        </row>
        <row r="1391">
          <cell r="J1391">
            <v>13095</v>
          </cell>
          <cell r="L1391">
            <v>0</v>
          </cell>
          <cell r="M1391">
            <v>0</v>
          </cell>
          <cell r="N1391">
            <v>-230493.40000000037</v>
          </cell>
          <cell r="O1391">
            <v>0</v>
          </cell>
          <cell r="P1391">
            <v>-230493.40000000037</v>
          </cell>
        </row>
        <row r="1393">
          <cell r="J1393">
            <v>14000</v>
          </cell>
          <cell r="L1393" t="str">
            <v>Micro Onibus</v>
          </cell>
          <cell r="M1393" t="str">
            <v>Leve</v>
          </cell>
          <cell r="N1393" t="str">
            <v>Pesado</v>
          </cell>
          <cell r="O1393" t="str">
            <v>Articulado</v>
          </cell>
          <cell r="P1393" t="str">
            <v>Total</v>
          </cell>
        </row>
        <row r="1394">
          <cell r="J1394">
            <v>14001</v>
          </cell>
        </row>
        <row r="1395">
          <cell r="J1395">
            <v>14002</v>
          </cell>
        </row>
        <row r="1396">
          <cell r="J1396">
            <v>14003</v>
          </cell>
          <cell r="L1396">
            <v>0</v>
          </cell>
          <cell r="M1396">
            <v>0</v>
          </cell>
          <cell r="N1396">
            <v>12</v>
          </cell>
          <cell r="O1396">
            <v>0</v>
          </cell>
          <cell r="P1396">
            <v>12</v>
          </cell>
        </row>
        <row r="1397">
          <cell r="J1397">
            <v>14004</v>
          </cell>
          <cell r="L1397">
            <v>0</v>
          </cell>
          <cell r="M1397">
            <v>0</v>
          </cell>
          <cell r="N1397">
            <v>4</v>
          </cell>
          <cell r="O1397">
            <v>0</v>
          </cell>
          <cell r="P1397">
            <v>4</v>
          </cell>
        </row>
        <row r="1398">
          <cell r="J1398">
            <v>14005</v>
          </cell>
          <cell r="L1398">
            <v>0</v>
          </cell>
          <cell r="M1398">
            <v>14</v>
          </cell>
          <cell r="N1398">
            <v>12</v>
          </cell>
          <cell r="O1398">
            <v>1</v>
          </cell>
          <cell r="P1398">
            <v>27</v>
          </cell>
        </row>
        <row r="1399">
          <cell r="J1399">
            <v>14006</v>
          </cell>
          <cell r="L1399">
            <v>0</v>
          </cell>
          <cell r="M1399">
            <v>0</v>
          </cell>
          <cell r="N1399">
            <v>5</v>
          </cell>
          <cell r="O1399">
            <v>0</v>
          </cell>
          <cell r="P1399">
            <v>5</v>
          </cell>
        </row>
        <row r="1400">
          <cell r="J1400">
            <v>14007</v>
          </cell>
          <cell r="L1400">
            <v>0</v>
          </cell>
          <cell r="M1400">
            <v>0</v>
          </cell>
          <cell r="N1400">
            <v>9</v>
          </cell>
          <cell r="O1400">
            <v>0</v>
          </cell>
          <cell r="P1400">
            <v>9</v>
          </cell>
        </row>
        <row r="1401">
          <cell r="J1401">
            <v>14008</v>
          </cell>
          <cell r="L1401">
            <v>0</v>
          </cell>
          <cell r="M1401">
            <v>0</v>
          </cell>
          <cell r="N1401">
            <v>9</v>
          </cell>
          <cell r="O1401">
            <v>0</v>
          </cell>
          <cell r="P1401">
            <v>9</v>
          </cell>
        </row>
        <row r="1402">
          <cell r="J1402">
            <v>14009</v>
          </cell>
          <cell r="L1402">
            <v>0</v>
          </cell>
          <cell r="M1402">
            <v>0</v>
          </cell>
          <cell r="N1402">
            <v>13</v>
          </cell>
          <cell r="O1402">
            <v>0</v>
          </cell>
          <cell r="P1402">
            <v>13</v>
          </cell>
        </row>
        <row r="1403">
          <cell r="J1403">
            <v>14010</v>
          </cell>
          <cell r="L1403">
            <v>0</v>
          </cell>
          <cell r="M1403">
            <v>0</v>
          </cell>
          <cell r="N1403">
            <v>8</v>
          </cell>
          <cell r="O1403">
            <v>0</v>
          </cell>
          <cell r="P1403">
            <v>8</v>
          </cell>
        </row>
        <row r="1404">
          <cell r="J1404">
            <v>14011</v>
          </cell>
          <cell r="L1404">
            <v>0</v>
          </cell>
          <cell r="M1404">
            <v>0</v>
          </cell>
          <cell r="N1404">
            <v>1</v>
          </cell>
          <cell r="O1404">
            <v>0</v>
          </cell>
          <cell r="P1404">
            <v>1</v>
          </cell>
        </row>
        <row r="1405">
          <cell r="J1405">
            <v>14012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</row>
        <row r="1406">
          <cell r="J1406">
            <v>14013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</row>
        <row r="1407">
          <cell r="J1407">
            <v>14014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</row>
        <row r="1408">
          <cell r="J1408">
            <v>14015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</row>
        <row r="1409">
          <cell r="J1409">
            <v>14016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</row>
        <row r="1410">
          <cell r="J1410">
            <v>14017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</row>
        <row r="1411">
          <cell r="J1411">
            <v>14018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</row>
        <row r="1412">
          <cell r="J1412">
            <v>14019</v>
          </cell>
          <cell r="L1412">
            <v>0</v>
          </cell>
          <cell r="M1412">
            <v>14</v>
          </cell>
          <cell r="N1412">
            <v>73</v>
          </cell>
          <cell r="O1412">
            <v>1</v>
          </cell>
          <cell r="P1412">
            <v>88</v>
          </cell>
        </row>
        <row r="1413">
          <cell r="J1413">
            <v>14020</v>
          </cell>
          <cell r="L1413">
            <v>0</v>
          </cell>
          <cell r="M1413">
            <v>28</v>
          </cell>
          <cell r="N1413">
            <v>266</v>
          </cell>
          <cell r="O1413">
            <v>2</v>
          </cell>
          <cell r="P1413">
            <v>296</v>
          </cell>
        </row>
        <row r="1414">
          <cell r="J1414">
            <v>14021</v>
          </cell>
          <cell r="L1414" t="e">
            <v>#DIV/0!</v>
          </cell>
          <cell r="M1414">
            <v>2</v>
          </cell>
          <cell r="N1414">
            <v>3.6438356164383561</v>
          </cell>
          <cell r="O1414">
            <v>2</v>
          </cell>
          <cell r="P1414">
            <v>3.3636363636363638</v>
          </cell>
        </row>
        <row r="1415">
          <cell r="J1415">
            <v>14022</v>
          </cell>
        </row>
        <row r="1416">
          <cell r="J1416">
            <v>14023</v>
          </cell>
        </row>
        <row r="1417">
          <cell r="J1417">
            <v>14024</v>
          </cell>
          <cell r="L1417">
            <v>0</v>
          </cell>
          <cell r="M1417">
            <v>0</v>
          </cell>
          <cell r="N1417">
            <v>4128240</v>
          </cell>
          <cell r="O1417">
            <v>0</v>
          </cell>
          <cell r="P1417">
            <v>4128240</v>
          </cell>
        </row>
        <row r="1418">
          <cell r="J1418">
            <v>14025</v>
          </cell>
          <cell r="L1418">
            <v>0</v>
          </cell>
          <cell r="M1418">
            <v>0</v>
          </cell>
          <cell r="N1418">
            <v>1376080</v>
          </cell>
          <cell r="O1418">
            <v>0</v>
          </cell>
          <cell r="P1418">
            <v>1376080</v>
          </cell>
        </row>
        <row r="1419">
          <cell r="J1419">
            <v>14026</v>
          </cell>
          <cell r="L1419">
            <v>0</v>
          </cell>
          <cell r="M1419">
            <v>4421480</v>
          </cell>
          <cell r="N1419">
            <v>4128240</v>
          </cell>
          <cell r="O1419">
            <v>683300</v>
          </cell>
          <cell r="P1419">
            <v>9233020</v>
          </cell>
        </row>
        <row r="1420">
          <cell r="J1420">
            <v>14027</v>
          </cell>
          <cell r="L1420">
            <v>0</v>
          </cell>
          <cell r="M1420">
            <v>0</v>
          </cell>
          <cell r="N1420">
            <v>1720100</v>
          </cell>
          <cell r="O1420">
            <v>0</v>
          </cell>
          <cell r="P1420">
            <v>1720100</v>
          </cell>
        </row>
        <row r="1421">
          <cell r="J1421">
            <v>14028</v>
          </cell>
          <cell r="L1421">
            <v>0</v>
          </cell>
          <cell r="M1421">
            <v>0</v>
          </cell>
          <cell r="N1421">
            <v>3096180</v>
          </cell>
          <cell r="O1421">
            <v>0</v>
          </cell>
          <cell r="P1421">
            <v>3096180</v>
          </cell>
        </row>
        <row r="1422">
          <cell r="J1422">
            <v>14029</v>
          </cell>
          <cell r="L1422">
            <v>0</v>
          </cell>
          <cell r="M1422">
            <v>0</v>
          </cell>
          <cell r="N1422">
            <v>3096180</v>
          </cell>
          <cell r="O1422">
            <v>0</v>
          </cell>
          <cell r="P1422">
            <v>3096180</v>
          </cell>
        </row>
        <row r="1423">
          <cell r="J1423">
            <v>14030</v>
          </cell>
          <cell r="L1423">
            <v>0</v>
          </cell>
          <cell r="M1423">
            <v>0</v>
          </cell>
          <cell r="N1423">
            <v>4472260</v>
          </cell>
          <cell r="O1423">
            <v>0</v>
          </cell>
          <cell r="P1423">
            <v>4472260</v>
          </cell>
        </row>
        <row r="1424">
          <cell r="J1424">
            <v>14031</v>
          </cell>
          <cell r="L1424">
            <v>0</v>
          </cell>
          <cell r="M1424">
            <v>0</v>
          </cell>
          <cell r="N1424">
            <v>2752160</v>
          </cell>
          <cell r="O1424">
            <v>0</v>
          </cell>
          <cell r="P1424">
            <v>2752160</v>
          </cell>
        </row>
        <row r="1425">
          <cell r="J1425">
            <v>14032</v>
          </cell>
          <cell r="L1425">
            <v>0</v>
          </cell>
          <cell r="M1425">
            <v>0</v>
          </cell>
          <cell r="N1425">
            <v>344020</v>
          </cell>
          <cell r="O1425">
            <v>0</v>
          </cell>
          <cell r="P1425">
            <v>344020</v>
          </cell>
        </row>
        <row r="1426">
          <cell r="J1426">
            <v>14033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</row>
        <row r="1427">
          <cell r="J1427">
            <v>14034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</row>
        <row r="1428">
          <cell r="J1428">
            <v>14035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</row>
        <row r="1429">
          <cell r="J1429">
            <v>14036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</row>
        <row r="1430">
          <cell r="J1430">
            <v>14037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</row>
        <row r="1431">
          <cell r="J1431">
            <v>14038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</row>
        <row r="1432">
          <cell r="J1432">
            <v>14039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</row>
        <row r="1433">
          <cell r="J1433">
            <v>14040</v>
          </cell>
          <cell r="L1433">
            <v>0</v>
          </cell>
          <cell r="M1433">
            <v>4421480</v>
          </cell>
          <cell r="N1433">
            <v>25113460</v>
          </cell>
          <cell r="O1433">
            <v>683300</v>
          </cell>
          <cell r="P1433">
            <v>30218240</v>
          </cell>
        </row>
        <row r="1434">
          <cell r="J1434">
            <v>14041</v>
          </cell>
        </row>
        <row r="1435">
          <cell r="J1435">
            <v>14042</v>
          </cell>
        </row>
        <row r="1436">
          <cell r="J1436">
            <v>14043</v>
          </cell>
          <cell r="L1436">
            <v>0</v>
          </cell>
          <cell r="M1436">
            <v>0</v>
          </cell>
          <cell r="N1436">
            <v>-371541.6</v>
          </cell>
          <cell r="O1436">
            <v>0</v>
          </cell>
          <cell r="P1436">
            <v>-371541.6</v>
          </cell>
        </row>
        <row r="1437">
          <cell r="J1437">
            <v>14044</v>
          </cell>
          <cell r="L1437">
            <v>0</v>
          </cell>
          <cell r="M1437">
            <v>0</v>
          </cell>
          <cell r="N1437">
            <v>-123847.20000000001</v>
          </cell>
          <cell r="O1437">
            <v>0</v>
          </cell>
          <cell r="P1437">
            <v>-123847.20000000001</v>
          </cell>
        </row>
        <row r="1438">
          <cell r="J1438">
            <v>14045</v>
          </cell>
          <cell r="L1438">
            <v>0</v>
          </cell>
          <cell r="M1438">
            <v>-469782.25000000006</v>
          </cell>
          <cell r="N1438">
            <v>-371541.60000000003</v>
          </cell>
          <cell r="O1438">
            <v>-61497.000000000007</v>
          </cell>
          <cell r="P1438">
            <v>-902820.85000000009</v>
          </cell>
        </row>
        <row r="1439">
          <cell r="J1439">
            <v>14046</v>
          </cell>
          <cell r="L1439">
            <v>0</v>
          </cell>
          <cell r="M1439">
            <v>0</v>
          </cell>
          <cell r="N1439">
            <v>-154809.00000000003</v>
          </cell>
          <cell r="O1439">
            <v>0</v>
          </cell>
          <cell r="P1439">
            <v>-154809.00000000003</v>
          </cell>
        </row>
        <row r="1440">
          <cell r="J1440">
            <v>14047</v>
          </cell>
          <cell r="L1440">
            <v>0</v>
          </cell>
          <cell r="M1440">
            <v>0</v>
          </cell>
          <cell r="N1440">
            <v>-278656.20000000007</v>
          </cell>
          <cell r="O1440">
            <v>0</v>
          </cell>
          <cell r="P1440">
            <v>-278656.20000000007</v>
          </cell>
        </row>
        <row r="1441">
          <cell r="J1441">
            <v>14048</v>
          </cell>
          <cell r="L1441">
            <v>0</v>
          </cell>
          <cell r="M1441">
            <v>0</v>
          </cell>
          <cell r="N1441">
            <v>-278656.20000000007</v>
          </cell>
          <cell r="O1441">
            <v>0</v>
          </cell>
          <cell r="P1441">
            <v>-278656.20000000007</v>
          </cell>
        </row>
        <row r="1442">
          <cell r="J1442">
            <v>14049</v>
          </cell>
          <cell r="L1442">
            <v>0</v>
          </cell>
          <cell r="M1442">
            <v>0</v>
          </cell>
          <cell r="N1442">
            <v>-402503.40000000008</v>
          </cell>
          <cell r="O1442">
            <v>0</v>
          </cell>
          <cell r="P1442">
            <v>-402503.40000000008</v>
          </cell>
        </row>
        <row r="1443">
          <cell r="J1443">
            <v>14050</v>
          </cell>
          <cell r="L1443">
            <v>0</v>
          </cell>
          <cell r="M1443">
            <v>0</v>
          </cell>
          <cell r="N1443">
            <v>-247694.40000000008</v>
          </cell>
          <cell r="O1443">
            <v>0</v>
          </cell>
          <cell r="P1443">
            <v>-247694.40000000008</v>
          </cell>
        </row>
        <row r="1444">
          <cell r="J1444">
            <v>14051</v>
          </cell>
          <cell r="L1444">
            <v>0</v>
          </cell>
          <cell r="M1444">
            <v>0</v>
          </cell>
          <cell r="N1444">
            <v>-30961.80000000001</v>
          </cell>
          <cell r="O1444">
            <v>0</v>
          </cell>
          <cell r="P1444">
            <v>-30961.80000000001</v>
          </cell>
        </row>
        <row r="1445">
          <cell r="J1445">
            <v>14052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</row>
        <row r="1446">
          <cell r="J1446">
            <v>14053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</row>
        <row r="1447">
          <cell r="J1447">
            <v>14054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</row>
        <row r="1448">
          <cell r="J1448">
            <v>14055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</row>
        <row r="1449">
          <cell r="J1449">
            <v>14056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</row>
        <row r="1450">
          <cell r="J1450">
            <v>14057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</row>
        <row r="1451">
          <cell r="J1451">
            <v>14058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</row>
        <row r="1452">
          <cell r="J1452">
            <v>14059</v>
          </cell>
          <cell r="L1452">
            <v>0</v>
          </cell>
          <cell r="M1452">
            <v>-469782.25000000006</v>
          </cell>
          <cell r="N1452">
            <v>-2260211.4000000004</v>
          </cell>
          <cell r="O1452">
            <v>-61497.000000000007</v>
          </cell>
          <cell r="P1452">
            <v>-2791490.65</v>
          </cell>
        </row>
        <row r="1453">
          <cell r="J1453">
            <v>14060</v>
          </cell>
        </row>
        <row r="1454">
          <cell r="J1454">
            <v>14061</v>
          </cell>
          <cell r="N1454"/>
        </row>
        <row r="1455">
          <cell r="J1455">
            <v>14062</v>
          </cell>
          <cell r="L1455">
            <v>0</v>
          </cell>
          <cell r="M1455">
            <v>0</v>
          </cell>
          <cell r="N1455">
            <v>-371541.6</v>
          </cell>
          <cell r="O1455">
            <v>0</v>
          </cell>
          <cell r="P1455">
            <v>-371541.6</v>
          </cell>
        </row>
        <row r="1456">
          <cell r="J1456">
            <v>14063</v>
          </cell>
          <cell r="L1456">
            <v>0</v>
          </cell>
          <cell r="M1456">
            <v>0</v>
          </cell>
          <cell r="N1456">
            <v>-247694.4</v>
          </cell>
          <cell r="O1456">
            <v>0</v>
          </cell>
          <cell r="P1456">
            <v>-247694.4</v>
          </cell>
        </row>
        <row r="1457">
          <cell r="J1457">
            <v>14064</v>
          </cell>
          <cell r="L1457">
            <v>0</v>
          </cell>
          <cell r="M1457">
            <v>-1409346.75</v>
          </cell>
          <cell r="N1457">
            <v>-1114624.8</v>
          </cell>
          <cell r="O1457">
            <v>-184491</v>
          </cell>
          <cell r="P1457">
            <v>-2708462.55</v>
          </cell>
        </row>
        <row r="1458">
          <cell r="J1458">
            <v>14065</v>
          </cell>
          <cell r="L1458">
            <v>0</v>
          </cell>
          <cell r="M1458">
            <v>0</v>
          </cell>
          <cell r="N1458">
            <v>-619236.00000000012</v>
          </cell>
          <cell r="O1458">
            <v>0</v>
          </cell>
          <cell r="P1458">
            <v>-619236.00000000012</v>
          </cell>
        </row>
        <row r="1459">
          <cell r="J1459">
            <v>14066</v>
          </cell>
          <cell r="L1459">
            <v>0</v>
          </cell>
          <cell r="M1459">
            <v>0</v>
          </cell>
          <cell r="N1459">
            <v>-1393281.0000000002</v>
          </cell>
          <cell r="O1459">
            <v>0</v>
          </cell>
          <cell r="P1459">
            <v>-1393281.0000000002</v>
          </cell>
        </row>
        <row r="1460">
          <cell r="J1460">
            <v>14067</v>
          </cell>
          <cell r="L1460">
            <v>0</v>
          </cell>
          <cell r="M1460">
            <v>0</v>
          </cell>
          <cell r="N1460">
            <v>-1671937.2000000002</v>
          </cell>
          <cell r="O1460">
            <v>0</v>
          </cell>
          <cell r="P1460">
            <v>-1671937.2000000002</v>
          </cell>
        </row>
        <row r="1461">
          <cell r="J1461">
            <v>14068</v>
          </cell>
          <cell r="L1461">
            <v>0</v>
          </cell>
          <cell r="M1461">
            <v>0</v>
          </cell>
          <cell r="N1461">
            <v>-2817523.8000000007</v>
          </cell>
          <cell r="O1461">
            <v>0</v>
          </cell>
          <cell r="P1461">
            <v>-2817523.8000000007</v>
          </cell>
        </row>
        <row r="1462">
          <cell r="J1462">
            <v>14069</v>
          </cell>
          <cell r="L1462">
            <v>0</v>
          </cell>
          <cell r="M1462">
            <v>0</v>
          </cell>
          <cell r="N1462">
            <v>-1981555.2000000007</v>
          </cell>
          <cell r="O1462">
            <v>0</v>
          </cell>
          <cell r="P1462">
            <v>-1981555.2000000007</v>
          </cell>
        </row>
        <row r="1463">
          <cell r="J1463">
            <v>14070</v>
          </cell>
          <cell r="L1463">
            <v>0</v>
          </cell>
          <cell r="M1463">
            <v>0</v>
          </cell>
          <cell r="N1463">
            <v>-278656.20000000007</v>
          </cell>
          <cell r="O1463">
            <v>0</v>
          </cell>
          <cell r="P1463">
            <v>-278656.20000000007</v>
          </cell>
        </row>
        <row r="1464">
          <cell r="J1464">
            <v>14071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</row>
        <row r="1465">
          <cell r="J1465">
            <v>14072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</row>
        <row r="1466">
          <cell r="J1466">
            <v>14073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</row>
        <row r="1467">
          <cell r="J1467">
            <v>14074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</row>
        <row r="1468">
          <cell r="J1468">
            <v>14075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</row>
        <row r="1469">
          <cell r="J1469">
            <v>14076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</row>
        <row r="1470">
          <cell r="J1470">
            <v>14077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</row>
        <row r="1471">
          <cell r="J1471">
            <v>14078</v>
          </cell>
          <cell r="L1471">
            <v>0</v>
          </cell>
          <cell r="M1471">
            <v>-1409346.75</v>
          </cell>
          <cell r="N1471">
            <v>-10496050.200000001</v>
          </cell>
          <cell r="O1471">
            <v>-184491</v>
          </cell>
          <cell r="P1471">
            <v>-12089887.950000001</v>
          </cell>
        </row>
        <row r="1472">
          <cell r="J1472">
            <v>14079</v>
          </cell>
        </row>
        <row r="1473">
          <cell r="J1473">
            <v>14080</v>
          </cell>
        </row>
        <row r="1474">
          <cell r="J1474">
            <v>14081</v>
          </cell>
          <cell r="L1474">
            <v>0</v>
          </cell>
          <cell r="M1474">
            <v>4421480</v>
          </cell>
          <cell r="N1474">
            <v>25113460</v>
          </cell>
          <cell r="O1474">
            <v>683300</v>
          </cell>
          <cell r="P1474">
            <v>30218240</v>
          </cell>
        </row>
        <row r="1475">
          <cell r="J1475">
            <v>14082</v>
          </cell>
          <cell r="L1475">
            <v>0</v>
          </cell>
          <cell r="M1475">
            <v>0</v>
          </cell>
          <cell r="N1475">
            <v>4128240</v>
          </cell>
          <cell r="O1475">
            <v>0</v>
          </cell>
          <cell r="P1475">
            <v>4128240</v>
          </cell>
        </row>
        <row r="1476">
          <cell r="J1476">
            <v>14083</v>
          </cell>
          <cell r="L1476">
            <v>0</v>
          </cell>
          <cell r="M1476">
            <v>0</v>
          </cell>
          <cell r="N1476">
            <v>-4128240</v>
          </cell>
          <cell r="O1476">
            <v>0</v>
          </cell>
          <cell r="P1476">
            <v>-4128240</v>
          </cell>
        </row>
        <row r="1477">
          <cell r="J1477">
            <v>14084</v>
          </cell>
          <cell r="L1477">
            <v>0</v>
          </cell>
          <cell r="M1477">
            <v>4421480</v>
          </cell>
          <cell r="N1477">
            <v>25113460</v>
          </cell>
          <cell r="O1477">
            <v>683300</v>
          </cell>
          <cell r="P1477">
            <v>30218240</v>
          </cell>
        </row>
        <row r="1478">
          <cell r="J1478">
            <v>14085</v>
          </cell>
        </row>
        <row r="1479">
          <cell r="J1479">
            <v>14086</v>
          </cell>
        </row>
        <row r="1480">
          <cell r="J1480">
            <v>14087</v>
          </cell>
          <cell r="L1480">
            <v>0</v>
          </cell>
          <cell r="M1480">
            <v>-939564.5</v>
          </cell>
          <cell r="N1480">
            <v>-11115286.200000001</v>
          </cell>
          <cell r="O1480">
            <v>-122994</v>
          </cell>
          <cell r="P1480">
            <v>-12177844.700000001</v>
          </cell>
        </row>
        <row r="1481">
          <cell r="J1481">
            <v>14088</v>
          </cell>
          <cell r="L1481">
            <v>0</v>
          </cell>
          <cell r="M1481">
            <v>-469782.25000000006</v>
          </cell>
          <cell r="N1481">
            <v>-2260211.4000000004</v>
          </cell>
          <cell r="O1481">
            <v>-61497.000000000007</v>
          </cell>
          <cell r="P1481">
            <v>-2791490.6500000004</v>
          </cell>
        </row>
        <row r="1482">
          <cell r="J1482">
            <v>14089</v>
          </cell>
          <cell r="L1482">
            <v>0</v>
          </cell>
          <cell r="M1482">
            <v>0</v>
          </cell>
          <cell r="N1482">
            <v>2879447.4000000004</v>
          </cell>
          <cell r="O1482">
            <v>0</v>
          </cell>
          <cell r="P1482">
            <v>2879447.4000000004</v>
          </cell>
        </row>
        <row r="1483">
          <cell r="J1483">
            <v>14090</v>
          </cell>
          <cell r="L1483">
            <v>0</v>
          </cell>
          <cell r="M1483">
            <v>-1409346.75</v>
          </cell>
          <cell r="N1483">
            <v>-10496050.200000001</v>
          </cell>
          <cell r="O1483">
            <v>-184491</v>
          </cell>
          <cell r="P1483">
            <v>-12089887.950000001</v>
          </cell>
        </row>
        <row r="1484">
          <cell r="J1484">
            <v>14091</v>
          </cell>
        </row>
        <row r="1485">
          <cell r="J1485">
            <v>14092</v>
          </cell>
          <cell r="L1485">
            <v>0</v>
          </cell>
          <cell r="M1485">
            <v>3012133.25</v>
          </cell>
          <cell r="N1485">
            <v>14617409.799999999</v>
          </cell>
          <cell r="O1485">
            <v>498809</v>
          </cell>
          <cell r="P1485">
            <v>18128352.049999997</v>
          </cell>
        </row>
        <row r="1486">
          <cell r="J1486">
            <v>14093</v>
          </cell>
        </row>
        <row r="1487">
          <cell r="J1487">
            <v>14094</v>
          </cell>
          <cell r="L1487">
            <v>0</v>
          </cell>
          <cell r="M1487">
            <v>0</v>
          </cell>
          <cell r="N1487">
            <v>1248792.5999999996</v>
          </cell>
          <cell r="O1487">
            <v>0</v>
          </cell>
          <cell r="P1487">
            <v>1248792.5999999996</v>
          </cell>
        </row>
        <row r="1488">
          <cell r="J1488">
            <v>14095</v>
          </cell>
          <cell r="L1488">
            <v>0</v>
          </cell>
          <cell r="M1488">
            <v>0</v>
          </cell>
          <cell r="N1488">
            <v>-1248792.5999999996</v>
          </cell>
          <cell r="O1488">
            <v>0</v>
          </cell>
          <cell r="P1488">
            <v>-1248792.5999999996</v>
          </cell>
        </row>
        <row r="1490">
          <cell r="J1490">
            <v>15000</v>
          </cell>
          <cell r="L1490" t="str">
            <v>Micro Onibus</v>
          </cell>
          <cell r="M1490" t="str">
            <v>Leve</v>
          </cell>
          <cell r="N1490" t="str">
            <v>Pesado</v>
          </cell>
          <cell r="O1490" t="str">
            <v>Articulado</v>
          </cell>
          <cell r="P1490" t="str">
            <v>Total</v>
          </cell>
        </row>
        <row r="1491">
          <cell r="J1491">
            <v>15001</v>
          </cell>
        </row>
        <row r="1492">
          <cell r="J1492">
            <v>15002</v>
          </cell>
        </row>
        <row r="1493">
          <cell r="J1493">
            <v>15003</v>
          </cell>
          <cell r="L1493">
            <v>0</v>
          </cell>
          <cell r="M1493">
            <v>0</v>
          </cell>
          <cell r="N1493">
            <v>13</v>
          </cell>
          <cell r="O1493">
            <v>0</v>
          </cell>
          <cell r="P1493">
            <v>13</v>
          </cell>
        </row>
        <row r="1494">
          <cell r="J1494">
            <v>15004</v>
          </cell>
          <cell r="L1494">
            <v>0</v>
          </cell>
          <cell r="M1494">
            <v>0</v>
          </cell>
          <cell r="N1494">
            <v>12</v>
          </cell>
          <cell r="O1494">
            <v>0</v>
          </cell>
          <cell r="P1494">
            <v>12</v>
          </cell>
        </row>
        <row r="1495">
          <cell r="J1495">
            <v>15005</v>
          </cell>
          <cell r="L1495">
            <v>0</v>
          </cell>
          <cell r="M1495">
            <v>0</v>
          </cell>
          <cell r="N1495">
            <v>4</v>
          </cell>
          <cell r="O1495">
            <v>0</v>
          </cell>
          <cell r="P1495">
            <v>4</v>
          </cell>
        </row>
        <row r="1496">
          <cell r="J1496">
            <v>15006</v>
          </cell>
          <cell r="L1496">
            <v>0</v>
          </cell>
          <cell r="M1496">
            <v>14</v>
          </cell>
          <cell r="N1496">
            <v>12</v>
          </cell>
          <cell r="O1496">
            <v>1</v>
          </cell>
          <cell r="P1496">
            <v>27</v>
          </cell>
        </row>
        <row r="1497">
          <cell r="J1497">
            <v>15007</v>
          </cell>
          <cell r="L1497">
            <v>0</v>
          </cell>
          <cell r="M1497">
            <v>0</v>
          </cell>
          <cell r="N1497">
            <v>5</v>
          </cell>
          <cell r="O1497">
            <v>0</v>
          </cell>
          <cell r="P1497">
            <v>5</v>
          </cell>
        </row>
        <row r="1498">
          <cell r="J1498">
            <v>15008</v>
          </cell>
          <cell r="L1498">
            <v>0</v>
          </cell>
          <cell r="M1498">
            <v>0</v>
          </cell>
          <cell r="N1498">
            <v>9</v>
          </cell>
          <cell r="O1498">
            <v>0</v>
          </cell>
          <cell r="P1498">
            <v>9</v>
          </cell>
        </row>
        <row r="1499">
          <cell r="J1499">
            <v>15009</v>
          </cell>
          <cell r="L1499">
            <v>0</v>
          </cell>
          <cell r="M1499">
            <v>0</v>
          </cell>
          <cell r="N1499">
            <v>9</v>
          </cell>
          <cell r="O1499">
            <v>0</v>
          </cell>
          <cell r="P1499">
            <v>9</v>
          </cell>
        </row>
        <row r="1500">
          <cell r="J1500">
            <v>15010</v>
          </cell>
          <cell r="L1500">
            <v>0</v>
          </cell>
          <cell r="M1500">
            <v>0</v>
          </cell>
          <cell r="N1500">
            <v>8</v>
          </cell>
          <cell r="O1500">
            <v>0</v>
          </cell>
          <cell r="P1500">
            <v>8</v>
          </cell>
        </row>
        <row r="1501">
          <cell r="J1501">
            <v>15011</v>
          </cell>
          <cell r="L1501">
            <v>0</v>
          </cell>
          <cell r="M1501">
            <v>0</v>
          </cell>
          <cell r="N1501">
            <v>1</v>
          </cell>
          <cell r="O1501">
            <v>0</v>
          </cell>
          <cell r="P1501">
            <v>1</v>
          </cell>
        </row>
        <row r="1502">
          <cell r="J1502">
            <v>15012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</row>
        <row r="1503">
          <cell r="J1503">
            <v>15013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J1504">
            <v>15014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J1505">
            <v>15015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J1506">
            <v>15016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J1507">
            <v>15017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J1508">
            <v>15018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J1509">
            <v>15019</v>
          </cell>
          <cell r="L1509">
            <v>0</v>
          </cell>
          <cell r="M1509">
            <v>14</v>
          </cell>
          <cell r="N1509">
            <v>73</v>
          </cell>
          <cell r="O1509">
            <v>1</v>
          </cell>
          <cell r="P1509">
            <v>88</v>
          </cell>
        </row>
        <row r="1510">
          <cell r="J1510">
            <v>15020</v>
          </cell>
          <cell r="L1510">
            <v>0</v>
          </cell>
          <cell r="M1510">
            <v>42</v>
          </cell>
          <cell r="N1510">
            <v>239</v>
          </cell>
          <cell r="O1510">
            <v>3</v>
          </cell>
          <cell r="P1510">
            <v>284</v>
          </cell>
        </row>
        <row r="1511">
          <cell r="J1511">
            <v>15021</v>
          </cell>
          <cell r="L1511" t="e">
            <v>#DIV/0!</v>
          </cell>
          <cell r="M1511">
            <v>3</v>
          </cell>
          <cell r="N1511">
            <v>3.2739726027397262</v>
          </cell>
          <cell r="O1511">
            <v>3</v>
          </cell>
          <cell r="P1511">
            <v>3.2272727272727271</v>
          </cell>
        </row>
        <row r="1512">
          <cell r="J1512">
            <v>15022</v>
          </cell>
        </row>
        <row r="1513">
          <cell r="J1513">
            <v>15023</v>
          </cell>
        </row>
        <row r="1514">
          <cell r="J1514">
            <v>15024</v>
          </cell>
          <cell r="L1514">
            <v>0</v>
          </cell>
          <cell r="M1514">
            <v>0</v>
          </cell>
          <cell r="N1514">
            <v>4472260</v>
          </cell>
          <cell r="O1514">
            <v>0</v>
          </cell>
          <cell r="P1514">
            <v>4472260</v>
          </cell>
        </row>
        <row r="1515">
          <cell r="J1515">
            <v>15025</v>
          </cell>
          <cell r="L1515">
            <v>0</v>
          </cell>
          <cell r="M1515">
            <v>0</v>
          </cell>
          <cell r="N1515">
            <v>4128240</v>
          </cell>
          <cell r="O1515">
            <v>0</v>
          </cell>
          <cell r="P1515">
            <v>4128240</v>
          </cell>
        </row>
        <row r="1516">
          <cell r="J1516">
            <v>15026</v>
          </cell>
          <cell r="L1516">
            <v>0</v>
          </cell>
          <cell r="M1516">
            <v>0</v>
          </cell>
          <cell r="N1516">
            <v>1376080</v>
          </cell>
          <cell r="O1516">
            <v>0</v>
          </cell>
          <cell r="P1516">
            <v>1376080</v>
          </cell>
        </row>
        <row r="1517">
          <cell r="J1517">
            <v>15027</v>
          </cell>
          <cell r="L1517">
            <v>0</v>
          </cell>
          <cell r="M1517">
            <v>4421480</v>
          </cell>
          <cell r="N1517">
            <v>4128240</v>
          </cell>
          <cell r="O1517">
            <v>683300</v>
          </cell>
          <cell r="P1517">
            <v>9233020</v>
          </cell>
        </row>
        <row r="1518">
          <cell r="J1518">
            <v>15028</v>
          </cell>
          <cell r="L1518">
            <v>0</v>
          </cell>
          <cell r="M1518">
            <v>0</v>
          </cell>
          <cell r="N1518">
            <v>1720100</v>
          </cell>
          <cell r="O1518">
            <v>0</v>
          </cell>
          <cell r="P1518">
            <v>1720100</v>
          </cell>
        </row>
        <row r="1519">
          <cell r="J1519">
            <v>15029</v>
          </cell>
          <cell r="L1519">
            <v>0</v>
          </cell>
          <cell r="M1519">
            <v>0</v>
          </cell>
          <cell r="N1519">
            <v>3096180</v>
          </cell>
          <cell r="O1519">
            <v>0</v>
          </cell>
          <cell r="P1519">
            <v>3096180</v>
          </cell>
        </row>
        <row r="1520">
          <cell r="J1520">
            <v>15030</v>
          </cell>
          <cell r="L1520">
            <v>0</v>
          </cell>
          <cell r="M1520">
            <v>0</v>
          </cell>
          <cell r="N1520">
            <v>3096180</v>
          </cell>
          <cell r="O1520">
            <v>0</v>
          </cell>
          <cell r="P1520">
            <v>3096180</v>
          </cell>
        </row>
        <row r="1521">
          <cell r="J1521">
            <v>15031</v>
          </cell>
          <cell r="L1521">
            <v>0</v>
          </cell>
          <cell r="M1521">
            <v>0</v>
          </cell>
          <cell r="N1521">
            <v>2752160</v>
          </cell>
          <cell r="O1521">
            <v>0</v>
          </cell>
          <cell r="P1521">
            <v>2752160</v>
          </cell>
        </row>
        <row r="1522">
          <cell r="J1522">
            <v>15032</v>
          </cell>
          <cell r="L1522">
            <v>0</v>
          </cell>
          <cell r="M1522">
            <v>0</v>
          </cell>
          <cell r="N1522">
            <v>344020</v>
          </cell>
          <cell r="O1522">
            <v>0</v>
          </cell>
          <cell r="P1522">
            <v>344020</v>
          </cell>
        </row>
        <row r="1523">
          <cell r="J1523">
            <v>15033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</row>
        <row r="1524">
          <cell r="J1524">
            <v>15034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</row>
        <row r="1525">
          <cell r="J1525">
            <v>15035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</row>
        <row r="1526">
          <cell r="J1526">
            <v>15036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</row>
        <row r="1527">
          <cell r="J1527">
            <v>15037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</row>
        <row r="1528">
          <cell r="J1528">
            <v>15038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</row>
        <row r="1529">
          <cell r="J1529">
            <v>15039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</row>
        <row r="1530">
          <cell r="J1530">
            <v>15040</v>
          </cell>
          <cell r="L1530">
            <v>0</v>
          </cell>
          <cell r="M1530">
            <v>4421480</v>
          </cell>
          <cell r="N1530">
            <v>25113460</v>
          </cell>
          <cell r="O1530">
            <v>683300</v>
          </cell>
          <cell r="P1530">
            <v>30218240</v>
          </cell>
        </row>
        <row r="1531">
          <cell r="J1531">
            <v>15041</v>
          </cell>
        </row>
        <row r="1532">
          <cell r="J1532">
            <v>15042</v>
          </cell>
        </row>
        <row r="1533">
          <cell r="J1533">
            <v>15043</v>
          </cell>
          <cell r="L1533">
            <v>0</v>
          </cell>
          <cell r="M1533">
            <v>0</v>
          </cell>
          <cell r="N1533">
            <v>-402503.39999999997</v>
          </cell>
          <cell r="O1533">
            <v>0</v>
          </cell>
          <cell r="P1533">
            <v>-402503.39999999997</v>
          </cell>
        </row>
        <row r="1534">
          <cell r="J1534">
            <v>15044</v>
          </cell>
          <cell r="L1534">
            <v>0</v>
          </cell>
          <cell r="M1534">
            <v>0</v>
          </cell>
          <cell r="N1534">
            <v>-371541.60000000003</v>
          </cell>
          <cell r="O1534">
            <v>0</v>
          </cell>
          <cell r="P1534">
            <v>-371541.60000000003</v>
          </cell>
        </row>
        <row r="1535">
          <cell r="J1535">
            <v>15045</v>
          </cell>
          <cell r="L1535">
            <v>0</v>
          </cell>
          <cell r="M1535">
            <v>0</v>
          </cell>
          <cell r="N1535">
            <v>-123847.20000000001</v>
          </cell>
          <cell r="O1535">
            <v>0</v>
          </cell>
          <cell r="P1535">
            <v>-123847.20000000001</v>
          </cell>
        </row>
        <row r="1536">
          <cell r="J1536">
            <v>15046</v>
          </cell>
          <cell r="L1536">
            <v>0</v>
          </cell>
          <cell r="M1536">
            <v>-469782.25</v>
          </cell>
          <cell r="N1536">
            <v>-371541.60000000003</v>
          </cell>
          <cell r="O1536">
            <v>-61497.000000000007</v>
          </cell>
          <cell r="P1536">
            <v>-902820.85000000009</v>
          </cell>
        </row>
        <row r="1537">
          <cell r="J1537">
            <v>15047</v>
          </cell>
          <cell r="L1537">
            <v>0</v>
          </cell>
          <cell r="M1537">
            <v>0</v>
          </cell>
          <cell r="N1537">
            <v>-154809.00000000003</v>
          </cell>
          <cell r="O1537">
            <v>0</v>
          </cell>
          <cell r="P1537">
            <v>-154809.00000000003</v>
          </cell>
        </row>
        <row r="1538">
          <cell r="J1538">
            <v>15048</v>
          </cell>
          <cell r="L1538">
            <v>0</v>
          </cell>
          <cell r="M1538">
            <v>0</v>
          </cell>
          <cell r="N1538">
            <v>-278656.20000000007</v>
          </cell>
          <cell r="O1538">
            <v>0</v>
          </cell>
          <cell r="P1538">
            <v>-278656.20000000007</v>
          </cell>
        </row>
        <row r="1539">
          <cell r="J1539">
            <v>15049</v>
          </cell>
          <cell r="L1539">
            <v>0</v>
          </cell>
          <cell r="M1539">
            <v>0</v>
          </cell>
          <cell r="N1539">
            <v>-278656.20000000007</v>
          </cell>
          <cell r="O1539">
            <v>0</v>
          </cell>
          <cell r="P1539">
            <v>-278656.20000000007</v>
          </cell>
        </row>
        <row r="1540">
          <cell r="J1540">
            <v>15050</v>
          </cell>
          <cell r="L1540">
            <v>0</v>
          </cell>
          <cell r="M1540">
            <v>0</v>
          </cell>
          <cell r="N1540">
            <v>-247694.40000000008</v>
          </cell>
          <cell r="O1540">
            <v>0</v>
          </cell>
          <cell r="P1540">
            <v>-247694.40000000008</v>
          </cell>
        </row>
        <row r="1541">
          <cell r="J1541">
            <v>15051</v>
          </cell>
          <cell r="L1541">
            <v>0</v>
          </cell>
          <cell r="M1541">
            <v>0</v>
          </cell>
          <cell r="N1541">
            <v>-30961.80000000001</v>
          </cell>
          <cell r="O1541">
            <v>0</v>
          </cell>
          <cell r="P1541">
            <v>-30961.80000000001</v>
          </cell>
        </row>
        <row r="1542">
          <cell r="J1542">
            <v>15052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</row>
        <row r="1543">
          <cell r="J1543">
            <v>15053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</row>
        <row r="1544">
          <cell r="J1544">
            <v>15054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</row>
        <row r="1545">
          <cell r="J1545">
            <v>15055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</row>
        <row r="1546">
          <cell r="J1546">
            <v>15056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</row>
        <row r="1547">
          <cell r="J1547">
            <v>15057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</row>
        <row r="1548">
          <cell r="J1548">
            <v>15058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</row>
        <row r="1549">
          <cell r="J1549">
            <v>15059</v>
          </cell>
          <cell r="L1549">
            <v>0</v>
          </cell>
          <cell r="M1549">
            <v>-469782.25</v>
          </cell>
          <cell r="N1549">
            <v>-2260211.4</v>
          </cell>
          <cell r="O1549">
            <v>-61497.000000000007</v>
          </cell>
          <cell r="P1549">
            <v>-2791490.65</v>
          </cell>
        </row>
        <row r="1550">
          <cell r="J1550">
            <v>15060</v>
          </cell>
        </row>
        <row r="1551">
          <cell r="J1551">
            <v>15061</v>
          </cell>
          <cell r="N1551"/>
        </row>
        <row r="1552">
          <cell r="J1552">
            <v>15062</v>
          </cell>
          <cell r="L1552">
            <v>0</v>
          </cell>
          <cell r="M1552">
            <v>0</v>
          </cell>
          <cell r="N1552">
            <v>-402503.39999999997</v>
          </cell>
          <cell r="O1552">
            <v>0</v>
          </cell>
          <cell r="P1552">
            <v>-402503.39999999997</v>
          </cell>
        </row>
        <row r="1553">
          <cell r="J1553">
            <v>15063</v>
          </cell>
          <cell r="L1553">
            <v>0</v>
          </cell>
          <cell r="M1553">
            <v>0</v>
          </cell>
          <cell r="N1553">
            <v>-743083.2</v>
          </cell>
          <cell r="O1553">
            <v>0</v>
          </cell>
          <cell r="P1553">
            <v>-743083.2</v>
          </cell>
        </row>
        <row r="1554">
          <cell r="J1554">
            <v>15064</v>
          </cell>
          <cell r="L1554">
            <v>0</v>
          </cell>
          <cell r="M1554">
            <v>0</v>
          </cell>
          <cell r="N1554">
            <v>-371541.60000000003</v>
          </cell>
          <cell r="O1554">
            <v>0</v>
          </cell>
          <cell r="P1554">
            <v>-371541.60000000003</v>
          </cell>
        </row>
        <row r="1555">
          <cell r="J1555">
            <v>15065</v>
          </cell>
          <cell r="L1555">
            <v>0</v>
          </cell>
          <cell r="M1555">
            <v>-1879129</v>
          </cell>
          <cell r="N1555">
            <v>-1486166.4000000001</v>
          </cell>
          <cell r="O1555">
            <v>-245988.00000000003</v>
          </cell>
          <cell r="P1555">
            <v>-3611283.4000000004</v>
          </cell>
        </row>
        <row r="1556">
          <cell r="J1556">
            <v>15066</v>
          </cell>
          <cell r="L1556">
            <v>0</v>
          </cell>
          <cell r="M1556">
            <v>0</v>
          </cell>
          <cell r="N1556">
            <v>-774045.00000000012</v>
          </cell>
          <cell r="O1556">
            <v>0</v>
          </cell>
          <cell r="P1556">
            <v>-774045.00000000012</v>
          </cell>
        </row>
        <row r="1557">
          <cell r="J1557">
            <v>15067</v>
          </cell>
          <cell r="L1557">
            <v>0</v>
          </cell>
          <cell r="M1557">
            <v>0</v>
          </cell>
          <cell r="N1557">
            <v>-1671937.2000000002</v>
          </cell>
          <cell r="O1557">
            <v>0</v>
          </cell>
          <cell r="P1557">
            <v>-1671937.2000000002</v>
          </cell>
        </row>
        <row r="1558">
          <cell r="J1558">
            <v>15068</v>
          </cell>
          <cell r="L1558">
            <v>0</v>
          </cell>
          <cell r="M1558">
            <v>0</v>
          </cell>
          <cell r="N1558">
            <v>-1950593.4000000004</v>
          </cell>
          <cell r="O1558">
            <v>0</v>
          </cell>
          <cell r="P1558">
            <v>-1950593.4000000004</v>
          </cell>
        </row>
        <row r="1559">
          <cell r="J1559">
            <v>15069</v>
          </cell>
          <cell r="L1559">
            <v>0</v>
          </cell>
          <cell r="M1559">
            <v>0</v>
          </cell>
          <cell r="N1559">
            <v>-1981555.2000000007</v>
          </cell>
          <cell r="O1559">
            <v>0</v>
          </cell>
          <cell r="P1559">
            <v>-1981555.2000000007</v>
          </cell>
        </row>
        <row r="1560">
          <cell r="J1560">
            <v>15070</v>
          </cell>
          <cell r="L1560">
            <v>0</v>
          </cell>
          <cell r="M1560">
            <v>0</v>
          </cell>
          <cell r="N1560">
            <v>-278656.20000000007</v>
          </cell>
          <cell r="O1560">
            <v>0</v>
          </cell>
          <cell r="P1560">
            <v>-278656.20000000007</v>
          </cell>
        </row>
        <row r="1561">
          <cell r="J1561">
            <v>15071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</row>
        <row r="1562">
          <cell r="J1562">
            <v>15072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</row>
        <row r="1563">
          <cell r="J1563">
            <v>15073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</row>
        <row r="1564">
          <cell r="J1564">
            <v>15074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</row>
        <row r="1565">
          <cell r="J1565">
            <v>15075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</row>
        <row r="1566">
          <cell r="J1566">
            <v>15076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</row>
        <row r="1567">
          <cell r="J1567">
            <v>15077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</row>
        <row r="1568">
          <cell r="J1568">
            <v>15078</v>
          </cell>
          <cell r="L1568">
            <v>0</v>
          </cell>
          <cell r="M1568">
            <v>-1879129</v>
          </cell>
          <cell r="N1568">
            <v>-9660081.6000000015</v>
          </cell>
          <cell r="O1568">
            <v>-245988.00000000003</v>
          </cell>
          <cell r="P1568">
            <v>-11785198.600000001</v>
          </cell>
        </row>
        <row r="1569">
          <cell r="J1569">
            <v>15079</v>
          </cell>
        </row>
        <row r="1570">
          <cell r="J1570">
            <v>15080</v>
          </cell>
        </row>
        <row r="1571">
          <cell r="J1571">
            <v>15081</v>
          </cell>
          <cell r="L1571">
            <v>0</v>
          </cell>
          <cell r="M1571">
            <v>4421480</v>
          </cell>
          <cell r="N1571">
            <v>25113460</v>
          </cell>
          <cell r="O1571">
            <v>683300</v>
          </cell>
          <cell r="P1571">
            <v>30218240</v>
          </cell>
        </row>
        <row r="1572">
          <cell r="J1572">
            <v>15082</v>
          </cell>
          <cell r="L1572">
            <v>0</v>
          </cell>
          <cell r="M1572">
            <v>0</v>
          </cell>
          <cell r="N1572">
            <v>4472260</v>
          </cell>
          <cell r="O1572">
            <v>0</v>
          </cell>
          <cell r="P1572">
            <v>4472260</v>
          </cell>
        </row>
        <row r="1573">
          <cell r="J1573">
            <v>15083</v>
          </cell>
          <cell r="L1573">
            <v>0</v>
          </cell>
          <cell r="M1573">
            <v>0</v>
          </cell>
          <cell r="N1573">
            <v>-4472260</v>
          </cell>
          <cell r="O1573">
            <v>0</v>
          </cell>
          <cell r="P1573">
            <v>-4472260</v>
          </cell>
        </row>
        <row r="1574">
          <cell r="J1574">
            <v>15084</v>
          </cell>
          <cell r="L1574">
            <v>0</v>
          </cell>
          <cell r="M1574">
            <v>4421480</v>
          </cell>
          <cell r="N1574">
            <v>25113460</v>
          </cell>
          <cell r="O1574">
            <v>683300</v>
          </cell>
          <cell r="P1574">
            <v>30218240</v>
          </cell>
        </row>
        <row r="1575">
          <cell r="J1575">
            <v>15085</v>
          </cell>
        </row>
        <row r="1576">
          <cell r="J1576">
            <v>15086</v>
          </cell>
        </row>
        <row r="1577">
          <cell r="J1577">
            <v>15087</v>
          </cell>
          <cell r="L1577">
            <v>0</v>
          </cell>
          <cell r="M1577">
            <v>-1409346.75</v>
          </cell>
          <cell r="N1577">
            <v>-10496050.200000001</v>
          </cell>
          <cell r="O1577">
            <v>-184491</v>
          </cell>
          <cell r="P1577">
            <v>-12089887.950000001</v>
          </cell>
        </row>
        <row r="1578">
          <cell r="J1578">
            <v>15088</v>
          </cell>
          <cell r="L1578">
            <v>0</v>
          </cell>
          <cell r="M1578">
            <v>-469782.25</v>
          </cell>
          <cell r="N1578">
            <v>-2260211.4</v>
          </cell>
          <cell r="O1578">
            <v>-61497.000000000007</v>
          </cell>
          <cell r="P1578">
            <v>-2791490.65</v>
          </cell>
        </row>
        <row r="1579">
          <cell r="J1579">
            <v>15089</v>
          </cell>
          <cell r="L1579">
            <v>0</v>
          </cell>
          <cell r="M1579">
            <v>0</v>
          </cell>
          <cell r="N1579">
            <v>3096179.9999999995</v>
          </cell>
          <cell r="O1579">
            <v>0</v>
          </cell>
          <cell r="P1579">
            <v>3096179.9999999995</v>
          </cell>
        </row>
        <row r="1580">
          <cell r="J1580">
            <v>15090</v>
          </cell>
          <cell r="L1580">
            <v>0</v>
          </cell>
          <cell r="M1580">
            <v>-1879129</v>
          </cell>
          <cell r="N1580">
            <v>-9660081.6000000015</v>
          </cell>
          <cell r="O1580">
            <v>-245988.00000000003</v>
          </cell>
          <cell r="P1580">
            <v>-11785198.600000001</v>
          </cell>
        </row>
        <row r="1581">
          <cell r="J1581">
            <v>15091</v>
          </cell>
        </row>
        <row r="1582">
          <cell r="J1582">
            <v>15092</v>
          </cell>
          <cell r="L1582">
            <v>0</v>
          </cell>
          <cell r="M1582">
            <v>2542351</v>
          </cell>
          <cell r="N1582">
            <v>15453378.399999999</v>
          </cell>
          <cell r="O1582">
            <v>437312</v>
          </cell>
          <cell r="P1582">
            <v>18433041.399999999</v>
          </cell>
        </row>
        <row r="1583">
          <cell r="J1583">
            <v>15093</v>
          </cell>
        </row>
        <row r="1584">
          <cell r="J1584">
            <v>15094</v>
          </cell>
          <cell r="L1584">
            <v>0</v>
          </cell>
          <cell r="M1584">
            <v>0</v>
          </cell>
          <cell r="N1584">
            <v>1376080.0000000005</v>
          </cell>
          <cell r="O1584">
            <v>0</v>
          </cell>
          <cell r="P1584">
            <v>1376080.0000000005</v>
          </cell>
        </row>
        <row r="1585">
          <cell r="J1585">
            <v>15095</v>
          </cell>
          <cell r="L1585">
            <v>0</v>
          </cell>
          <cell r="M1585">
            <v>0</v>
          </cell>
          <cell r="N1585">
            <v>-1376080.0000000005</v>
          </cell>
          <cell r="O1585">
            <v>0</v>
          </cell>
          <cell r="P1585">
            <v>-1376080.0000000005</v>
          </cell>
        </row>
        <row r="1587">
          <cell r="J1587">
            <v>16000</v>
          </cell>
          <cell r="L1587" t="str">
            <v>Micro Onibus</v>
          </cell>
          <cell r="M1587" t="str">
            <v>Leve</v>
          </cell>
          <cell r="N1587" t="str">
            <v>Pesado</v>
          </cell>
          <cell r="O1587" t="str">
            <v>Articulado</v>
          </cell>
          <cell r="P1587" t="str">
            <v>Total</v>
          </cell>
        </row>
        <row r="1588">
          <cell r="J1588">
            <v>16001</v>
          </cell>
        </row>
        <row r="1589">
          <cell r="J1589">
            <v>16002</v>
          </cell>
        </row>
        <row r="1590">
          <cell r="J1590">
            <v>16003</v>
          </cell>
          <cell r="L1590">
            <v>0</v>
          </cell>
          <cell r="M1590">
            <v>0</v>
          </cell>
          <cell r="N1590">
            <v>9</v>
          </cell>
          <cell r="O1590">
            <v>0</v>
          </cell>
          <cell r="P1590">
            <v>9</v>
          </cell>
        </row>
        <row r="1591">
          <cell r="J1591">
            <v>16004</v>
          </cell>
          <cell r="L1591">
            <v>0</v>
          </cell>
          <cell r="M1591">
            <v>0</v>
          </cell>
          <cell r="N1591">
            <v>13</v>
          </cell>
          <cell r="O1591">
            <v>0</v>
          </cell>
          <cell r="P1591">
            <v>13</v>
          </cell>
        </row>
        <row r="1592">
          <cell r="J1592">
            <v>16005</v>
          </cell>
          <cell r="L1592">
            <v>0</v>
          </cell>
          <cell r="M1592">
            <v>0</v>
          </cell>
          <cell r="N1592">
            <v>12</v>
          </cell>
          <cell r="O1592">
            <v>0</v>
          </cell>
          <cell r="P1592">
            <v>12</v>
          </cell>
        </row>
        <row r="1593">
          <cell r="J1593">
            <v>16006</v>
          </cell>
          <cell r="L1593">
            <v>0</v>
          </cell>
          <cell r="M1593">
            <v>0</v>
          </cell>
          <cell r="N1593">
            <v>4</v>
          </cell>
          <cell r="O1593">
            <v>0</v>
          </cell>
          <cell r="P1593">
            <v>4</v>
          </cell>
        </row>
        <row r="1594">
          <cell r="J1594">
            <v>16007</v>
          </cell>
          <cell r="L1594">
            <v>0</v>
          </cell>
          <cell r="M1594">
            <v>14</v>
          </cell>
          <cell r="N1594">
            <v>12</v>
          </cell>
          <cell r="O1594">
            <v>1</v>
          </cell>
          <cell r="P1594">
            <v>27</v>
          </cell>
        </row>
        <row r="1595">
          <cell r="J1595">
            <v>16008</v>
          </cell>
          <cell r="L1595">
            <v>0</v>
          </cell>
          <cell r="M1595">
            <v>0</v>
          </cell>
          <cell r="N1595">
            <v>5</v>
          </cell>
          <cell r="O1595">
            <v>0</v>
          </cell>
          <cell r="P1595">
            <v>5</v>
          </cell>
        </row>
        <row r="1596">
          <cell r="J1596">
            <v>16009</v>
          </cell>
          <cell r="L1596">
            <v>0</v>
          </cell>
          <cell r="M1596">
            <v>0</v>
          </cell>
          <cell r="N1596">
            <v>9</v>
          </cell>
          <cell r="O1596">
            <v>0</v>
          </cell>
          <cell r="P1596">
            <v>9</v>
          </cell>
        </row>
        <row r="1597">
          <cell r="J1597">
            <v>16010</v>
          </cell>
          <cell r="L1597">
            <v>0</v>
          </cell>
          <cell r="M1597">
            <v>0</v>
          </cell>
          <cell r="N1597">
            <v>8</v>
          </cell>
          <cell r="O1597">
            <v>0</v>
          </cell>
          <cell r="P1597">
            <v>8</v>
          </cell>
        </row>
        <row r="1598">
          <cell r="J1598">
            <v>16011</v>
          </cell>
          <cell r="L1598">
            <v>0</v>
          </cell>
          <cell r="M1598">
            <v>0</v>
          </cell>
          <cell r="N1598">
            <v>1</v>
          </cell>
          <cell r="O1598">
            <v>0</v>
          </cell>
          <cell r="P1598">
            <v>1</v>
          </cell>
        </row>
        <row r="1599">
          <cell r="J1599">
            <v>16012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</row>
        <row r="1600">
          <cell r="J1600">
            <v>16013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</row>
        <row r="1601">
          <cell r="J1601">
            <v>16014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</row>
        <row r="1602">
          <cell r="J1602">
            <v>16015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</row>
        <row r="1603">
          <cell r="J1603">
            <v>16016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J1604">
            <v>16017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</row>
        <row r="1605">
          <cell r="J1605">
            <v>16018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</row>
        <row r="1606">
          <cell r="J1606">
            <v>16019</v>
          </cell>
          <cell r="L1606">
            <v>0</v>
          </cell>
          <cell r="M1606">
            <v>14</v>
          </cell>
          <cell r="N1606">
            <v>73</v>
          </cell>
          <cell r="O1606">
            <v>1</v>
          </cell>
          <cell r="P1606">
            <v>88</v>
          </cell>
        </row>
        <row r="1607">
          <cell r="J1607">
            <v>16020</v>
          </cell>
          <cell r="L1607">
            <v>0</v>
          </cell>
          <cell r="M1607">
            <v>56</v>
          </cell>
          <cell r="N1607">
            <v>240</v>
          </cell>
          <cell r="O1607">
            <v>4</v>
          </cell>
          <cell r="P1607">
            <v>300</v>
          </cell>
        </row>
        <row r="1608">
          <cell r="J1608">
            <v>16021</v>
          </cell>
          <cell r="L1608" t="e">
            <v>#DIV/0!</v>
          </cell>
          <cell r="M1608">
            <v>4</v>
          </cell>
          <cell r="N1608">
            <v>3.2876712328767121</v>
          </cell>
          <cell r="O1608">
            <v>4</v>
          </cell>
          <cell r="P1608">
            <v>3.4090909090909092</v>
          </cell>
        </row>
        <row r="1609">
          <cell r="J1609">
            <v>16022</v>
          </cell>
        </row>
        <row r="1610">
          <cell r="J1610">
            <v>16023</v>
          </cell>
        </row>
        <row r="1611">
          <cell r="J1611">
            <v>16024</v>
          </cell>
          <cell r="L1611">
            <v>0</v>
          </cell>
          <cell r="M1611">
            <v>0</v>
          </cell>
          <cell r="N1611">
            <v>3096180</v>
          </cell>
          <cell r="O1611">
            <v>0</v>
          </cell>
          <cell r="P1611">
            <v>3096180</v>
          </cell>
        </row>
        <row r="1612">
          <cell r="J1612">
            <v>16025</v>
          </cell>
          <cell r="L1612">
            <v>0</v>
          </cell>
          <cell r="M1612">
            <v>0</v>
          </cell>
          <cell r="N1612">
            <v>4472260</v>
          </cell>
          <cell r="O1612">
            <v>0</v>
          </cell>
          <cell r="P1612">
            <v>4472260</v>
          </cell>
        </row>
        <row r="1613">
          <cell r="J1613">
            <v>16026</v>
          </cell>
          <cell r="L1613">
            <v>0</v>
          </cell>
          <cell r="M1613">
            <v>0</v>
          </cell>
          <cell r="N1613">
            <v>4128240</v>
          </cell>
          <cell r="O1613">
            <v>0</v>
          </cell>
          <cell r="P1613">
            <v>4128240</v>
          </cell>
        </row>
        <row r="1614">
          <cell r="J1614">
            <v>16027</v>
          </cell>
          <cell r="L1614">
            <v>0</v>
          </cell>
          <cell r="M1614">
            <v>0</v>
          </cell>
          <cell r="N1614">
            <v>1376080</v>
          </cell>
          <cell r="O1614">
            <v>0</v>
          </cell>
          <cell r="P1614">
            <v>1376080</v>
          </cell>
        </row>
        <row r="1615">
          <cell r="J1615">
            <v>16028</v>
          </cell>
          <cell r="L1615">
            <v>0</v>
          </cell>
          <cell r="M1615">
            <v>4421480</v>
          </cell>
          <cell r="N1615">
            <v>4128240</v>
          </cell>
          <cell r="O1615">
            <v>683300</v>
          </cell>
          <cell r="P1615">
            <v>9233020</v>
          </cell>
        </row>
        <row r="1616">
          <cell r="J1616">
            <v>16029</v>
          </cell>
          <cell r="L1616">
            <v>0</v>
          </cell>
          <cell r="M1616">
            <v>0</v>
          </cell>
          <cell r="N1616">
            <v>1720100</v>
          </cell>
          <cell r="O1616">
            <v>0</v>
          </cell>
          <cell r="P1616">
            <v>1720100</v>
          </cell>
        </row>
        <row r="1617">
          <cell r="J1617">
            <v>16030</v>
          </cell>
          <cell r="L1617">
            <v>0</v>
          </cell>
          <cell r="M1617">
            <v>0</v>
          </cell>
          <cell r="N1617">
            <v>3096180</v>
          </cell>
          <cell r="O1617">
            <v>0</v>
          </cell>
          <cell r="P1617">
            <v>3096180</v>
          </cell>
        </row>
        <row r="1618">
          <cell r="J1618">
            <v>16031</v>
          </cell>
          <cell r="L1618">
            <v>0</v>
          </cell>
          <cell r="M1618">
            <v>0</v>
          </cell>
          <cell r="N1618">
            <v>2752160</v>
          </cell>
          <cell r="O1618">
            <v>0</v>
          </cell>
          <cell r="P1618">
            <v>2752160</v>
          </cell>
        </row>
        <row r="1619">
          <cell r="J1619">
            <v>16032</v>
          </cell>
          <cell r="L1619">
            <v>0</v>
          </cell>
          <cell r="M1619">
            <v>0</v>
          </cell>
          <cell r="N1619">
            <v>344020</v>
          </cell>
          <cell r="O1619">
            <v>0</v>
          </cell>
          <cell r="P1619">
            <v>344020</v>
          </cell>
        </row>
        <row r="1620">
          <cell r="J1620">
            <v>16033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</row>
        <row r="1621">
          <cell r="J1621">
            <v>16034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</row>
        <row r="1622">
          <cell r="J1622">
            <v>16035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</row>
        <row r="1623">
          <cell r="J1623">
            <v>16036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</row>
        <row r="1624">
          <cell r="J1624">
            <v>16037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</row>
        <row r="1625">
          <cell r="J1625">
            <v>16038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</row>
        <row r="1626">
          <cell r="J1626">
            <v>16039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</row>
        <row r="1627">
          <cell r="J1627">
            <v>16040</v>
          </cell>
          <cell r="L1627">
            <v>0</v>
          </cell>
          <cell r="M1627">
            <v>4421480</v>
          </cell>
          <cell r="N1627">
            <v>25113460</v>
          </cell>
          <cell r="O1627">
            <v>683300</v>
          </cell>
          <cell r="P1627">
            <v>30218240</v>
          </cell>
        </row>
        <row r="1628">
          <cell r="J1628">
            <v>16041</v>
          </cell>
        </row>
        <row r="1629">
          <cell r="J1629">
            <v>16042</v>
          </cell>
        </row>
        <row r="1630">
          <cell r="J1630">
            <v>16043</v>
          </cell>
          <cell r="L1630">
            <v>0</v>
          </cell>
          <cell r="M1630">
            <v>0</v>
          </cell>
          <cell r="N1630">
            <v>-278656.2</v>
          </cell>
          <cell r="O1630">
            <v>0</v>
          </cell>
          <cell r="P1630">
            <v>-278656.2</v>
          </cell>
        </row>
        <row r="1631">
          <cell r="J1631">
            <v>16044</v>
          </cell>
          <cell r="L1631">
            <v>0</v>
          </cell>
          <cell r="M1631">
            <v>0</v>
          </cell>
          <cell r="N1631">
            <v>-402503.4</v>
          </cell>
          <cell r="O1631">
            <v>0</v>
          </cell>
          <cell r="P1631">
            <v>-402503.4</v>
          </cell>
        </row>
        <row r="1632">
          <cell r="J1632">
            <v>16045</v>
          </cell>
          <cell r="L1632">
            <v>0</v>
          </cell>
          <cell r="M1632">
            <v>0</v>
          </cell>
          <cell r="N1632">
            <v>-371541.60000000003</v>
          </cell>
          <cell r="O1632">
            <v>0</v>
          </cell>
          <cell r="P1632">
            <v>-371541.60000000003</v>
          </cell>
        </row>
        <row r="1633">
          <cell r="J1633">
            <v>16046</v>
          </cell>
          <cell r="L1633">
            <v>0</v>
          </cell>
          <cell r="M1633">
            <v>0</v>
          </cell>
          <cell r="N1633">
            <v>-123847.20000000001</v>
          </cell>
          <cell r="O1633">
            <v>0</v>
          </cell>
          <cell r="P1633">
            <v>-123847.20000000001</v>
          </cell>
        </row>
        <row r="1634">
          <cell r="J1634">
            <v>16047</v>
          </cell>
          <cell r="L1634">
            <v>0</v>
          </cell>
          <cell r="M1634">
            <v>-469782.25</v>
          </cell>
          <cell r="N1634">
            <v>-371541.60000000009</v>
          </cell>
          <cell r="O1634">
            <v>-61497.000000000015</v>
          </cell>
          <cell r="P1634">
            <v>-902820.85000000009</v>
          </cell>
        </row>
        <row r="1635">
          <cell r="J1635">
            <v>16048</v>
          </cell>
          <cell r="L1635">
            <v>0</v>
          </cell>
          <cell r="M1635">
            <v>0</v>
          </cell>
          <cell r="N1635">
            <v>-154809.00000000003</v>
          </cell>
          <cell r="O1635">
            <v>0</v>
          </cell>
          <cell r="P1635">
            <v>-154809.00000000003</v>
          </cell>
        </row>
        <row r="1636">
          <cell r="J1636">
            <v>16049</v>
          </cell>
          <cell r="L1636">
            <v>0</v>
          </cell>
          <cell r="M1636">
            <v>0</v>
          </cell>
          <cell r="N1636">
            <v>-278656.20000000007</v>
          </cell>
          <cell r="O1636">
            <v>0</v>
          </cell>
          <cell r="P1636">
            <v>-278656.20000000007</v>
          </cell>
        </row>
        <row r="1637">
          <cell r="J1637">
            <v>16050</v>
          </cell>
          <cell r="L1637">
            <v>0</v>
          </cell>
          <cell r="M1637">
            <v>0</v>
          </cell>
          <cell r="N1637">
            <v>-247694.40000000008</v>
          </cell>
          <cell r="O1637">
            <v>0</v>
          </cell>
          <cell r="P1637">
            <v>-247694.40000000008</v>
          </cell>
        </row>
        <row r="1638">
          <cell r="J1638">
            <v>16051</v>
          </cell>
          <cell r="L1638">
            <v>0</v>
          </cell>
          <cell r="M1638">
            <v>0</v>
          </cell>
          <cell r="N1638">
            <v>-30961.80000000001</v>
          </cell>
          <cell r="O1638">
            <v>0</v>
          </cell>
          <cell r="P1638">
            <v>-30961.80000000001</v>
          </cell>
        </row>
        <row r="1639">
          <cell r="J1639">
            <v>16052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</row>
        <row r="1640">
          <cell r="J1640">
            <v>16053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</row>
        <row r="1641">
          <cell r="J1641">
            <v>16054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</row>
        <row r="1642">
          <cell r="J1642">
            <v>16055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</row>
        <row r="1643">
          <cell r="J1643">
            <v>16056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</row>
        <row r="1644">
          <cell r="J1644">
            <v>16057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</row>
        <row r="1645">
          <cell r="J1645">
            <v>16058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</row>
        <row r="1646">
          <cell r="J1646">
            <v>16059</v>
          </cell>
          <cell r="L1646">
            <v>0</v>
          </cell>
          <cell r="M1646">
            <v>-469782.25</v>
          </cell>
          <cell r="N1646">
            <v>-2260211.4</v>
          </cell>
          <cell r="O1646">
            <v>-61497.000000000015</v>
          </cell>
          <cell r="P1646">
            <v>-2791490.6500000004</v>
          </cell>
        </row>
        <row r="1647">
          <cell r="J1647">
            <v>16060</v>
          </cell>
        </row>
        <row r="1648">
          <cell r="J1648">
            <v>16061</v>
          </cell>
          <cell r="N1648"/>
        </row>
        <row r="1649">
          <cell r="J1649">
            <v>16062</v>
          </cell>
          <cell r="L1649">
            <v>0</v>
          </cell>
          <cell r="M1649">
            <v>0</v>
          </cell>
          <cell r="N1649">
            <v>-278656.2</v>
          </cell>
          <cell r="O1649">
            <v>0</v>
          </cell>
          <cell r="P1649">
            <v>-278656.2</v>
          </cell>
        </row>
        <row r="1650">
          <cell r="J1650">
            <v>16063</v>
          </cell>
          <cell r="L1650">
            <v>0</v>
          </cell>
          <cell r="M1650">
            <v>0</v>
          </cell>
          <cell r="N1650">
            <v>-805006.79999999993</v>
          </cell>
          <cell r="O1650">
            <v>0</v>
          </cell>
          <cell r="P1650">
            <v>-805006.79999999993</v>
          </cell>
        </row>
        <row r="1651">
          <cell r="J1651">
            <v>16064</v>
          </cell>
          <cell r="L1651">
            <v>0</v>
          </cell>
          <cell r="M1651">
            <v>0</v>
          </cell>
          <cell r="N1651">
            <v>-1114624.8</v>
          </cell>
          <cell r="O1651">
            <v>0</v>
          </cell>
          <cell r="P1651">
            <v>-1114624.8</v>
          </cell>
        </row>
        <row r="1652">
          <cell r="J1652">
            <v>16065</v>
          </cell>
          <cell r="L1652">
            <v>0</v>
          </cell>
          <cell r="M1652">
            <v>0</v>
          </cell>
          <cell r="N1652">
            <v>-495388.80000000005</v>
          </cell>
          <cell r="O1652">
            <v>0</v>
          </cell>
          <cell r="P1652">
            <v>-495388.80000000005</v>
          </cell>
        </row>
        <row r="1653">
          <cell r="J1653">
            <v>16066</v>
          </cell>
          <cell r="L1653">
            <v>0</v>
          </cell>
          <cell r="M1653">
            <v>-2348911.25</v>
          </cell>
          <cell r="N1653">
            <v>-1857708.0000000002</v>
          </cell>
          <cell r="O1653">
            <v>-307485.00000000006</v>
          </cell>
          <cell r="P1653">
            <v>-4514104.25</v>
          </cell>
        </row>
        <row r="1654">
          <cell r="J1654">
            <v>16067</v>
          </cell>
          <cell r="L1654">
            <v>0</v>
          </cell>
          <cell r="M1654">
            <v>0</v>
          </cell>
          <cell r="N1654">
            <v>-928854.00000000012</v>
          </cell>
          <cell r="O1654">
            <v>0</v>
          </cell>
          <cell r="P1654">
            <v>-928854.00000000012</v>
          </cell>
        </row>
        <row r="1655">
          <cell r="J1655">
            <v>16068</v>
          </cell>
          <cell r="L1655">
            <v>0</v>
          </cell>
          <cell r="M1655">
            <v>0</v>
          </cell>
          <cell r="N1655">
            <v>-1950593.4000000004</v>
          </cell>
          <cell r="O1655">
            <v>0</v>
          </cell>
          <cell r="P1655">
            <v>-1950593.4000000004</v>
          </cell>
        </row>
        <row r="1656">
          <cell r="J1656">
            <v>16069</v>
          </cell>
          <cell r="L1656">
            <v>0</v>
          </cell>
          <cell r="M1656">
            <v>0</v>
          </cell>
          <cell r="N1656">
            <v>-1981555.2000000007</v>
          </cell>
          <cell r="O1656">
            <v>0</v>
          </cell>
          <cell r="P1656">
            <v>-1981555.2000000007</v>
          </cell>
        </row>
        <row r="1657">
          <cell r="J1657">
            <v>16070</v>
          </cell>
          <cell r="L1657">
            <v>0</v>
          </cell>
          <cell r="M1657">
            <v>0</v>
          </cell>
          <cell r="N1657">
            <v>-278656.20000000007</v>
          </cell>
          <cell r="O1657">
            <v>0</v>
          </cell>
          <cell r="P1657">
            <v>-278656.20000000007</v>
          </cell>
        </row>
        <row r="1658">
          <cell r="J1658">
            <v>16071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</row>
        <row r="1659">
          <cell r="J1659">
            <v>16072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</row>
        <row r="1660">
          <cell r="J1660">
            <v>16073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</row>
        <row r="1661">
          <cell r="J1661">
            <v>16074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</row>
        <row r="1662">
          <cell r="J1662">
            <v>16075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</row>
        <row r="1663">
          <cell r="J1663">
            <v>16076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</row>
        <row r="1664">
          <cell r="J1664">
            <v>16077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</row>
        <row r="1665">
          <cell r="J1665">
            <v>16078</v>
          </cell>
          <cell r="L1665">
            <v>0</v>
          </cell>
          <cell r="M1665">
            <v>-2348911.25</v>
          </cell>
          <cell r="N1665">
            <v>-9691043.4000000004</v>
          </cell>
          <cell r="O1665">
            <v>-307485.00000000006</v>
          </cell>
          <cell r="P1665">
            <v>-12347439.65</v>
          </cell>
        </row>
        <row r="1666">
          <cell r="J1666">
            <v>16079</v>
          </cell>
        </row>
        <row r="1667">
          <cell r="J1667">
            <v>16080</v>
          </cell>
        </row>
        <row r="1668">
          <cell r="J1668">
            <v>16081</v>
          </cell>
          <cell r="L1668">
            <v>0</v>
          </cell>
          <cell r="M1668">
            <v>4421480</v>
          </cell>
          <cell r="N1668">
            <v>25113460</v>
          </cell>
          <cell r="O1668">
            <v>683300</v>
          </cell>
          <cell r="P1668">
            <v>30218240</v>
          </cell>
        </row>
        <row r="1669">
          <cell r="J1669">
            <v>16082</v>
          </cell>
          <cell r="L1669">
            <v>0</v>
          </cell>
          <cell r="M1669">
            <v>0</v>
          </cell>
          <cell r="N1669">
            <v>3096180</v>
          </cell>
          <cell r="O1669">
            <v>0</v>
          </cell>
          <cell r="P1669">
            <v>3096180</v>
          </cell>
        </row>
        <row r="1670">
          <cell r="J1670">
            <v>16083</v>
          </cell>
          <cell r="L1670">
            <v>0</v>
          </cell>
          <cell r="M1670">
            <v>0</v>
          </cell>
          <cell r="N1670">
            <v>-3096180</v>
          </cell>
          <cell r="O1670">
            <v>0</v>
          </cell>
          <cell r="P1670">
            <v>-3096180</v>
          </cell>
        </row>
        <row r="1671">
          <cell r="J1671">
            <v>16084</v>
          </cell>
          <cell r="L1671">
            <v>0</v>
          </cell>
          <cell r="M1671">
            <v>4421480</v>
          </cell>
          <cell r="N1671">
            <v>25113460</v>
          </cell>
          <cell r="O1671">
            <v>683300</v>
          </cell>
          <cell r="P1671">
            <v>30218240</v>
          </cell>
        </row>
        <row r="1672">
          <cell r="J1672">
            <v>16085</v>
          </cell>
        </row>
        <row r="1673">
          <cell r="J1673">
            <v>16086</v>
          </cell>
        </row>
        <row r="1674">
          <cell r="J1674">
            <v>16087</v>
          </cell>
          <cell r="L1674">
            <v>0</v>
          </cell>
          <cell r="M1674">
            <v>-1879129</v>
          </cell>
          <cell r="N1674">
            <v>-9660081.6000000015</v>
          </cell>
          <cell r="O1674">
            <v>-245988.00000000003</v>
          </cell>
          <cell r="P1674">
            <v>-11785198.600000001</v>
          </cell>
        </row>
        <row r="1675">
          <cell r="J1675">
            <v>16088</v>
          </cell>
          <cell r="L1675">
            <v>0</v>
          </cell>
          <cell r="M1675">
            <v>-469782.25</v>
          </cell>
          <cell r="N1675">
            <v>-2260211.4</v>
          </cell>
          <cell r="O1675">
            <v>-61497.000000000015</v>
          </cell>
          <cell r="P1675">
            <v>-2791490.65</v>
          </cell>
        </row>
        <row r="1676">
          <cell r="J1676">
            <v>16089</v>
          </cell>
          <cell r="L1676">
            <v>0</v>
          </cell>
          <cell r="M1676">
            <v>0</v>
          </cell>
          <cell r="N1676">
            <v>2229249.600000001</v>
          </cell>
          <cell r="O1676">
            <v>0</v>
          </cell>
          <cell r="P1676">
            <v>2229249.600000001</v>
          </cell>
        </row>
        <row r="1677">
          <cell r="J1677">
            <v>16090</v>
          </cell>
          <cell r="L1677">
            <v>0</v>
          </cell>
          <cell r="M1677">
            <v>-2348911.25</v>
          </cell>
          <cell r="N1677">
            <v>-9691043.4000000004</v>
          </cell>
          <cell r="O1677">
            <v>-307485.00000000006</v>
          </cell>
          <cell r="P1677">
            <v>-12347439.65</v>
          </cell>
        </row>
        <row r="1678">
          <cell r="J1678">
            <v>16091</v>
          </cell>
        </row>
        <row r="1679">
          <cell r="J1679">
            <v>16092</v>
          </cell>
          <cell r="L1679">
            <v>0</v>
          </cell>
          <cell r="M1679">
            <v>2072568.75</v>
          </cell>
          <cell r="N1679">
            <v>15422416.6</v>
          </cell>
          <cell r="O1679">
            <v>375814.99999999994</v>
          </cell>
          <cell r="P1679">
            <v>17870800.350000001</v>
          </cell>
        </row>
        <row r="1680">
          <cell r="J1680">
            <v>16093</v>
          </cell>
        </row>
        <row r="1681">
          <cell r="J1681">
            <v>16094</v>
          </cell>
          <cell r="L1681">
            <v>0</v>
          </cell>
          <cell r="M1681">
            <v>0</v>
          </cell>
          <cell r="N1681">
            <v>866930.39999999898</v>
          </cell>
          <cell r="O1681">
            <v>0</v>
          </cell>
          <cell r="P1681">
            <v>866930.39999999898</v>
          </cell>
        </row>
        <row r="1682">
          <cell r="J1682">
            <v>16095</v>
          </cell>
          <cell r="L1682">
            <v>0</v>
          </cell>
          <cell r="M1682">
            <v>0</v>
          </cell>
          <cell r="N1682">
            <v>-866930.39999999898</v>
          </cell>
          <cell r="O1682">
            <v>0</v>
          </cell>
          <cell r="P1682">
            <v>-866930.39999999898</v>
          </cell>
        </row>
        <row r="1684">
          <cell r="J1684">
            <v>17000</v>
          </cell>
          <cell r="L1684" t="str">
            <v>Micro Onibus</v>
          </cell>
          <cell r="M1684" t="str">
            <v>Leve</v>
          </cell>
          <cell r="N1684" t="str">
            <v>Pesado</v>
          </cell>
          <cell r="O1684" t="str">
            <v>Articulado</v>
          </cell>
          <cell r="P1684" t="str">
            <v>Total</v>
          </cell>
        </row>
        <row r="1685">
          <cell r="J1685">
            <v>17001</v>
          </cell>
        </row>
        <row r="1686">
          <cell r="J1686">
            <v>17002</v>
          </cell>
        </row>
        <row r="1687">
          <cell r="J1687">
            <v>17003</v>
          </cell>
          <cell r="L1687">
            <v>0</v>
          </cell>
          <cell r="M1687">
            <v>0</v>
          </cell>
          <cell r="N1687">
            <v>9</v>
          </cell>
          <cell r="O1687">
            <v>0</v>
          </cell>
          <cell r="P1687">
            <v>9</v>
          </cell>
        </row>
        <row r="1688">
          <cell r="J1688">
            <v>17004</v>
          </cell>
          <cell r="L1688">
            <v>0</v>
          </cell>
          <cell r="M1688">
            <v>0</v>
          </cell>
          <cell r="N1688">
            <v>9</v>
          </cell>
          <cell r="O1688">
            <v>0</v>
          </cell>
          <cell r="P1688">
            <v>9</v>
          </cell>
        </row>
        <row r="1689">
          <cell r="J1689">
            <v>17005</v>
          </cell>
          <cell r="L1689">
            <v>0</v>
          </cell>
          <cell r="M1689">
            <v>0</v>
          </cell>
          <cell r="N1689">
            <v>13</v>
          </cell>
          <cell r="O1689">
            <v>0</v>
          </cell>
          <cell r="P1689">
            <v>13</v>
          </cell>
        </row>
        <row r="1690">
          <cell r="J1690">
            <v>17006</v>
          </cell>
          <cell r="L1690">
            <v>0</v>
          </cell>
          <cell r="M1690">
            <v>0</v>
          </cell>
          <cell r="N1690">
            <v>12</v>
          </cell>
          <cell r="O1690">
            <v>0</v>
          </cell>
          <cell r="P1690">
            <v>12</v>
          </cell>
        </row>
        <row r="1691">
          <cell r="J1691">
            <v>17007</v>
          </cell>
          <cell r="L1691">
            <v>0</v>
          </cell>
          <cell r="M1691">
            <v>0</v>
          </cell>
          <cell r="N1691">
            <v>4</v>
          </cell>
          <cell r="O1691">
            <v>0</v>
          </cell>
          <cell r="P1691">
            <v>4</v>
          </cell>
        </row>
        <row r="1692">
          <cell r="J1692">
            <v>17008</v>
          </cell>
          <cell r="L1692">
            <v>0</v>
          </cell>
          <cell r="M1692">
            <v>14</v>
          </cell>
          <cell r="N1692">
            <v>12</v>
          </cell>
          <cell r="O1692">
            <v>1</v>
          </cell>
          <cell r="P1692">
            <v>27</v>
          </cell>
        </row>
        <row r="1693">
          <cell r="J1693">
            <v>17009</v>
          </cell>
          <cell r="L1693">
            <v>0</v>
          </cell>
          <cell r="M1693">
            <v>0</v>
          </cell>
          <cell r="N1693">
            <v>5</v>
          </cell>
          <cell r="O1693">
            <v>0</v>
          </cell>
          <cell r="P1693">
            <v>5</v>
          </cell>
        </row>
        <row r="1694">
          <cell r="J1694">
            <v>17010</v>
          </cell>
          <cell r="L1694">
            <v>0</v>
          </cell>
          <cell r="M1694">
            <v>0</v>
          </cell>
          <cell r="N1694">
            <v>8</v>
          </cell>
          <cell r="O1694">
            <v>0</v>
          </cell>
          <cell r="P1694">
            <v>8</v>
          </cell>
        </row>
        <row r="1695">
          <cell r="J1695">
            <v>17011</v>
          </cell>
          <cell r="L1695">
            <v>0</v>
          </cell>
          <cell r="M1695">
            <v>0</v>
          </cell>
          <cell r="N1695">
            <v>1</v>
          </cell>
          <cell r="O1695">
            <v>0</v>
          </cell>
          <cell r="P1695">
            <v>1</v>
          </cell>
        </row>
        <row r="1696">
          <cell r="J1696">
            <v>17012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</row>
        <row r="1697">
          <cell r="J1697">
            <v>17013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</row>
        <row r="1698">
          <cell r="J1698">
            <v>17014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</row>
        <row r="1699">
          <cell r="J1699">
            <v>17015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</row>
        <row r="1700">
          <cell r="J1700">
            <v>17016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</row>
        <row r="1701">
          <cell r="J1701">
            <v>17017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</row>
        <row r="1702">
          <cell r="J1702">
            <v>17018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</row>
        <row r="1703">
          <cell r="J1703">
            <v>17019</v>
          </cell>
          <cell r="L1703">
            <v>0</v>
          </cell>
          <cell r="M1703">
            <v>14</v>
          </cell>
          <cell r="N1703">
            <v>73</v>
          </cell>
          <cell r="O1703">
            <v>1</v>
          </cell>
          <cell r="P1703">
            <v>88</v>
          </cell>
        </row>
        <row r="1704">
          <cell r="J1704">
            <v>17020</v>
          </cell>
          <cell r="L1704">
            <v>0</v>
          </cell>
          <cell r="M1704">
            <v>70</v>
          </cell>
          <cell r="N1704">
            <v>241</v>
          </cell>
          <cell r="O1704">
            <v>5</v>
          </cell>
          <cell r="P1704">
            <v>316</v>
          </cell>
        </row>
        <row r="1705">
          <cell r="J1705">
            <v>17021</v>
          </cell>
          <cell r="L1705" t="e">
            <v>#DIV/0!</v>
          </cell>
          <cell r="M1705">
            <v>5</v>
          </cell>
          <cell r="N1705">
            <v>3.3013698630136985</v>
          </cell>
          <cell r="O1705">
            <v>5</v>
          </cell>
          <cell r="P1705">
            <v>3.5909090909090908</v>
          </cell>
        </row>
        <row r="1706">
          <cell r="J1706">
            <v>17022</v>
          </cell>
        </row>
        <row r="1707">
          <cell r="J1707">
            <v>17023</v>
          </cell>
        </row>
        <row r="1708">
          <cell r="J1708">
            <v>17024</v>
          </cell>
          <cell r="L1708">
            <v>0</v>
          </cell>
          <cell r="M1708">
            <v>0</v>
          </cell>
          <cell r="N1708">
            <v>3096180</v>
          </cell>
          <cell r="O1708">
            <v>0</v>
          </cell>
          <cell r="P1708">
            <v>3096180</v>
          </cell>
        </row>
        <row r="1709">
          <cell r="J1709">
            <v>17025</v>
          </cell>
          <cell r="L1709">
            <v>0</v>
          </cell>
          <cell r="M1709">
            <v>0</v>
          </cell>
          <cell r="N1709">
            <v>3096180</v>
          </cell>
          <cell r="O1709">
            <v>0</v>
          </cell>
          <cell r="P1709">
            <v>3096180</v>
          </cell>
        </row>
        <row r="1710">
          <cell r="J1710">
            <v>17026</v>
          </cell>
          <cell r="L1710">
            <v>0</v>
          </cell>
          <cell r="M1710">
            <v>0</v>
          </cell>
          <cell r="N1710">
            <v>4472260</v>
          </cell>
          <cell r="O1710">
            <v>0</v>
          </cell>
          <cell r="P1710">
            <v>4472260</v>
          </cell>
        </row>
        <row r="1711">
          <cell r="J1711">
            <v>17027</v>
          </cell>
          <cell r="L1711">
            <v>0</v>
          </cell>
          <cell r="M1711">
            <v>0</v>
          </cell>
          <cell r="N1711">
            <v>4128240</v>
          </cell>
          <cell r="O1711">
            <v>0</v>
          </cell>
          <cell r="P1711">
            <v>4128240</v>
          </cell>
        </row>
        <row r="1712">
          <cell r="J1712">
            <v>17028</v>
          </cell>
          <cell r="L1712">
            <v>0</v>
          </cell>
          <cell r="M1712">
            <v>0</v>
          </cell>
          <cell r="N1712">
            <v>1376080</v>
          </cell>
          <cell r="O1712">
            <v>0</v>
          </cell>
          <cell r="P1712">
            <v>1376080</v>
          </cell>
        </row>
        <row r="1713">
          <cell r="J1713">
            <v>17029</v>
          </cell>
          <cell r="L1713">
            <v>0</v>
          </cell>
          <cell r="M1713">
            <v>4421480</v>
          </cell>
          <cell r="N1713">
            <v>4128240</v>
          </cell>
          <cell r="O1713">
            <v>683300</v>
          </cell>
          <cell r="P1713">
            <v>9233020</v>
          </cell>
        </row>
        <row r="1714">
          <cell r="J1714">
            <v>17030</v>
          </cell>
          <cell r="L1714">
            <v>0</v>
          </cell>
          <cell r="M1714">
            <v>0</v>
          </cell>
          <cell r="N1714">
            <v>1720100</v>
          </cell>
          <cell r="O1714">
            <v>0</v>
          </cell>
          <cell r="P1714">
            <v>1720100</v>
          </cell>
        </row>
        <row r="1715">
          <cell r="J1715">
            <v>17031</v>
          </cell>
          <cell r="L1715">
            <v>0</v>
          </cell>
          <cell r="M1715">
            <v>0</v>
          </cell>
          <cell r="N1715">
            <v>2752160</v>
          </cell>
          <cell r="O1715">
            <v>0</v>
          </cell>
          <cell r="P1715">
            <v>2752160</v>
          </cell>
        </row>
        <row r="1716">
          <cell r="J1716">
            <v>17032</v>
          </cell>
          <cell r="L1716">
            <v>0</v>
          </cell>
          <cell r="M1716">
            <v>0</v>
          </cell>
          <cell r="N1716">
            <v>344020</v>
          </cell>
          <cell r="O1716">
            <v>0</v>
          </cell>
          <cell r="P1716">
            <v>344020</v>
          </cell>
        </row>
        <row r="1717">
          <cell r="J1717">
            <v>17033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</row>
        <row r="1718">
          <cell r="J1718">
            <v>17034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</row>
        <row r="1719">
          <cell r="J1719">
            <v>17035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</row>
        <row r="1720">
          <cell r="J1720">
            <v>17036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</row>
        <row r="1721">
          <cell r="J1721">
            <v>17037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</row>
        <row r="1722">
          <cell r="J1722">
            <v>17038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</row>
        <row r="1723">
          <cell r="J1723">
            <v>17039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</row>
        <row r="1724">
          <cell r="J1724">
            <v>17040</v>
          </cell>
          <cell r="L1724">
            <v>0</v>
          </cell>
          <cell r="M1724">
            <v>4421480</v>
          </cell>
          <cell r="N1724">
            <v>25113460</v>
          </cell>
          <cell r="O1724">
            <v>683300</v>
          </cell>
          <cell r="P1724">
            <v>30218240</v>
          </cell>
        </row>
        <row r="1725">
          <cell r="J1725">
            <v>17041</v>
          </cell>
        </row>
        <row r="1726">
          <cell r="J1726">
            <v>17042</v>
          </cell>
        </row>
        <row r="1727">
          <cell r="J1727">
            <v>17043</v>
          </cell>
          <cell r="L1727">
            <v>0</v>
          </cell>
          <cell r="M1727">
            <v>0</v>
          </cell>
          <cell r="N1727">
            <v>-278656.2</v>
          </cell>
          <cell r="O1727">
            <v>0</v>
          </cell>
          <cell r="P1727">
            <v>-278656.2</v>
          </cell>
        </row>
        <row r="1728">
          <cell r="J1728">
            <v>17044</v>
          </cell>
          <cell r="L1728">
            <v>0</v>
          </cell>
          <cell r="M1728">
            <v>0</v>
          </cell>
          <cell r="N1728">
            <v>-278656.2</v>
          </cell>
          <cell r="O1728">
            <v>0</v>
          </cell>
          <cell r="P1728">
            <v>-278656.2</v>
          </cell>
        </row>
        <row r="1729">
          <cell r="J1729">
            <v>17045</v>
          </cell>
          <cell r="L1729">
            <v>0</v>
          </cell>
          <cell r="M1729">
            <v>0</v>
          </cell>
          <cell r="N1729">
            <v>-402503.4</v>
          </cell>
          <cell r="O1729">
            <v>0</v>
          </cell>
          <cell r="P1729">
            <v>-402503.4</v>
          </cell>
        </row>
        <row r="1730">
          <cell r="J1730">
            <v>17046</v>
          </cell>
          <cell r="L1730">
            <v>0</v>
          </cell>
          <cell r="M1730">
            <v>0</v>
          </cell>
          <cell r="N1730">
            <v>-371541.60000000003</v>
          </cell>
          <cell r="O1730">
            <v>0</v>
          </cell>
          <cell r="P1730">
            <v>-371541.60000000003</v>
          </cell>
        </row>
        <row r="1731">
          <cell r="J1731">
            <v>17047</v>
          </cell>
          <cell r="L1731">
            <v>0</v>
          </cell>
          <cell r="M1731">
            <v>0</v>
          </cell>
          <cell r="N1731">
            <v>-123847.20000000004</v>
          </cell>
          <cell r="O1731">
            <v>0</v>
          </cell>
          <cell r="P1731">
            <v>-123847.20000000004</v>
          </cell>
        </row>
        <row r="1732">
          <cell r="J1732">
            <v>17048</v>
          </cell>
          <cell r="L1732">
            <v>0</v>
          </cell>
          <cell r="M1732">
            <v>-469782.25</v>
          </cell>
          <cell r="N1732">
            <v>-371541.60000000009</v>
          </cell>
          <cell r="O1732">
            <v>-61497.000000000015</v>
          </cell>
          <cell r="P1732">
            <v>-902820.85000000009</v>
          </cell>
        </row>
        <row r="1733">
          <cell r="J1733">
            <v>17049</v>
          </cell>
          <cell r="L1733">
            <v>0</v>
          </cell>
          <cell r="M1733">
            <v>0</v>
          </cell>
          <cell r="N1733">
            <v>-154809.00000000003</v>
          </cell>
          <cell r="O1733">
            <v>0</v>
          </cell>
          <cell r="P1733">
            <v>-154809.00000000003</v>
          </cell>
        </row>
        <row r="1734">
          <cell r="J1734">
            <v>17050</v>
          </cell>
          <cell r="L1734">
            <v>0</v>
          </cell>
          <cell r="M1734">
            <v>0</v>
          </cell>
          <cell r="N1734">
            <v>-247694.40000000008</v>
          </cell>
          <cell r="O1734">
            <v>0</v>
          </cell>
          <cell r="P1734">
            <v>-247694.40000000008</v>
          </cell>
        </row>
        <row r="1735">
          <cell r="J1735">
            <v>17051</v>
          </cell>
          <cell r="L1735">
            <v>0</v>
          </cell>
          <cell r="M1735">
            <v>0</v>
          </cell>
          <cell r="N1735">
            <v>-30961.80000000001</v>
          </cell>
          <cell r="O1735">
            <v>0</v>
          </cell>
          <cell r="P1735">
            <v>-30961.80000000001</v>
          </cell>
        </row>
        <row r="1736">
          <cell r="J1736">
            <v>17052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</row>
        <row r="1737">
          <cell r="J1737">
            <v>17053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</row>
        <row r="1738">
          <cell r="J1738">
            <v>17054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</row>
        <row r="1739">
          <cell r="J1739">
            <v>17055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</row>
        <row r="1740">
          <cell r="J1740">
            <v>17056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</row>
        <row r="1741">
          <cell r="J1741">
            <v>17057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</row>
        <row r="1742">
          <cell r="J1742">
            <v>17058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</row>
        <row r="1743">
          <cell r="J1743">
            <v>17059</v>
          </cell>
          <cell r="L1743">
            <v>0</v>
          </cell>
          <cell r="M1743">
            <v>-469782.25</v>
          </cell>
          <cell r="N1743">
            <v>-2260211.4</v>
          </cell>
          <cell r="O1743">
            <v>-61497.000000000015</v>
          </cell>
          <cell r="P1743">
            <v>-2791490.65</v>
          </cell>
        </row>
        <row r="1744">
          <cell r="J1744">
            <v>17060</v>
          </cell>
        </row>
        <row r="1745">
          <cell r="J1745">
            <v>17061</v>
          </cell>
          <cell r="N1745"/>
        </row>
        <row r="1746">
          <cell r="J1746">
            <v>17062</v>
          </cell>
          <cell r="L1746">
            <v>0</v>
          </cell>
          <cell r="M1746">
            <v>0</v>
          </cell>
          <cell r="N1746">
            <v>-278656.2</v>
          </cell>
          <cell r="O1746">
            <v>0</v>
          </cell>
          <cell r="P1746">
            <v>-278656.2</v>
          </cell>
        </row>
        <row r="1747">
          <cell r="J1747">
            <v>17063</v>
          </cell>
          <cell r="L1747">
            <v>0</v>
          </cell>
          <cell r="M1747">
            <v>0</v>
          </cell>
          <cell r="N1747">
            <v>-557312.4</v>
          </cell>
          <cell r="O1747">
            <v>0</v>
          </cell>
          <cell r="P1747">
            <v>-557312.4</v>
          </cell>
        </row>
        <row r="1748">
          <cell r="J1748">
            <v>17064</v>
          </cell>
          <cell r="L1748">
            <v>0</v>
          </cell>
          <cell r="M1748">
            <v>0</v>
          </cell>
          <cell r="N1748">
            <v>-1207510.2000000002</v>
          </cell>
          <cell r="O1748">
            <v>0</v>
          </cell>
          <cell r="P1748">
            <v>-1207510.2000000002</v>
          </cell>
        </row>
        <row r="1749">
          <cell r="J1749">
            <v>17065</v>
          </cell>
          <cell r="L1749">
            <v>0</v>
          </cell>
          <cell r="M1749">
            <v>0</v>
          </cell>
          <cell r="N1749">
            <v>-1486166.4000000001</v>
          </cell>
          <cell r="O1749">
            <v>0</v>
          </cell>
          <cell r="P1749">
            <v>-1486166.4000000001</v>
          </cell>
        </row>
        <row r="1750">
          <cell r="J1750">
            <v>17066</v>
          </cell>
          <cell r="L1750">
            <v>0</v>
          </cell>
          <cell r="M1750">
            <v>0</v>
          </cell>
          <cell r="N1750">
            <v>-619236.00000000012</v>
          </cell>
          <cell r="O1750">
            <v>0</v>
          </cell>
          <cell r="P1750">
            <v>-619236.00000000012</v>
          </cell>
        </row>
        <row r="1751">
          <cell r="J1751">
            <v>17067</v>
          </cell>
          <cell r="L1751">
            <v>0</v>
          </cell>
          <cell r="M1751">
            <v>-2818693.5</v>
          </cell>
          <cell r="N1751">
            <v>-2229249.6</v>
          </cell>
          <cell r="O1751">
            <v>-368982</v>
          </cell>
          <cell r="P1751">
            <v>-5416925.0999999996</v>
          </cell>
        </row>
        <row r="1752">
          <cell r="J1752">
            <v>17068</v>
          </cell>
          <cell r="L1752">
            <v>0</v>
          </cell>
          <cell r="M1752">
            <v>0</v>
          </cell>
          <cell r="N1752">
            <v>-1083663.0000000002</v>
          </cell>
          <cell r="O1752">
            <v>0</v>
          </cell>
          <cell r="P1752">
            <v>-1083663.0000000002</v>
          </cell>
        </row>
        <row r="1753">
          <cell r="J1753">
            <v>17069</v>
          </cell>
          <cell r="L1753">
            <v>0</v>
          </cell>
          <cell r="M1753">
            <v>0</v>
          </cell>
          <cell r="N1753">
            <v>-1981555.2000000007</v>
          </cell>
          <cell r="O1753">
            <v>0</v>
          </cell>
          <cell r="P1753">
            <v>-1981555.2000000007</v>
          </cell>
        </row>
        <row r="1754">
          <cell r="J1754">
            <v>17070</v>
          </cell>
          <cell r="L1754">
            <v>0</v>
          </cell>
          <cell r="M1754">
            <v>0</v>
          </cell>
          <cell r="N1754">
            <v>-278656.20000000007</v>
          </cell>
          <cell r="O1754">
            <v>0</v>
          </cell>
          <cell r="P1754">
            <v>-278656.20000000007</v>
          </cell>
        </row>
        <row r="1755">
          <cell r="J1755">
            <v>17071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</row>
        <row r="1756">
          <cell r="J1756">
            <v>17072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</row>
        <row r="1757">
          <cell r="J1757">
            <v>17073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</row>
        <row r="1758">
          <cell r="J1758">
            <v>17074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</row>
        <row r="1759">
          <cell r="J1759">
            <v>17075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</row>
        <row r="1760">
          <cell r="J1760">
            <v>17076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</row>
        <row r="1761">
          <cell r="J1761">
            <v>17077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</row>
        <row r="1762">
          <cell r="J1762">
            <v>17078</v>
          </cell>
          <cell r="L1762">
            <v>0</v>
          </cell>
          <cell r="M1762">
            <v>-2818693.5</v>
          </cell>
          <cell r="N1762">
            <v>-9722005.2000000011</v>
          </cell>
          <cell r="O1762">
            <v>-368982</v>
          </cell>
          <cell r="P1762">
            <v>-12909680.700000001</v>
          </cell>
        </row>
        <row r="1763">
          <cell r="J1763">
            <v>17079</v>
          </cell>
        </row>
        <row r="1764">
          <cell r="J1764">
            <v>17080</v>
          </cell>
        </row>
        <row r="1765">
          <cell r="J1765">
            <v>17081</v>
          </cell>
          <cell r="L1765">
            <v>0</v>
          </cell>
          <cell r="M1765">
            <v>4421480</v>
          </cell>
          <cell r="N1765">
            <v>25113460</v>
          </cell>
          <cell r="O1765">
            <v>683300</v>
          </cell>
          <cell r="P1765">
            <v>30218240</v>
          </cell>
        </row>
        <row r="1766">
          <cell r="J1766">
            <v>17082</v>
          </cell>
          <cell r="L1766">
            <v>0</v>
          </cell>
          <cell r="M1766">
            <v>0</v>
          </cell>
          <cell r="N1766">
            <v>3096180</v>
          </cell>
          <cell r="O1766">
            <v>0</v>
          </cell>
          <cell r="P1766">
            <v>3096180</v>
          </cell>
        </row>
        <row r="1767">
          <cell r="J1767">
            <v>17083</v>
          </cell>
          <cell r="L1767">
            <v>0</v>
          </cell>
          <cell r="M1767">
            <v>0</v>
          </cell>
          <cell r="N1767">
            <v>-3096180</v>
          </cell>
          <cell r="O1767">
            <v>0</v>
          </cell>
          <cell r="P1767">
            <v>-3096180</v>
          </cell>
        </row>
        <row r="1768">
          <cell r="J1768">
            <v>17084</v>
          </cell>
          <cell r="L1768">
            <v>0</v>
          </cell>
          <cell r="M1768">
            <v>4421480</v>
          </cell>
          <cell r="N1768">
            <v>25113460</v>
          </cell>
          <cell r="O1768">
            <v>683300</v>
          </cell>
          <cell r="P1768">
            <v>30218240</v>
          </cell>
        </row>
        <row r="1769">
          <cell r="J1769">
            <v>17085</v>
          </cell>
        </row>
        <row r="1770">
          <cell r="J1770">
            <v>17086</v>
          </cell>
        </row>
        <row r="1771">
          <cell r="J1771">
            <v>17087</v>
          </cell>
          <cell r="L1771">
            <v>0</v>
          </cell>
          <cell r="M1771">
            <v>-2348911.25</v>
          </cell>
          <cell r="N1771">
            <v>-9691043.4000000004</v>
          </cell>
          <cell r="O1771">
            <v>-307485.00000000006</v>
          </cell>
          <cell r="P1771">
            <v>-12347439.65</v>
          </cell>
        </row>
        <row r="1772">
          <cell r="J1772">
            <v>17088</v>
          </cell>
          <cell r="L1772">
            <v>0</v>
          </cell>
          <cell r="M1772">
            <v>-469782.25</v>
          </cell>
          <cell r="N1772">
            <v>-2260211.4</v>
          </cell>
          <cell r="O1772">
            <v>-61497.000000000015</v>
          </cell>
          <cell r="P1772">
            <v>-2791490.65</v>
          </cell>
        </row>
        <row r="1773">
          <cell r="J1773">
            <v>17089</v>
          </cell>
          <cell r="L1773">
            <v>0</v>
          </cell>
          <cell r="M1773">
            <v>0</v>
          </cell>
          <cell r="N1773">
            <v>2229249.5999999992</v>
          </cell>
          <cell r="O1773">
            <v>7.2759576141834259E-11</v>
          </cell>
          <cell r="P1773">
            <v>2229249.5999999992</v>
          </cell>
        </row>
        <row r="1774">
          <cell r="J1774">
            <v>17090</v>
          </cell>
          <cell r="L1774">
            <v>0</v>
          </cell>
          <cell r="M1774">
            <v>-2818693.5</v>
          </cell>
          <cell r="N1774">
            <v>-9722005.2000000011</v>
          </cell>
          <cell r="O1774">
            <v>-368982</v>
          </cell>
          <cell r="P1774">
            <v>-12909680.700000001</v>
          </cell>
        </row>
        <row r="1775">
          <cell r="J1775">
            <v>17091</v>
          </cell>
        </row>
        <row r="1776">
          <cell r="J1776">
            <v>17092</v>
          </cell>
          <cell r="L1776">
            <v>0</v>
          </cell>
          <cell r="M1776">
            <v>1602786.5</v>
          </cell>
          <cell r="N1776">
            <v>15391454.799999999</v>
          </cell>
          <cell r="O1776">
            <v>314318</v>
          </cell>
          <cell r="P1776">
            <v>17308559.299999997</v>
          </cell>
        </row>
        <row r="1777">
          <cell r="J1777">
            <v>17093</v>
          </cell>
        </row>
        <row r="1778">
          <cell r="J1778">
            <v>17094</v>
          </cell>
          <cell r="L1778">
            <v>0</v>
          </cell>
          <cell r="M1778">
            <v>0</v>
          </cell>
          <cell r="N1778">
            <v>866930.40000000084</v>
          </cell>
          <cell r="O1778">
            <v>-7.2759576141834259E-11</v>
          </cell>
          <cell r="P1778">
            <v>866930.40000000072</v>
          </cell>
        </row>
        <row r="1779">
          <cell r="J1779">
            <v>17095</v>
          </cell>
          <cell r="L1779">
            <v>0</v>
          </cell>
          <cell r="M1779">
            <v>0</v>
          </cell>
          <cell r="N1779">
            <v>-866930.40000000084</v>
          </cell>
          <cell r="O1779">
            <v>7.2759576141834259E-11</v>
          </cell>
          <cell r="P1779">
            <v>-866930.40000000072</v>
          </cell>
        </row>
        <row r="1781">
          <cell r="J1781">
            <v>18000</v>
          </cell>
          <cell r="L1781" t="str">
            <v>Micro Onibus</v>
          </cell>
          <cell r="M1781" t="str">
            <v>Leve</v>
          </cell>
          <cell r="N1781" t="str">
            <v>Pesado</v>
          </cell>
          <cell r="O1781" t="str">
            <v>Articulado</v>
          </cell>
          <cell r="P1781" t="str">
            <v>Total</v>
          </cell>
        </row>
        <row r="1782">
          <cell r="J1782">
            <v>18001</v>
          </cell>
        </row>
        <row r="1783">
          <cell r="J1783">
            <v>18002</v>
          </cell>
        </row>
        <row r="1784">
          <cell r="J1784">
            <v>18003</v>
          </cell>
          <cell r="L1784">
            <v>0</v>
          </cell>
          <cell r="M1784">
            <v>0</v>
          </cell>
          <cell r="N1784">
            <v>5</v>
          </cell>
          <cell r="O1784">
            <v>0</v>
          </cell>
          <cell r="P1784">
            <v>5</v>
          </cell>
        </row>
        <row r="1785">
          <cell r="J1785">
            <v>18004</v>
          </cell>
          <cell r="L1785">
            <v>0</v>
          </cell>
          <cell r="M1785">
            <v>0</v>
          </cell>
          <cell r="N1785">
            <v>9</v>
          </cell>
          <cell r="O1785">
            <v>0</v>
          </cell>
          <cell r="P1785">
            <v>9</v>
          </cell>
        </row>
        <row r="1786">
          <cell r="J1786">
            <v>18005</v>
          </cell>
          <cell r="L1786">
            <v>0</v>
          </cell>
          <cell r="M1786">
            <v>0</v>
          </cell>
          <cell r="N1786">
            <v>9</v>
          </cell>
          <cell r="O1786">
            <v>0</v>
          </cell>
          <cell r="P1786">
            <v>9</v>
          </cell>
        </row>
        <row r="1787">
          <cell r="J1787">
            <v>18006</v>
          </cell>
          <cell r="L1787">
            <v>0</v>
          </cell>
          <cell r="M1787">
            <v>0</v>
          </cell>
          <cell r="N1787">
            <v>13</v>
          </cell>
          <cell r="O1787">
            <v>0</v>
          </cell>
          <cell r="P1787">
            <v>13</v>
          </cell>
        </row>
        <row r="1788">
          <cell r="J1788">
            <v>18007</v>
          </cell>
          <cell r="L1788">
            <v>0</v>
          </cell>
          <cell r="M1788">
            <v>0</v>
          </cell>
          <cell r="N1788">
            <v>12</v>
          </cell>
          <cell r="O1788">
            <v>0</v>
          </cell>
          <cell r="P1788">
            <v>12</v>
          </cell>
        </row>
        <row r="1789">
          <cell r="J1789">
            <v>18008</v>
          </cell>
          <cell r="L1789">
            <v>0</v>
          </cell>
          <cell r="M1789">
            <v>0</v>
          </cell>
          <cell r="N1789">
            <v>4</v>
          </cell>
          <cell r="O1789">
            <v>0</v>
          </cell>
          <cell r="P1789">
            <v>4</v>
          </cell>
        </row>
        <row r="1790">
          <cell r="J1790">
            <v>18009</v>
          </cell>
          <cell r="L1790">
            <v>0</v>
          </cell>
          <cell r="M1790">
            <v>14</v>
          </cell>
          <cell r="N1790">
            <v>12</v>
          </cell>
          <cell r="O1790">
            <v>1</v>
          </cell>
          <cell r="P1790">
            <v>27</v>
          </cell>
        </row>
        <row r="1791">
          <cell r="J1791">
            <v>18010</v>
          </cell>
          <cell r="L1791">
            <v>0</v>
          </cell>
          <cell r="M1791">
            <v>0</v>
          </cell>
          <cell r="N1791">
            <v>8</v>
          </cell>
          <cell r="O1791">
            <v>0</v>
          </cell>
          <cell r="P1791">
            <v>8</v>
          </cell>
        </row>
        <row r="1792">
          <cell r="J1792">
            <v>18011</v>
          </cell>
          <cell r="L1792">
            <v>0</v>
          </cell>
          <cell r="M1792">
            <v>0</v>
          </cell>
          <cell r="N1792">
            <v>1</v>
          </cell>
          <cell r="O1792">
            <v>0</v>
          </cell>
          <cell r="P1792">
            <v>1</v>
          </cell>
        </row>
        <row r="1793">
          <cell r="J1793">
            <v>18012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</row>
        <row r="1794">
          <cell r="J1794">
            <v>18013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</row>
        <row r="1795">
          <cell r="J1795">
            <v>18014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</row>
        <row r="1796">
          <cell r="J1796">
            <v>18015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</row>
        <row r="1797">
          <cell r="J1797">
            <v>18016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</row>
        <row r="1798">
          <cell r="J1798">
            <v>18017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</row>
        <row r="1799">
          <cell r="J1799">
            <v>18018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</row>
        <row r="1800">
          <cell r="J1800">
            <v>18019</v>
          </cell>
          <cell r="L1800">
            <v>0</v>
          </cell>
          <cell r="M1800">
            <v>14</v>
          </cell>
          <cell r="N1800">
            <v>73</v>
          </cell>
          <cell r="O1800">
            <v>1</v>
          </cell>
          <cell r="P1800">
            <v>88</v>
          </cell>
        </row>
        <row r="1801">
          <cell r="J1801">
            <v>18020</v>
          </cell>
          <cell r="L1801">
            <v>0</v>
          </cell>
          <cell r="M1801">
            <v>84</v>
          </cell>
          <cell r="N1801">
            <v>270</v>
          </cell>
          <cell r="O1801">
            <v>6</v>
          </cell>
          <cell r="P1801">
            <v>360</v>
          </cell>
        </row>
        <row r="1802">
          <cell r="J1802">
            <v>18021</v>
          </cell>
          <cell r="L1802" t="e">
            <v>#DIV/0!</v>
          </cell>
          <cell r="M1802">
            <v>6</v>
          </cell>
          <cell r="N1802">
            <v>3.6986301369863015</v>
          </cell>
          <cell r="O1802">
            <v>6</v>
          </cell>
          <cell r="P1802">
            <v>4.0909090909090908</v>
          </cell>
        </row>
        <row r="1803">
          <cell r="J1803">
            <v>18022</v>
          </cell>
        </row>
        <row r="1804">
          <cell r="J1804">
            <v>18023</v>
          </cell>
        </row>
        <row r="1805">
          <cell r="J1805">
            <v>18024</v>
          </cell>
          <cell r="L1805">
            <v>0</v>
          </cell>
          <cell r="M1805">
            <v>0</v>
          </cell>
          <cell r="N1805">
            <v>1720100</v>
          </cell>
          <cell r="O1805">
            <v>0</v>
          </cell>
          <cell r="P1805">
            <v>1720100</v>
          </cell>
        </row>
        <row r="1806">
          <cell r="J1806">
            <v>18025</v>
          </cell>
          <cell r="L1806">
            <v>0</v>
          </cell>
          <cell r="M1806">
            <v>0</v>
          </cell>
          <cell r="N1806">
            <v>3096180</v>
          </cell>
          <cell r="O1806">
            <v>0</v>
          </cell>
          <cell r="P1806">
            <v>3096180</v>
          </cell>
        </row>
        <row r="1807">
          <cell r="J1807">
            <v>18026</v>
          </cell>
          <cell r="L1807">
            <v>0</v>
          </cell>
          <cell r="M1807">
            <v>0</v>
          </cell>
          <cell r="N1807">
            <v>3096180</v>
          </cell>
          <cell r="O1807">
            <v>0</v>
          </cell>
          <cell r="P1807">
            <v>3096180</v>
          </cell>
        </row>
        <row r="1808">
          <cell r="J1808">
            <v>18027</v>
          </cell>
          <cell r="L1808">
            <v>0</v>
          </cell>
          <cell r="M1808">
            <v>0</v>
          </cell>
          <cell r="N1808">
            <v>4472260</v>
          </cell>
          <cell r="O1808">
            <v>0</v>
          </cell>
          <cell r="P1808">
            <v>4472260</v>
          </cell>
        </row>
        <row r="1809">
          <cell r="J1809">
            <v>18028</v>
          </cell>
          <cell r="L1809">
            <v>0</v>
          </cell>
          <cell r="M1809">
            <v>0</v>
          </cell>
          <cell r="N1809">
            <v>4128240</v>
          </cell>
          <cell r="O1809">
            <v>0</v>
          </cell>
          <cell r="P1809">
            <v>4128240</v>
          </cell>
        </row>
        <row r="1810">
          <cell r="J1810">
            <v>18029</v>
          </cell>
          <cell r="L1810">
            <v>0</v>
          </cell>
          <cell r="M1810">
            <v>0</v>
          </cell>
          <cell r="N1810">
            <v>1376080</v>
          </cell>
          <cell r="O1810">
            <v>0</v>
          </cell>
          <cell r="P1810">
            <v>1376080</v>
          </cell>
        </row>
        <row r="1811">
          <cell r="J1811">
            <v>18030</v>
          </cell>
          <cell r="L1811">
            <v>0</v>
          </cell>
          <cell r="M1811">
            <v>4421480</v>
          </cell>
          <cell r="N1811">
            <v>4128240</v>
          </cell>
          <cell r="O1811">
            <v>683300</v>
          </cell>
          <cell r="P1811">
            <v>9233020</v>
          </cell>
        </row>
        <row r="1812">
          <cell r="J1812">
            <v>18031</v>
          </cell>
          <cell r="L1812">
            <v>0</v>
          </cell>
          <cell r="M1812">
            <v>0</v>
          </cell>
          <cell r="N1812">
            <v>2752160</v>
          </cell>
          <cell r="O1812">
            <v>0</v>
          </cell>
          <cell r="P1812">
            <v>2752160</v>
          </cell>
        </row>
        <row r="1813">
          <cell r="J1813">
            <v>18032</v>
          </cell>
          <cell r="L1813">
            <v>0</v>
          </cell>
          <cell r="M1813">
            <v>0</v>
          </cell>
          <cell r="N1813">
            <v>344020</v>
          </cell>
          <cell r="O1813">
            <v>0</v>
          </cell>
          <cell r="P1813">
            <v>344020</v>
          </cell>
        </row>
        <row r="1814">
          <cell r="J1814">
            <v>18033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</row>
        <row r="1815">
          <cell r="J1815">
            <v>18034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</row>
        <row r="1816">
          <cell r="J1816">
            <v>18035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</row>
        <row r="1817">
          <cell r="J1817">
            <v>18036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</row>
        <row r="1818">
          <cell r="J1818">
            <v>18037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</row>
        <row r="1819">
          <cell r="J1819">
            <v>18038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</row>
        <row r="1820">
          <cell r="J1820">
            <v>18039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</row>
        <row r="1821">
          <cell r="J1821">
            <v>18040</v>
          </cell>
          <cell r="L1821">
            <v>0</v>
          </cell>
          <cell r="M1821">
            <v>4421480</v>
          </cell>
          <cell r="N1821">
            <v>25113460</v>
          </cell>
          <cell r="O1821">
            <v>683300</v>
          </cell>
          <cell r="P1821">
            <v>30218240</v>
          </cell>
        </row>
        <row r="1822">
          <cell r="J1822">
            <v>18041</v>
          </cell>
        </row>
        <row r="1823">
          <cell r="J1823">
            <v>18042</v>
          </cell>
        </row>
        <row r="1824">
          <cell r="J1824">
            <v>18043</v>
          </cell>
          <cell r="L1824">
            <v>0</v>
          </cell>
          <cell r="M1824">
            <v>0</v>
          </cell>
          <cell r="N1824">
            <v>-154809</v>
          </cell>
          <cell r="O1824">
            <v>0</v>
          </cell>
          <cell r="P1824">
            <v>-154809</v>
          </cell>
        </row>
        <row r="1825">
          <cell r="J1825">
            <v>18044</v>
          </cell>
          <cell r="L1825">
            <v>0</v>
          </cell>
          <cell r="M1825">
            <v>0</v>
          </cell>
          <cell r="N1825">
            <v>-278656.2</v>
          </cell>
          <cell r="O1825">
            <v>0</v>
          </cell>
          <cell r="P1825">
            <v>-278656.2</v>
          </cell>
        </row>
        <row r="1826">
          <cell r="J1826">
            <v>18045</v>
          </cell>
          <cell r="L1826">
            <v>0</v>
          </cell>
          <cell r="M1826">
            <v>0</v>
          </cell>
          <cell r="N1826">
            <v>-278656.2</v>
          </cell>
          <cell r="O1826">
            <v>0</v>
          </cell>
          <cell r="P1826">
            <v>-278656.2</v>
          </cell>
        </row>
        <row r="1827">
          <cell r="J1827">
            <v>18046</v>
          </cell>
          <cell r="L1827">
            <v>0</v>
          </cell>
          <cell r="M1827">
            <v>0</v>
          </cell>
          <cell r="N1827">
            <v>-402503.4</v>
          </cell>
          <cell r="O1827">
            <v>0</v>
          </cell>
          <cell r="P1827">
            <v>-402503.4</v>
          </cell>
        </row>
        <row r="1828">
          <cell r="J1828">
            <v>18047</v>
          </cell>
          <cell r="L1828">
            <v>0</v>
          </cell>
          <cell r="M1828">
            <v>0</v>
          </cell>
          <cell r="N1828">
            <v>-371541.60000000009</v>
          </cell>
          <cell r="O1828">
            <v>0</v>
          </cell>
          <cell r="P1828">
            <v>-371541.60000000009</v>
          </cell>
        </row>
        <row r="1829">
          <cell r="J1829">
            <v>18048</v>
          </cell>
          <cell r="L1829">
            <v>0</v>
          </cell>
          <cell r="M1829">
            <v>0</v>
          </cell>
          <cell r="N1829">
            <v>-123847.20000000004</v>
          </cell>
          <cell r="O1829">
            <v>0</v>
          </cell>
          <cell r="P1829">
            <v>-123847.20000000004</v>
          </cell>
        </row>
        <row r="1830">
          <cell r="J1830">
            <v>18049</v>
          </cell>
          <cell r="L1830">
            <v>0</v>
          </cell>
          <cell r="M1830">
            <v>-469782.24999999994</v>
          </cell>
          <cell r="N1830">
            <v>-371541.60000000009</v>
          </cell>
          <cell r="O1830">
            <v>-61497.000000000015</v>
          </cell>
          <cell r="P1830">
            <v>-902820.85000000009</v>
          </cell>
        </row>
        <row r="1831">
          <cell r="J1831">
            <v>18050</v>
          </cell>
          <cell r="L1831">
            <v>0</v>
          </cell>
          <cell r="M1831">
            <v>0</v>
          </cell>
          <cell r="N1831">
            <v>-247694.40000000008</v>
          </cell>
          <cell r="O1831">
            <v>0</v>
          </cell>
          <cell r="P1831">
            <v>-247694.40000000008</v>
          </cell>
        </row>
        <row r="1832">
          <cell r="J1832">
            <v>18051</v>
          </cell>
          <cell r="L1832">
            <v>0</v>
          </cell>
          <cell r="M1832">
            <v>0</v>
          </cell>
          <cell r="N1832">
            <v>-30961.80000000001</v>
          </cell>
          <cell r="O1832">
            <v>0</v>
          </cell>
          <cell r="P1832">
            <v>-30961.80000000001</v>
          </cell>
        </row>
        <row r="1833">
          <cell r="J1833">
            <v>18052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</row>
        <row r="1834">
          <cell r="J1834">
            <v>18053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</row>
        <row r="1835">
          <cell r="J1835">
            <v>18054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</row>
        <row r="1836">
          <cell r="J1836">
            <v>18055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</row>
        <row r="1837">
          <cell r="J1837">
            <v>18056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</row>
        <row r="1838">
          <cell r="J1838">
            <v>18057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</row>
        <row r="1839">
          <cell r="J1839">
            <v>18058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</row>
        <row r="1840">
          <cell r="J1840">
            <v>18059</v>
          </cell>
          <cell r="L1840">
            <v>0</v>
          </cell>
          <cell r="M1840">
            <v>-469782.24999999994</v>
          </cell>
          <cell r="N1840">
            <v>-2260211.4</v>
          </cell>
          <cell r="O1840">
            <v>-61497.000000000015</v>
          </cell>
          <cell r="P1840">
            <v>-2791490.65</v>
          </cell>
        </row>
        <row r="1841">
          <cell r="J1841">
            <v>18060</v>
          </cell>
        </row>
        <row r="1842">
          <cell r="J1842">
            <v>18061</v>
          </cell>
          <cell r="N1842"/>
        </row>
        <row r="1843">
          <cell r="J1843">
            <v>18062</v>
          </cell>
          <cell r="L1843">
            <v>0</v>
          </cell>
          <cell r="M1843">
            <v>0</v>
          </cell>
          <cell r="N1843">
            <v>-154809</v>
          </cell>
          <cell r="O1843">
            <v>0</v>
          </cell>
          <cell r="P1843">
            <v>-154809</v>
          </cell>
        </row>
        <row r="1844">
          <cell r="J1844">
            <v>18063</v>
          </cell>
          <cell r="L1844">
            <v>0</v>
          </cell>
          <cell r="M1844">
            <v>0</v>
          </cell>
          <cell r="N1844">
            <v>-557312.4</v>
          </cell>
          <cell r="O1844">
            <v>0</v>
          </cell>
          <cell r="P1844">
            <v>-557312.4</v>
          </cell>
        </row>
        <row r="1845">
          <cell r="J1845">
            <v>18064</v>
          </cell>
          <cell r="L1845">
            <v>0</v>
          </cell>
          <cell r="M1845">
            <v>0</v>
          </cell>
          <cell r="N1845">
            <v>-835968.60000000009</v>
          </cell>
          <cell r="O1845">
            <v>0</v>
          </cell>
          <cell r="P1845">
            <v>-835968.60000000009</v>
          </cell>
        </row>
        <row r="1846">
          <cell r="J1846">
            <v>18065</v>
          </cell>
          <cell r="L1846">
            <v>0</v>
          </cell>
          <cell r="M1846">
            <v>0</v>
          </cell>
          <cell r="N1846">
            <v>-1610013.6</v>
          </cell>
          <cell r="O1846">
            <v>0</v>
          </cell>
          <cell r="P1846">
            <v>-1610013.6</v>
          </cell>
        </row>
        <row r="1847">
          <cell r="J1847">
            <v>18066</v>
          </cell>
          <cell r="L1847">
            <v>0</v>
          </cell>
          <cell r="M1847">
            <v>0</v>
          </cell>
          <cell r="N1847">
            <v>-1857708.0000000002</v>
          </cell>
          <cell r="O1847">
            <v>0</v>
          </cell>
          <cell r="P1847">
            <v>-1857708.0000000002</v>
          </cell>
        </row>
        <row r="1848">
          <cell r="J1848">
            <v>18067</v>
          </cell>
          <cell r="L1848">
            <v>0</v>
          </cell>
          <cell r="M1848">
            <v>0</v>
          </cell>
          <cell r="N1848">
            <v>-743083.20000000007</v>
          </cell>
          <cell r="O1848">
            <v>0</v>
          </cell>
          <cell r="P1848">
            <v>-743083.20000000007</v>
          </cell>
        </row>
        <row r="1849">
          <cell r="J1849">
            <v>18068</v>
          </cell>
          <cell r="L1849">
            <v>0</v>
          </cell>
          <cell r="M1849">
            <v>-3288475.7499999995</v>
          </cell>
          <cell r="N1849">
            <v>-2600791.2000000007</v>
          </cell>
          <cell r="O1849">
            <v>-430479.00000000006</v>
          </cell>
          <cell r="P1849">
            <v>-6319745.9500000002</v>
          </cell>
        </row>
        <row r="1850">
          <cell r="J1850">
            <v>18069</v>
          </cell>
          <cell r="L1850">
            <v>0</v>
          </cell>
          <cell r="M1850">
            <v>0</v>
          </cell>
          <cell r="N1850">
            <v>-1981555.2000000007</v>
          </cell>
          <cell r="O1850">
            <v>0</v>
          </cell>
          <cell r="P1850">
            <v>-1981555.2000000007</v>
          </cell>
        </row>
        <row r="1851">
          <cell r="J1851">
            <v>18070</v>
          </cell>
          <cell r="L1851">
            <v>0</v>
          </cell>
          <cell r="M1851">
            <v>0</v>
          </cell>
          <cell r="N1851">
            <v>-278656.20000000007</v>
          </cell>
          <cell r="O1851">
            <v>0</v>
          </cell>
          <cell r="P1851">
            <v>-278656.20000000007</v>
          </cell>
        </row>
        <row r="1852">
          <cell r="J1852">
            <v>18071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</row>
        <row r="1853">
          <cell r="J1853">
            <v>18072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</row>
        <row r="1854">
          <cell r="J1854">
            <v>18073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</row>
        <row r="1855">
          <cell r="J1855">
            <v>18074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</row>
        <row r="1856">
          <cell r="J1856">
            <v>18075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</row>
        <row r="1857">
          <cell r="J1857">
            <v>18076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</row>
        <row r="1858">
          <cell r="J1858">
            <v>18077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</row>
        <row r="1859">
          <cell r="J1859">
            <v>18078</v>
          </cell>
          <cell r="L1859">
            <v>0</v>
          </cell>
          <cell r="M1859">
            <v>-3288475.7499999995</v>
          </cell>
          <cell r="N1859">
            <v>-10619897.400000002</v>
          </cell>
          <cell r="O1859">
            <v>-430479.00000000006</v>
          </cell>
          <cell r="P1859">
            <v>-14338852.15</v>
          </cell>
        </row>
        <row r="1860">
          <cell r="J1860">
            <v>18079</v>
          </cell>
        </row>
        <row r="1861">
          <cell r="J1861">
            <v>18080</v>
          </cell>
        </row>
        <row r="1862">
          <cell r="J1862">
            <v>18081</v>
          </cell>
          <cell r="L1862">
            <v>0</v>
          </cell>
          <cell r="M1862">
            <v>4421480</v>
          </cell>
          <cell r="N1862">
            <v>25113460</v>
          </cell>
          <cell r="O1862">
            <v>683300</v>
          </cell>
          <cell r="P1862">
            <v>30218240</v>
          </cell>
        </row>
        <row r="1863">
          <cell r="J1863">
            <v>18082</v>
          </cell>
          <cell r="L1863">
            <v>0</v>
          </cell>
          <cell r="M1863">
            <v>0</v>
          </cell>
          <cell r="N1863">
            <v>1720100</v>
          </cell>
          <cell r="O1863">
            <v>0</v>
          </cell>
          <cell r="P1863">
            <v>1720100</v>
          </cell>
        </row>
        <row r="1864">
          <cell r="J1864">
            <v>18083</v>
          </cell>
          <cell r="L1864">
            <v>0</v>
          </cell>
          <cell r="M1864">
            <v>0</v>
          </cell>
          <cell r="N1864">
            <v>-1720100</v>
          </cell>
          <cell r="O1864">
            <v>0</v>
          </cell>
          <cell r="P1864">
            <v>-1720100</v>
          </cell>
        </row>
        <row r="1865">
          <cell r="J1865">
            <v>18084</v>
          </cell>
          <cell r="L1865">
            <v>0</v>
          </cell>
          <cell r="M1865">
            <v>4421480</v>
          </cell>
          <cell r="N1865">
            <v>25113460</v>
          </cell>
          <cell r="O1865">
            <v>683300</v>
          </cell>
          <cell r="P1865">
            <v>30218240</v>
          </cell>
        </row>
        <row r="1866">
          <cell r="J1866">
            <v>18085</v>
          </cell>
        </row>
        <row r="1867">
          <cell r="J1867">
            <v>18086</v>
          </cell>
        </row>
        <row r="1868">
          <cell r="J1868">
            <v>18087</v>
          </cell>
          <cell r="L1868">
            <v>0</v>
          </cell>
          <cell r="M1868">
            <v>-2818693.5</v>
          </cell>
          <cell r="N1868">
            <v>-9722005.2000000011</v>
          </cell>
          <cell r="O1868">
            <v>-368982</v>
          </cell>
          <cell r="P1868">
            <v>-12909680.700000001</v>
          </cell>
        </row>
        <row r="1869">
          <cell r="J1869">
            <v>18088</v>
          </cell>
          <cell r="L1869">
            <v>0</v>
          </cell>
          <cell r="M1869">
            <v>-469782.24999999994</v>
          </cell>
          <cell r="N1869">
            <v>-2260211.4</v>
          </cell>
          <cell r="O1869">
            <v>-61497.000000000015</v>
          </cell>
          <cell r="P1869">
            <v>-2791490.65</v>
          </cell>
        </row>
        <row r="1870">
          <cell r="J1870">
            <v>18089</v>
          </cell>
          <cell r="L1870">
            <v>0</v>
          </cell>
          <cell r="M1870">
            <v>0</v>
          </cell>
          <cell r="N1870">
            <v>1362319.1999999988</v>
          </cell>
          <cell r="O1870">
            <v>0</v>
          </cell>
          <cell r="P1870">
            <v>1362319.1999999988</v>
          </cell>
        </row>
        <row r="1871">
          <cell r="J1871">
            <v>18090</v>
          </cell>
          <cell r="L1871">
            <v>0</v>
          </cell>
          <cell r="M1871">
            <v>-3288475.7499999995</v>
          </cell>
          <cell r="N1871">
            <v>-10619897.400000002</v>
          </cell>
          <cell r="O1871">
            <v>-430479.00000000006</v>
          </cell>
          <cell r="P1871">
            <v>-14338852.150000002</v>
          </cell>
        </row>
        <row r="1872">
          <cell r="J1872">
            <v>18091</v>
          </cell>
        </row>
        <row r="1873">
          <cell r="J1873">
            <v>18092</v>
          </cell>
          <cell r="L1873">
            <v>0</v>
          </cell>
          <cell r="M1873">
            <v>1133004.2500000005</v>
          </cell>
          <cell r="N1873">
            <v>14493562.599999998</v>
          </cell>
          <cell r="O1873">
            <v>252820.99999999994</v>
          </cell>
          <cell r="P1873">
            <v>15879387.849999998</v>
          </cell>
        </row>
        <row r="1874">
          <cell r="J1874">
            <v>18093</v>
          </cell>
        </row>
        <row r="1875">
          <cell r="J1875">
            <v>18094</v>
          </cell>
          <cell r="L1875">
            <v>0</v>
          </cell>
          <cell r="M1875">
            <v>0</v>
          </cell>
          <cell r="N1875">
            <v>357780.80000000121</v>
          </cell>
          <cell r="O1875">
            <v>0</v>
          </cell>
          <cell r="P1875">
            <v>357780.80000000121</v>
          </cell>
        </row>
        <row r="1876">
          <cell r="J1876">
            <v>18095</v>
          </cell>
          <cell r="L1876">
            <v>0</v>
          </cell>
          <cell r="M1876">
            <v>0</v>
          </cell>
          <cell r="N1876">
            <v>-357780.80000000121</v>
          </cell>
          <cell r="O1876">
            <v>0</v>
          </cell>
          <cell r="P1876">
            <v>-357780.80000000121</v>
          </cell>
        </row>
        <row r="1878">
          <cell r="J1878">
            <v>19000</v>
          </cell>
          <cell r="L1878" t="str">
            <v>Micro Onibus</v>
          </cell>
          <cell r="M1878" t="str">
            <v>Leve</v>
          </cell>
          <cell r="N1878" t="str">
            <v>Pesado</v>
          </cell>
          <cell r="O1878" t="str">
            <v>Articulado</v>
          </cell>
          <cell r="P1878" t="str">
            <v>Total</v>
          </cell>
        </row>
        <row r="1879">
          <cell r="J1879">
            <v>19001</v>
          </cell>
        </row>
        <row r="1880">
          <cell r="J1880">
            <v>19002</v>
          </cell>
        </row>
        <row r="1881">
          <cell r="J1881">
            <v>19003</v>
          </cell>
          <cell r="L1881">
            <v>0</v>
          </cell>
          <cell r="M1881">
            <v>0</v>
          </cell>
          <cell r="N1881">
            <v>12</v>
          </cell>
          <cell r="O1881">
            <v>0</v>
          </cell>
          <cell r="P1881">
            <v>12</v>
          </cell>
        </row>
        <row r="1882">
          <cell r="J1882">
            <v>19004</v>
          </cell>
          <cell r="L1882">
            <v>0</v>
          </cell>
          <cell r="M1882">
            <v>0</v>
          </cell>
          <cell r="N1882">
            <v>5</v>
          </cell>
          <cell r="O1882">
            <v>0</v>
          </cell>
          <cell r="P1882">
            <v>5</v>
          </cell>
        </row>
        <row r="1883">
          <cell r="J1883">
            <v>19005</v>
          </cell>
          <cell r="L1883">
            <v>0</v>
          </cell>
          <cell r="M1883">
            <v>0</v>
          </cell>
          <cell r="N1883">
            <v>9</v>
          </cell>
          <cell r="O1883">
            <v>0</v>
          </cell>
          <cell r="P1883">
            <v>9</v>
          </cell>
        </row>
        <row r="1884">
          <cell r="J1884">
            <v>19006</v>
          </cell>
          <cell r="L1884">
            <v>0</v>
          </cell>
          <cell r="M1884">
            <v>0</v>
          </cell>
          <cell r="N1884">
            <v>9</v>
          </cell>
          <cell r="O1884">
            <v>0</v>
          </cell>
          <cell r="P1884">
            <v>9</v>
          </cell>
        </row>
        <row r="1885">
          <cell r="J1885">
            <v>19007</v>
          </cell>
          <cell r="L1885">
            <v>0</v>
          </cell>
          <cell r="M1885">
            <v>0</v>
          </cell>
          <cell r="N1885">
            <v>13</v>
          </cell>
          <cell r="O1885">
            <v>0</v>
          </cell>
          <cell r="P1885">
            <v>13</v>
          </cell>
        </row>
        <row r="1886">
          <cell r="J1886">
            <v>19008</v>
          </cell>
          <cell r="L1886">
            <v>0</v>
          </cell>
          <cell r="M1886">
            <v>0</v>
          </cell>
          <cell r="N1886">
            <v>12</v>
          </cell>
          <cell r="O1886">
            <v>0</v>
          </cell>
          <cell r="P1886">
            <v>12</v>
          </cell>
        </row>
        <row r="1887">
          <cell r="J1887">
            <v>19009</v>
          </cell>
          <cell r="L1887">
            <v>0</v>
          </cell>
          <cell r="M1887">
            <v>0</v>
          </cell>
          <cell r="N1887">
            <v>4</v>
          </cell>
          <cell r="O1887">
            <v>0</v>
          </cell>
          <cell r="P1887">
            <v>4</v>
          </cell>
        </row>
        <row r="1888">
          <cell r="J1888">
            <v>19010</v>
          </cell>
          <cell r="L1888">
            <v>0</v>
          </cell>
          <cell r="M1888">
            <v>14</v>
          </cell>
          <cell r="N1888">
            <v>8</v>
          </cell>
          <cell r="O1888">
            <v>1</v>
          </cell>
          <cell r="P1888">
            <v>23</v>
          </cell>
        </row>
        <row r="1889">
          <cell r="J1889">
            <v>19011</v>
          </cell>
          <cell r="L1889">
            <v>0</v>
          </cell>
          <cell r="M1889">
            <v>0</v>
          </cell>
          <cell r="N1889">
            <v>1</v>
          </cell>
          <cell r="O1889">
            <v>0</v>
          </cell>
          <cell r="P1889">
            <v>1</v>
          </cell>
        </row>
        <row r="1890">
          <cell r="J1890">
            <v>19012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</row>
        <row r="1891">
          <cell r="J1891">
            <v>19013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</row>
        <row r="1892">
          <cell r="J1892">
            <v>19014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</row>
        <row r="1893">
          <cell r="J1893">
            <v>19015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</row>
        <row r="1894">
          <cell r="J1894">
            <v>19016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</row>
        <row r="1895">
          <cell r="J1895">
            <v>19017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</row>
        <row r="1896">
          <cell r="J1896">
            <v>19018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</row>
        <row r="1897">
          <cell r="J1897">
            <v>19019</v>
          </cell>
          <cell r="L1897">
            <v>0</v>
          </cell>
          <cell r="M1897">
            <v>14</v>
          </cell>
          <cell r="N1897">
            <v>73</v>
          </cell>
          <cell r="O1897">
            <v>1</v>
          </cell>
          <cell r="P1897">
            <v>88</v>
          </cell>
        </row>
        <row r="1898">
          <cell r="J1898">
            <v>19020</v>
          </cell>
          <cell r="L1898">
            <v>0</v>
          </cell>
          <cell r="M1898">
            <v>98</v>
          </cell>
          <cell r="N1898">
            <v>250</v>
          </cell>
          <cell r="O1898">
            <v>7</v>
          </cell>
          <cell r="P1898">
            <v>355</v>
          </cell>
        </row>
        <row r="1899">
          <cell r="J1899">
            <v>19021</v>
          </cell>
          <cell r="L1899" t="e">
            <v>#DIV/0!</v>
          </cell>
          <cell r="M1899">
            <v>7</v>
          </cell>
          <cell r="N1899">
            <v>3.4246575342465753</v>
          </cell>
          <cell r="O1899">
            <v>7</v>
          </cell>
          <cell r="P1899">
            <v>4.0340909090909092</v>
          </cell>
        </row>
        <row r="1900">
          <cell r="J1900">
            <v>19022</v>
          </cell>
        </row>
        <row r="1901">
          <cell r="J1901">
            <v>19023</v>
          </cell>
        </row>
        <row r="1902">
          <cell r="J1902">
            <v>19024</v>
          </cell>
          <cell r="L1902">
            <v>0</v>
          </cell>
          <cell r="M1902">
            <v>0</v>
          </cell>
          <cell r="N1902">
            <v>4128240</v>
          </cell>
          <cell r="O1902">
            <v>0</v>
          </cell>
          <cell r="P1902">
            <v>4128240</v>
          </cell>
        </row>
        <row r="1903">
          <cell r="J1903">
            <v>19025</v>
          </cell>
          <cell r="L1903">
            <v>0</v>
          </cell>
          <cell r="M1903">
            <v>0</v>
          </cell>
          <cell r="N1903">
            <v>1720100</v>
          </cell>
          <cell r="O1903">
            <v>0</v>
          </cell>
          <cell r="P1903">
            <v>1720100</v>
          </cell>
        </row>
        <row r="1904">
          <cell r="J1904">
            <v>19026</v>
          </cell>
          <cell r="L1904">
            <v>0</v>
          </cell>
          <cell r="M1904">
            <v>0</v>
          </cell>
          <cell r="N1904">
            <v>3096180</v>
          </cell>
          <cell r="O1904">
            <v>0</v>
          </cell>
          <cell r="P1904">
            <v>3096180</v>
          </cell>
        </row>
        <row r="1905">
          <cell r="J1905">
            <v>19027</v>
          </cell>
          <cell r="L1905">
            <v>0</v>
          </cell>
          <cell r="M1905">
            <v>0</v>
          </cell>
          <cell r="N1905">
            <v>3096180</v>
          </cell>
          <cell r="O1905">
            <v>0</v>
          </cell>
          <cell r="P1905">
            <v>3096180</v>
          </cell>
        </row>
        <row r="1906">
          <cell r="J1906">
            <v>19028</v>
          </cell>
          <cell r="L1906">
            <v>0</v>
          </cell>
          <cell r="M1906">
            <v>0</v>
          </cell>
          <cell r="N1906">
            <v>4472260</v>
          </cell>
          <cell r="O1906">
            <v>0</v>
          </cell>
          <cell r="P1906">
            <v>4472260</v>
          </cell>
        </row>
        <row r="1907">
          <cell r="J1907">
            <v>19029</v>
          </cell>
          <cell r="L1907">
            <v>0</v>
          </cell>
          <cell r="M1907">
            <v>0</v>
          </cell>
          <cell r="N1907">
            <v>4128240</v>
          </cell>
          <cell r="O1907">
            <v>0</v>
          </cell>
          <cell r="P1907">
            <v>4128240</v>
          </cell>
        </row>
        <row r="1908">
          <cell r="J1908">
            <v>19030</v>
          </cell>
          <cell r="L1908">
            <v>0</v>
          </cell>
          <cell r="M1908">
            <v>0</v>
          </cell>
          <cell r="N1908">
            <v>1376080</v>
          </cell>
          <cell r="O1908">
            <v>0</v>
          </cell>
          <cell r="P1908">
            <v>1376080</v>
          </cell>
        </row>
        <row r="1909">
          <cell r="J1909">
            <v>19031</v>
          </cell>
          <cell r="L1909">
            <v>0</v>
          </cell>
          <cell r="M1909">
            <v>4421480</v>
          </cell>
          <cell r="N1909">
            <v>2752160</v>
          </cell>
          <cell r="O1909">
            <v>683300</v>
          </cell>
          <cell r="P1909">
            <v>7856940</v>
          </cell>
        </row>
        <row r="1910">
          <cell r="J1910">
            <v>19032</v>
          </cell>
          <cell r="L1910">
            <v>0</v>
          </cell>
          <cell r="M1910">
            <v>0</v>
          </cell>
          <cell r="N1910">
            <v>344020</v>
          </cell>
          <cell r="O1910">
            <v>0</v>
          </cell>
          <cell r="P1910">
            <v>344020</v>
          </cell>
        </row>
        <row r="1911">
          <cell r="J1911">
            <v>19033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</row>
        <row r="1912">
          <cell r="J1912">
            <v>19034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</row>
        <row r="1913">
          <cell r="J1913">
            <v>19035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</row>
        <row r="1914">
          <cell r="J1914">
            <v>19036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</row>
        <row r="1915">
          <cell r="J1915">
            <v>19037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</row>
        <row r="1916">
          <cell r="J1916">
            <v>19038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</row>
        <row r="1917">
          <cell r="J1917">
            <v>19039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</row>
        <row r="1918">
          <cell r="J1918">
            <v>19040</v>
          </cell>
          <cell r="L1918">
            <v>0</v>
          </cell>
          <cell r="M1918">
            <v>4421480</v>
          </cell>
          <cell r="N1918">
            <v>25113460</v>
          </cell>
          <cell r="O1918">
            <v>683300</v>
          </cell>
          <cell r="P1918">
            <v>30218240</v>
          </cell>
        </row>
        <row r="1919">
          <cell r="J1919">
            <v>19041</v>
          </cell>
        </row>
        <row r="1920">
          <cell r="J1920">
            <v>19042</v>
          </cell>
        </row>
        <row r="1921">
          <cell r="J1921">
            <v>19043</v>
          </cell>
          <cell r="L1921">
            <v>0</v>
          </cell>
          <cell r="M1921">
            <v>0</v>
          </cell>
          <cell r="N1921">
            <v>-371541.6</v>
          </cell>
          <cell r="O1921">
            <v>0</v>
          </cell>
          <cell r="P1921">
            <v>-371541.6</v>
          </cell>
        </row>
        <row r="1922">
          <cell r="J1922">
            <v>19044</v>
          </cell>
          <cell r="L1922">
            <v>0</v>
          </cell>
          <cell r="M1922">
            <v>0</v>
          </cell>
          <cell r="N1922">
            <v>-154809.00000000003</v>
          </cell>
          <cell r="O1922">
            <v>0</v>
          </cell>
          <cell r="P1922">
            <v>-154809.00000000003</v>
          </cell>
        </row>
        <row r="1923">
          <cell r="J1923">
            <v>19045</v>
          </cell>
          <cell r="L1923">
            <v>0</v>
          </cell>
          <cell r="M1923">
            <v>0</v>
          </cell>
          <cell r="N1923">
            <v>-278656.2</v>
          </cell>
          <cell r="O1923">
            <v>0</v>
          </cell>
          <cell r="P1923">
            <v>-278656.2</v>
          </cell>
        </row>
        <row r="1924">
          <cell r="J1924">
            <v>19046</v>
          </cell>
          <cell r="L1924">
            <v>0</v>
          </cell>
          <cell r="M1924">
            <v>0</v>
          </cell>
          <cell r="N1924">
            <v>-278656.2</v>
          </cell>
          <cell r="O1924">
            <v>0</v>
          </cell>
          <cell r="P1924">
            <v>-278656.2</v>
          </cell>
        </row>
        <row r="1925">
          <cell r="J1925">
            <v>19047</v>
          </cell>
          <cell r="L1925">
            <v>0</v>
          </cell>
          <cell r="M1925">
            <v>0</v>
          </cell>
          <cell r="N1925">
            <v>-402503.40000000008</v>
          </cell>
          <cell r="O1925">
            <v>0</v>
          </cell>
          <cell r="P1925">
            <v>-402503.40000000008</v>
          </cell>
        </row>
        <row r="1926">
          <cell r="J1926">
            <v>19048</v>
          </cell>
          <cell r="L1926">
            <v>0</v>
          </cell>
          <cell r="M1926">
            <v>0</v>
          </cell>
          <cell r="N1926">
            <v>-371541.60000000009</v>
          </cell>
          <cell r="O1926">
            <v>0</v>
          </cell>
          <cell r="P1926">
            <v>-371541.60000000009</v>
          </cell>
        </row>
        <row r="1927">
          <cell r="J1927">
            <v>19049</v>
          </cell>
          <cell r="L1927">
            <v>0</v>
          </cell>
          <cell r="M1927">
            <v>0</v>
          </cell>
          <cell r="N1927">
            <v>-123847.20000000004</v>
          </cell>
          <cell r="O1927">
            <v>0</v>
          </cell>
          <cell r="P1927">
            <v>-123847.20000000004</v>
          </cell>
        </row>
        <row r="1928">
          <cell r="J1928">
            <v>19050</v>
          </cell>
          <cell r="L1928">
            <v>0</v>
          </cell>
          <cell r="M1928">
            <v>-469782.24999999994</v>
          </cell>
          <cell r="N1928">
            <v>-247694.40000000008</v>
          </cell>
          <cell r="O1928">
            <v>-61497.000000000015</v>
          </cell>
          <cell r="P1928">
            <v>-778973.65</v>
          </cell>
        </row>
        <row r="1929">
          <cell r="J1929">
            <v>19051</v>
          </cell>
          <cell r="L1929">
            <v>0</v>
          </cell>
          <cell r="M1929">
            <v>0</v>
          </cell>
          <cell r="N1929">
            <v>-30961.80000000001</v>
          </cell>
          <cell r="O1929">
            <v>0</v>
          </cell>
          <cell r="P1929">
            <v>-30961.80000000001</v>
          </cell>
        </row>
        <row r="1930">
          <cell r="J1930">
            <v>19052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</row>
        <row r="1931">
          <cell r="J1931">
            <v>19053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</row>
        <row r="1932">
          <cell r="J1932">
            <v>19054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</row>
        <row r="1933">
          <cell r="J1933">
            <v>19055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</row>
        <row r="1934">
          <cell r="J1934">
            <v>19056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</row>
        <row r="1935">
          <cell r="J1935">
            <v>19057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</row>
        <row r="1936">
          <cell r="J1936">
            <v>19058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</row>
        <row r="1937">
          <cell r="J1937">
            <v>19059</v>
          </cell>
          <cell r="L1937">
            <v>0</v>
          </cell>
          <cell r="M1937">
            <v>-469782.24999999994</v>
          </cell>
          <cell r="N1937">
            <v>-2260211.4</v>
          </cell>
          <cell r="O1937">
            <v>-61497.000000000015</v>
          </cell>
          <cell r="P1937">
            <v>-2791490.65</v>
          </cell>
        </row>
        <row r="1938">
          <cell r="J1938">
            <v>19060</v>
          </cell>
        </row>
        <row r="1939">
          <cell r="J1939">
            <v>19061</v>
          </cell>
          <cell r="N1939"/>
        </row>
        <row r="1940">
          <cell r="J1940">
            <v>19062</v>
          </cell>
          <cell r="L1940">
            <v>0</v>
          </cell>
          <cell r="M1940">
            <v>0</v>
          </cell>
          <cell r="N1940">
            <v>-371541.6</v>
          </cell>
          <cell r="O1940">
            <v>0</v>
          </cell>
          <cell r="P1940">
            <v>-371541.6</v>
          </cell>
        </row>
        <row r="1941">
          <cell r="J1941">
            <v>19063</v>
          </cell>
          <cell r="L1941">
            <v>0</v>
          </cell>
          <cell r="M1941">
            <v>0</v>
          </cell>
          <cell r="N1941">
            <v>-309618</v>
          </cell>
          <cell r="O1941">
            <v>0</v>
          </cell>
          <cell r="P1941">
            <v>-309618</v>
          </cell>
        </row>
        <row r="1942">
          <cell r="J1942">
            <v>19064</v>
          </cell>
          <cell r="L1942">
            <v>0</v>
          </cell>
          <cell r="M1942">
            <v>0</v>
          </cell>
          <cell r="N1942">
            <v>-835968.60000000009</v>
          </cell>
          <cell r="O1942">
            <v>0</v>
          </cell>
          <cell r="P1942">
            <v>-835968.60000000009</v>
          </cell>
        </row>
        <row r="1943">
          <cell r="J1943">
            <v>19065</v>
          </cell>
          <cell r="L1943">
            <v>0</v>
          </cell>
          <cell r="M1943">
            <v>0</v>
          </cell>
          <cell r="N1943">
            <v>-1114624.8</v>
          </cell>
          <cell r="O1943">
            <v>0</v>
          </cell>
          <cell r="P1943">
            <v>-1114624.8</v>
          </cell>
        </row>
        <row r="1944">
          <cell r="J1944">
            <v>19066</v>
          </cell>
          <cell r="L1944">
            <v>0</v>
          </cell>
          <cell r="M1944">
            <v>0</v>
          </cell>
          <cell r="N1944">
            <v>-2012517.0000000002</v>
          </cell>
          <cell r="O1944">
            <v>0</v>
          </cell>
          <cell r="P1944">
            <v>-2012517.0000000002</v>
          </cell>
        </row>
        <row r="1945">
          <cell r="J1945">
            <v>19067</v>
          </cell>
          <cell r="L1945">
            <v>0</v>
          </cell>
          <cell r="M1945">
            <v>0</v>
          </cell>
          <cell r="N1945">
            <v>-2229249.6</v>
          </cell>
          <cell r="O1945">
            <v>0</v>
          </cell>
          <cell r="P1945">
            <v>-2229249.6</v>
          </cell>
        </row>
        <row r="1946">
          <cell r="J1946">
            <v>19068</v>
          </cell>
          <cell r="L1946">
            <v>0</v>
          </cell>
          <cell r="M1946">
            <v>0</v>
          </cell>
          <cell r="N1946">
            <v>-866930.40000000014</v>
          </cell>
          <cell r="O1946">
            <v>0</v>
          </cell>
          <cell r="P1946">
            <v>-866930.40000000014</v>
          </cell>
        </row>
        <row r="1947">
          <cell r="J1947">
            <v>19069</v>
          </cell>
          <cell r="L1947">
            <v>0</v>
          </cell>
          <cell r="M1947">
            <v>-3758257.9999999995</v>
          </cell>
          <cell r="N1947">
            <v>-1981555.2000000007</v>
          </cell>
          <cell r="O1947">
            <v>-491976.00000000012</v>
          </cell>
          <cell r="P1947">
            <v>-6231789.2000000002</v>
          </cell>
        </row>
        <row r="1948">
          <cell r="J1948">
            <v>19070</v>
          </cell>
          <cell r="L1948">
            <v>0</v>
          </cell>
          <cell r="M1948">
            <v>0</v>
          </cell>
          <cell r="N1948">
            <v>-278656.20000000007</v>
          </cell>
          <cell r="O1948">
            <v>0</v>
          </cell>
          <cell r="P1948">
            <v>-278656.20000000007</v>
          </cell>
        </row>
        <row r="1949">
          <cell r="J1949">
            <v>19071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</row>
        <row r="1950">
          <cell r="J1950">
            <v>19072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</row>
        <row r="1951">
          <cell r="J1951">
            <v>19073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</row>
        <row r="1952">
          <cell r="J1952">
            <v>19074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</row>
        <row r="1953">
          <cell r="J1953">
            <v>19075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</row>
        <row r="1954">
          <cell r="J1954">
            <v>19076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</row>
        <row r="1955">
          <cell r="J1955">
            <v>19077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</row>
        <row r="1956">
          <cell r="J1956">
            <v>19078</v>
          </cell>
          <cell r="L1956">
            <v>0</v>
          </cell>
          <cell r="M1956">
            <v>-3758257.9999999995</v>
          </cell>
          <cell r="N1956">
            <v>-10000661.4</v>
          </cell>
          <cell r="O1956">
            <v>-491976.00000000012</v>
          </cell>
          <cell r="P1956">
            <v>-14250895.399999999</v>
          </cell>
        </row>
        <row r="1957">
          <cell r="J1957">
            <v>19079</v>
          </cell>
        </row>
        <row r="1958">
          <cell r="J1958">
            <v>19080</v>
          </cell>
        </row>
        <row r="1959">
          <cell r="J1959">
            <v>19081</v>
          </cell>
          <cell r="L1959">
            <v>0</v>
          </cell>
          <cell r="M1959">
            <v>4421480</v>
          </cell>
          <cell r="N1959">
            <v>25113460</v>
          </cell>
          <cell r="O1959">
            <v>683300</v>
          </cell>
          <cell r="P1959">
            <v>30218240</v>
          </cell>
        </row>
        <row r="1960">
          <cell r="J1960">
            <v>19082</v>
          </cell>
          <cell r="L1960">
            <v>0</v>
          </cell>
          <cell r="M1960">
            <v>0</v>
          </cell>
          <cell r="N1960">
            <v>4128240</v>
          </cell>
          <cell r="O1960">
            <v>0</v>
          </cell>
          <cell r="P1960">
            <v>4128240</v>
          </cell>
        </row>
        <row r="1961">
          <cell r="J1961">
            <v>19083</v>
          </cell>
          <cell r="L1961">
            <v>0</v>
          </cell>
          <cell r="M1961">
            <v>0</v>
          </cell>
          <cell r="N1961">
            <v>-4128240</v>
          </cell>
          <cell r="O1961">
            <v>0</v>
          </cell>
          <cell r="P1961">
            <v>-4128240</v>
          </cell>
        </row>
        <row r="1962">
          <cell r="J1962">
            <v>19084</v>
          </cell>
          <cell r="L1962">
            <v>0</v>
          </cell>
          <cell r="M1962">
            <v>4421480</v>
          </cell>
          <cell r="N1962">
            <v>25113460</v>
          </cell>
          <cell r="O1962">
            <v>683300</v>
          </cell>
          <cell r="P1962">
            <v>30218240</v>
          </cell>
        </row>
        <row r="1963">
          <cell r="J1963">
            <v>19085</v>
          </cell>
        </row>
        <row r="1964">
          <cell r="J1964">
            <v>19086</v>
          </cell>
        </row>
        <row r="1965">
          <cell r="J1965">
            <v>19087</v>
          </cell>
          <cell r="L1965">
            <v>0</v>
          </cell>
          <cell r="M1965">
            <v>-3288475.7499999995</v>
          </cell>
          <cell r="N1965">
            <v>-10619897.400000002</v>
          </cell>
          <cell r="O1965">
            <v>-430479.00000000006</v>
          </cell>
          <cell r="P1965">
            <v>-14338852.150000002</v>
          </cell>
        </row>
        <row r="1966">
          <cell r="J1966">
            <v>19088</v>
          </cell>
          <cell r="L1966">
            <v>0</v>
          </cell>
          <cell r="M1966">
            <v>-469782.24999999994</v>
          </cell>
          <cell r="N1966">
            <v>-2260211.4</v>
          </cell>
          <cell r="O1966">
            <v>-61497.000000000015</v>
          </cell>
          <cell r="P1966">
            <v>-2791490.65</v>
          </cell>
        </row>
        <row r="1967">
          <cell r="J1967">
            <v>19089</v>
          </cell>
          <cell r="L1967">
            <v>0</v>
          </cell>
          <cell r="M1967">
            <v>0</v>
          </cell>
          <cell r="N1967">
            <v>2879447.4000000018</v>
          </cell>
          <cell r="O1967">
            <v>0</v>
          </cell>
          <cell r="P1967">
            <v>2879447.4000000018</v>
          </cell>
        </row>
        <row r="1968">
          <cell r="J1968">
            <v>19090</v>
          </cell>
          <cell r="L1968">
            <v>0</v>
          </cell>
          <cell r="M1968">
            <v>-3758257.9999999995</v>
          </cell>
          <cell r="N1968">
            <v>-10000661.4</v>
          </cell>
          <cell r="O1968">
            <v>-491976.00000000012</v>
          </cell>
          <cell r="P1968">
            <v>-14250895.4</v>
          </cell>
        </row>
        <row r="1969">
          <cell r="J1969">
            <v>19091</v>
          </cell>
        </row>
        <row r="1970">
          <cell r="J1970">
            <v>19092</v>
          </cell>
          <cell r="L1970">
            <v>0</v>
          </cell>
          <cell r="M1970">
            <v>663222.00000000047</v>
          </cell>
          <cell r="N1970">
            <v>15112798.6</v>
          </cell>
          <cell r="O1970">
            <v>191323.99999999988</v>
          </cell>
          <cell r="P1970">
            <v>15967344.6</v>
          </cell>
        </row>
        <row r="1971">
          <cell r="J1971">
            <v>19093</v>
          </cell>
        </row>
        <row r="1972">
          <cell r="J1972">
            <v>19094</v>
          </cell>
          <cell r="L1972">
            <v>0</v>
          </cell>
          <cell r="M1972">
            <v>0</v>
          </cell>
          <cell r="N1972">
            <v>1248792.5999999982</v>
          </cell>
          <cell r="O1972">
            <v>0</v>
          </cell>
          <cell r="P1972">
            <v>1248792.5999999982</v>
          </cell>
        </row>
        <row r="1973">
          <cell r="J1973">
            <v>19095</v>
          </cell>
          <cell r="L1973">
            <v>0</v>
          </cell>
          <cell r="M1973">
            <v>0</v>
          </cell>
          <cell r="N1973">
            <v>-1248792.5999999982</v>
          </cell>
          <cell r="O1973">
            <v>0</v>
          </cell>
          <cell r="P1973">
            <v>-1248792.5999999982</v>
          </cell>
        </row>
        <row r="1975">
          <cell r="J1975">
            <v>20000</v>
          </cell>
          <cell r="L1975" t="str">
            <v>Micro Onibus</v>
          </cell>
          <cell r="M1975" t="str">
            <v>Leve</v>
          </cell>
          <cell r="N1975" t="str">
            <v>Pesado</v>
          </cell>
          <cell r="O1975" t="str">
            <v>Articulado</v>
          </cell>
          <cell r="P1975" t="str">
            <v>Total</v>
          </cell>
        </row>
        <row r="1976">
          <cell r="J1976">
            <v>20001</v>
          </cell>
        </row>
        <row r="1977">
          <cell r="J1977">
            <v>20002</v>
          </cell>
        </row>
        <row r="1978">
          <cell r="J1978">
            <v>20003</v>
          </cell>
          <cell r="L1978">
            <v>0</v>
          </cell>
          <cell r="M1978">
            <v>14</v>
          </cell>
          <cell r="N1978">
            <v>4</v>
          </cell>
          <cell r="O1978">
            <v>0</v>
          </cell>
          <cell r="P1978">
            <v>18</v>
          </cell>
        </row>
        <row r="1979">
          <cell r="J1979">
            <v>20004</v>
          </cell>
          <cell r="L1979">
            <v>0</v>
          </cell>
          <cell r="M1979">
            <v>0</v>
          </cell>
          <cell r="N1979">
            <v>12</v>
          </cell>
          <cell r="O1979">
            <v>0</v>
          </cell>
          <cell r="P1979">
            <v>12</v>
          </cell>
        </row>
        <row r="1980">
          <cell r="J1980">
            <v>20005</v>
          </cell>
          <cell r="L1980">
            <v>0</v>
          </cell>
          <cell r="M1980">
            <v>0</v>
          </cell>
          <cell r="N1980">
            <v>5</v>
          </cell>
          <cell r="O1980">
            <v>0</v>
          </cell>
          <cell r="P1980">
            <v>5</v>
          </cell>
        </row>
        <row r="1981">
          <cell r="J1981">
            <v>20006</v>
          </cell>
          <cell r="L1981">
            <v>0</v>
          </cell>
          <cell r="M1981">
            <v>0</v>
          </cell>
          <cell r="N1981">
            <v>9</v>
          </cell>
          <cell r="O1981">
            <v>0</v>
          </cell>
          <cell r="P1981">
            <v>9</v>
          </cell>
        </row>
        <row r="1982">
          <cell r="J1982">
            <v>20007</v>
          </cell>
          <cell r="L1982">
            <v>0</v>
          </cell>
          <cell r="M1982">
            <v>0</v>
          </cell>
          <cell r="N1982">
            <v>9</v>
          </cell>
          <cell r="O1982">
            <v>0</v>
          </cell>
          <cell r="P1982">
            <v>9</v>
          </cell>
        </row>
        <row r="1983">
          <cell r="J1983">
            <v>20008</v>
          </cell>
          <cell r="L1983">
            <v>0</v>
          </cell>
          <cell r="M1983">
            <v>0</v>
          </cell>
          <cell r="N1983">
            <v>13</v>
          </cell>
          <cell r="O1983">
            <v>0</v>
          </cell>
          <cell r="P1983">
            <v>13</v>
          </cell>
        </row>
        <row r="1984">
          <cell r="J1984">
            <v>20009</v>
          </cell>
          <cell r="L1984">
            <v>0</v>
          </cell>
          <cell r="M1984">
            <v>0</v>
          </cell>
          <cell r="N1984">
            <v>12</v>
          </cell>
          <cell r="O1984">
            <v>0</v>
          </cell>
          <cell r="P1984">
            <v>12</v>
          </cell>
        </row>
        <row r="1985">
          <cell r="J1985">
            <v>20010</v>
          </cell>
          <cell r="L1985">
            <v>0</v>
          </cell>
          <cell r="M1985">
            <v>0</v>
          </cell>
          <cell r="N1985">
            <v>8</v>
          </cell>
          <cell r="O1985">
            <v>0</v>
          </cell>
          <cell r="P1985">
            <v>8</v>
          </cell>
        </row>
        <row r="1986">
          <cell r="J1986">
            <v>20011</v>
          </cell>
          <cell r="L1986">
            <v>0</v>
          </cell>
          <cell r="M1986">
            <v>0</v>
          </cell>
          <cell r="N1986">
            <v>1</v>
          </cell>
          <cell r="O1986">
            <v>1</v>
          </cell>
          <cell r="P1986">
            <v>2</v>
          </cell>
        </row>
        <row r="1987">
          <cell r="J1987">
            <v>20012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</row>
        <row r="1988">
          <cell r="J1988">
            <v>20013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</row>
        <row r="1989">
          <cell r="J1989">
            <v>20014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</row>
        <row r="1990">
          <cell r="J1990">
            <v>20015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</row>
        <row r="1991">
          <cell r="J1991">
            <v>20016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</row>
        <row r="1992">
          <cell r="J1992">
            <v>20017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</row>
        <row r="1993">
          <cell r="J1993">
            <v>20018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</row>
        <row r="1994">
          <cell r="J1994">
            <v>20019</v>
          </cell>
          <cell r="L1994">
            <v>0</v>
          </cell>
          <cell r="M1994">
            <v>14</v>
          </cell>
          <cell r="N1994">
            <v>73</v>
          </cell>
          <cell r="O1994">
            <v>1</v>
          </cell>
          <cell r="P1994">
            <v>88</v>
          </cell>
        </row>
        <row r="1995">
          <cell r="J1995">
            <v>20020</v>
          </cell>
          <cell r="L1995">
            <v>0</v>
          </cell>
          <cell r="M1995">
            <v>0</v>
          </cell>
          <cell r="N1995">
            <v>286</v>
          </cell>
          <cell r="O1995">
            <v>8</v>
          </cell>
          <cell r="P1995">
            <v>294</v>
          </cell>
        </row>
        <row r="1996">
          <cell r="J1996">
            <v>20021</v>
          </cell>
          <cell r="L1996" t="e">
            <v>#DIV/0!</v>
          </cell>
          <cell r="M1996">
            <v>0</v>
          </cell>
          <cell r="N1996">
            <v>3.9178082191780823</v>
          </cell>
          <cell r="O1996">
            <v>8</v>
          </cell>
          <cell r="P1996">
            <v>3.3409090909090908</v>
          </cell>
        </row>
        <row r="1997">
          <cell r="J1997">
            <v>20022</v>
          </cell>
        </row>
        <row r="1998">
          <cell r="J1998">
            <v>20023</v>
          </cell>
        </row>
        <row r="1999">
          <cell r="J1999">
            <v>20024</v>
          </cell>
          <cell r="L1999">
            <v>0</v>
          </cell>
          <cell r="M1999">
            <v>4421480</v>
          </cell>
          <cell r="N1999">
            <v>1376080</v>
          </cell>
          <cell r="O1999">
            <v>0</v>
          </cell>
          <cell r="P1999">
            <v>5797560</v>
          </cell>
        </row>
        <row r="2000">
          <cell r="J2000">
            <v>20025</v>
          </cell>
          <cell r="L2000">
            <v>0</v>
          </cell>
          <cell r="M2000">
            <v>0</v>
          </cell>
          <cell r="N2000">
            <v>4128240</v>
          </cell>
          <cell r="O2000">
            <v>0</v>
          </cell>
          <cell r="P2000">
            <v>4128240</v>
          </cell>
        </row>
        <row r="2001">
          <cell r="J2001">
            <v>20026</v>
          </cell>
          <cell r="L2001">
            <v>0</v>
          </cell>
          <cell r="M2001">
            <v>0</v>
          </cell>
          <cell r="N2001">
            <v>1720100</v>
          </cell>
          <cell r="O2001">
            <v>0</v>
          </cell>
          <cell r="P2001">
            <v>1720100</v>
          </cell>
        </row>
        <row r="2002">
          <cell r="J2002">
            <v>20027</v>
          </cell>
          <cell r="L2002">
            <v>0</v>
          </cell>
          <cell r="M2002">
            <v>0</v>
          </cell>
          <cell r="N2002">
            <v>3096180</v>
          </cell>
          <cell r="O2002">
            <v>0</v>
          </cell>
          <cell r="P2002">
            <v>3096180</v>
          </cell>
        </row>
        <row r="2003">
          <cell r="J2003">
            <v>20028</v>
          </cell>
          <cell r="L2003">
            <v>0</v>
          </cell>
          <cell r="M2003">
            <v>0</v>
          </cell>
          <cell r="N2003">
            <v>3096180</v>
          </cell>
          <cell r="O2003">
            <v>0</v>
          </cell>
          <cell r="P2003">
            <v>3096180</v>
          </cell>
        </row>
        <row r="2004">
          <cell r="J2004">
            <v>20029</v>
          </cell>
          <cell r="L2004">
            <v>0</v>
          </cell>
          <cell r="M2004">
            <v>0</v>
          </cell>
          <cell r="N2004">
            <v>4472260</v>
          </cell>
          <cell r="O2004">
            <v>0</v>
          </cell>
          <cell r="P2004">
            <v>4472260</v>
          </cell>
        </row>
        <row r="2005">
          <cell r="J2005">
            <v>20030</v>
          </cell>
          <cell r="L2005">
            <v>0</v>
          </cell>
          <cell r="M2005">
            <v>0</v>
          </cell>
          <cell r="N2005">
            <v>4128240</v>
          </cell>
          <cell r="O2005">
            <v>0</v>
          </cell>
          <cell r="P2005">
            <v>4128240</v>
          </cell>
        </row>
        <row r="2006">
          <cell r="J2006">
            <v>20031</v>
          </cell>
          <cell r="L2006">
            <v>0</v>
          </cell>
          <cell r="M2006">
            <v>0</v>
          </cell>
          <cell r="N2006">
            <v>2752160</v>
          </cell>
          <cell r="O2006">
            <v>0</v>
          </cell>
          <cell r="P2006">
            <v>2752160</v>
          </cell>
        </row>
        <row r="2007">
          <cell r="J2007">
            <v>20032</v>
          </cell>
          <cell r="L2007">
            <v>0</v>
          </cell>
          <cell r="M2007">
            <v>0</v>
          </cell>
          <cell r="N2007">
            <v>344020</v>
          </cell>
          <cell r="O2007">
            <v>683300</v>
          </cell>
          <cell r="P2007">
            <v>1027320</v>
          </cell>
        </row>
        <row r="2008">
          <cell r="J2008">
            <v>20033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</row>
        <row r="2009">
          <cell r="J2009">
            <v>20034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</row>
        <row r="2010">
          <cell r="J2010">
            <v>20035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</row>
        <row r="2011">
          <cell r="J2011">
            <v>20036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</row>
        <row r="2012">
          <cell r="J2012">
            <v>20037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</row>
        <row r="2013">
          <cell r="J2013">
            <v>20038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</row>
        <row r="2014">
          <cell r="J2014">
            <v>20039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</row>
        <row r="2015">
          <cell r="J2015">
            <v>20040</v>
          </cell>
          <cell r="L2015">
            <v>0</v>
          </cell>
          <cell r="M2015">
            <v>4421480</v>
          </cell>
          <cell r="N2015">
            <v>25113460</v>
          </cell>
          <cell r="O2015">
            <v>683300</v>
          </cell>
          <cell r="P2015">
            <v>30218240</v>
          </cell>
        </row>
        <row r="2016">
          <cell r="J2016">
            <v>20041</v>
          </cell>
        </row>
        <row r="2017">
          <cell r="J2017">
            <v>20042</v>
          </cell>
        </row>
        <row r="2018">
          <cell r="J2018">
            <v>20043</v>
          </cell>
          <cell r="L2018">
            <v>0</v>
          </cell>
          <cell r="M2018">
            <v>-469782.25</v>
          </cell>
          <cell r="N2018">
            <v>-123847.2</v>
          </cell>
          <cell r="O2018">
            <v>0</v>
          </cell>
          <cell r="P2018">
            <v>-593629.44999999995</v>
          </cell>
        </row>
        <row r="2019">
          <cell r="J2019">
            <v>20044</v>
          </cell>
          <cell r="L2019">
            <v>0</v>
          </cell>
          <cell r="M2019">
            <v>0</v>
          </cell>
          <cell r="N2019">
            <v>-371541.60000000003</v>
          </cell>
          <cell r="O2019">
            <v>0</v>
          </cell>
          <cell r="P2019">
            <v>-371541.60000000003</v>
          </cell>
        </row>
        <row r="2020">
          <cell r="J2020">
            <v>20045</v>
          </cell>
          <cell r="L2020">
            <v>0</v>
          </cell>
          <cell r="M2020">
            <v>0</v>
          </cell>
          <cell r="N2020">
            <v>-154809.00000000003</v>
          </cell>
          <cell r="O2020">
            <v>0</v>
          </cell>
          <cell r="P2020">
            <v>-154809.00000000003</v>
          </cell>
        </row>
        <row r="2021">
          <cell r="J2021">
            <v>20046</v>
          </cell>
          <cell r="L2021">
            <v>0</v>
          </cell>
          <cell r="M2021">
            <v>0</v>
          </cell>
          <cell r="N2021">
            <v>-278656.2</v>
          </cell>
          <cell r="O2021">
            <v>0</v>
          </cell>
          <cell r="P2021">
            <v>-278656.2</v>
          </cell>
        </row>
        <row r="2022">
          <cell r="J2022">
            <v>20047</v>
          </cell>
          <cell r="L2022">
            <v>0</v>
          </cell>
          <cell r="M2022">
            <v>0</v>
          </cell>
          <cell r="N2022">
            <v>-278656.20000000007</v>
          </cell>
          <cell r="O2022">
            <v>0</v>
          </cell>
          <cell r="P2022">
            <v>-278656.20000000007</v>
          </cell>
        </row>
        <row r="2023">
          <cell r="J2023">
            <v>20048</v>
          </cell>
          <cell r="L2023">
            <v>0</v>
          </cell>
          <cell r="M2023">
            <v>0</v>
          </cell>
          <cell r="N2023">
            <v>-402503.40000000008</v>
          </cell>
          <cell r="O2023">
            <v>0</v>
          </cell>
          <cell r="P2023">
            <v>-402503.40000000008</v>
          </cell>
        </row>
        <row r="2024">
          <cell r="J2024">
            <v>20049</v>
          </cell>
          <cell r="L2024">
            <v>0</v>
          </cell>
          <cell r="M2024">
            <v>0</v>
          </cell>
          <cell r="N2024">
            <v>-371541.60000000009</v>
          </cell>
          <cell r="O2024">
            <v>0</v>
          </cell>
          <cell r="P2024">
            <v>-371541.60000000009</v>
          </cell>
        </row>
        <row r="2025">
          <cell r="J2025">
            <v>20050</v>
          </cell>
          <cell r="L2025">
            <v>0</v>
          </cell>
          <cell r="M2025">
            <v>0</v>
          </cell>
          <cell r="N2025">
            <v>-247694.40000000008</v>
          </cell>
          <cell r="O2025">
            <v>0</v>
          </cell>
          <cell r="P2025">
            <v>-247694.40000000008</v>
          </cell>
        </row>
        <row r="2026">
          <cell r="J2026">
            <v>20051</v>
          </cell>
          <cell r="L2026">
            <v>0</v>
          </cell>
          <cell r="M2026">
            <v>0</v>
          </cell>
          <cell r="N2026">
            <v>-30961.80000000001</v>
          </cell>
          <cell r="O2026">
            <v>-61497.000000000015</v>
          </cell>
          <cell r="P2026">
            <v>-92458.800000000017</v>
          </cell>
        </row>
        <row r="2027">
          <cell r="J2027">
            <v>20052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</row>
        <row r="2028">
          <cell r="J2028">
            <v>20053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</row>
        <row r="2029">
          <cell r="J2029">
            <v>20054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</row>
        <row r="2030">
          <cell r="J2030">
            <v>20055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</row>
        <row r="2031">
          <cell r="J2031">
            <v>20056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</row>
        <row r="2032">
          <cell r="J2032">
            <v>20057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</row>
        <row r="2033">
          <cell r="J2033">
            <v>20058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</row>
        <row r="2034">
          <cell r="J2034">
            <v>20059</v>
          </cell>
          <cell r="L2034">
            <v>0</v>
          </cell>
          <cell r="M2034">
            <v>-469782.25</v>
          </cell>
          <cell r="N2034">
            <v>-2260211.4000000004</v>
          </cell>
          <cell r="O2034">
            <v>-61497.000000000015</v>
          </cell>
          <cell r="P2034">
            <v>-2791490.65</v>
          </cell>
        </row>
        <row r="2035">
          <cell r="J2035">
            <v>20060</v>
          </cell>
        </row>
        <row r="2036">
          <cell r="J2036">
            <v>20061</v>
          </cell>
          <cell r="N2036"/>
        </row>
        <row r="2037">
          <cell r="J2037">
            <v>20062</v>
          </cell>
          <cell r="L2037">
            <v>0</v>
          </cell>
          <cell r="M2037">
            <v>-469782.25</v>
          </cell>
          <cell r="N2037">
            <v>-123847.2</v>
          </cell>
          <cell r="O2037">
            <v>0</v>
          </cell>
          <cell r="P2037">
            <v>-593629.44999999995</v>
          </cell>
        </row>
        <row r="2038">
          <cell r="J2038">
            <v>20063</v>
          </cell>
          <cell r="L2038">
            <v>0</v>
          </cell>
          <cell r="M2038">
            <v>0</v>
          </cell>
          <cell r="N2038">
            <v>-743083.2</v>
          </cell>
          <cell r="O2038">
            <v>0</v>
          </cell>
          <cell r="P2038">
            <v>-743083.2</v>
          </cell>
        </row>
        <row r="2039">
          <cell r="J2039">
            <v>20064</v>
          </cell>
          <cell r="L2039">
            <v>0</v>
          </cell>
          <cell r="M2039">
            <v>0</v>
          </cell>
          <cell r="N2039">
            <v>-464427.00000000006</v>
          </cell>
          <cell r="O2039">
            <v>0</v>
          </cell>
          <cell r="P2039">
            <v>-464427.00000000006</v>
          </cell>
        </row>
        <row r="2040">
          <cell r="J2040">
            <v>20065</v>
          </cell>
          <cell r="L2040">
            <v>0</v>
          </cell>
          <cell r="M2040">
            <v>0</v>
          </cell>
          <cell r="N2040">
            <v>-1114624.8</v>
          </cell>
          <cell r="O2040">
            <v>0</v>
          </cell>
          <cell r="P2040">
            <v>-1114624.8</v>
          </cell>
        </row>
        <row r="2041">
          <cell r="J2041">
            <v>20066</v>
          </cell>
          <cell r="L2041">
            <v>0</v>
          </cell>
          <cell r="M2041">
            <v>0</v>
          </cell>
          <cell r="N2041">
            <v>-1393281.0000000002</v>
          </cell>
          <cell r="O2041">
            <v>0</v>
          </cell>
          <cell r="P2041">
            <v>-1393281.0000000002</v>
          </cell>
        </row>
        <row r="2042">
          <cell r="J2042">
            <v>20067</v>
          </cell>
          <cell r="L2042">
            <v>0</v>
          </cell>
          <cell r="M2042">
            <v>0</v>
          </cell>
          <cell r="N2042">
            <v>-2415020.4000000004</v>
          </cell>
          <cell r="O2042">
            <v>0</v>
          </cell>
          <cell r="P2042">
            <v>-2415020.4000000004</v>
          </cell>
        </row>
        <row r="2043">
          <cell r="J2043">
            <v>20068</v>
          </cell>
          <cell r="L2043">
            <v>0</v>
          </cell>
          <cell r="M2043">
            <v>0</v>
          </cell>
          <cell r="N2043">
            <v>-2600791.2000000007</v>
          </cell>
          <cell r="O2043">
            <v>0</v>
          </cell>
          <cell r="P2043">
            <v>-2600791.2000000007</v>
          </cell>
        </row>
        <row r="2044">
          <cell r="J2044">
            <v>20069</v>
          </cell>
          <cell r="L2044">
            <v>0</v>
          </cell>
          <cell r="M2044">
            <v>0</v>
          </cell>
          <cell r="N2044">
            <v>-1981555.2000000007</v>
          </cell>
          <cell r="O2044">
            <v>0</v>
          </cell>
          <cell r="P2044">
            <v>-1981555.2000000007</v>
          </cell>
        </row>
        <row r="2045">
          <cell r="J2045">
            <v>20070</v>
          </cell>
          <cell r="L2045">
            <v>0</v>
          </cell>
          <cell r="M2045">
            <v>0</v>
          </cell>
          <cell r="N2045">
            <v>-278656.20000000007</v>
          </cell>
          <cell r="O2045">
            <v>-553473.00000000023</v>
          </cell>
          <cell r="P2045">
            <v>-832129.2000000003</v>
          </cell>
        </row>
        <row r="2046">
          <cell r="J2046">
            <v>20071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</row>
        <row r="2047">
          <cell r="J2047">
            <v>20072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</row>
        <row r="2048">
          <cell r="J2048">
            <v>20073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</row>
        <row r="2049">
          <cell r="J2049">
            <v>20074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</row>
        <row r="2050">
          <cell r="J2050">
            <v>20075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</row>
        <row r="2051">
          <cell r="J2051">
            <v>20076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</row>
        <row r="2052">
          <cell r="J2052">
            <v>20077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</row>
        <row r="2053">
          <cell r="J2053">
            <v>20078</v>
          </cell>
          <cell r="L2053">
            <v>0</v>
          </cell>
          <cell r="M2053">
            <v>-469782.25</v>
          </cell>
          <cell r="N2053">
            <v>-11115286.200000001</v>
          </cell>
          <cell r="O2053">
            <v>-553473.00000000023</v>
          </cell>
          <cell r="P2053">
            <v>-12138541.450000003</v>
          </cell>
        </row>
        <row r="2054">
          <cell r="J2054">
            <v>20079</v>
          </cell>
        </row>
        <row r="2055">
          <cell r="J2055">
            <v>20080</v>
          </cell>
        </row>
        <row r="2056">
          <cell r="J2056">
            <v>20081</v>
          </cell>
          <cell r="L2056">
            <v>0</v>
          </cell>
          <cell r="M2056">
            <v>4421480</v>
          </cell>
          <cell r="N2056">
            <v>25113460</v>
          </cell>
          <cell r="O2056">
            <v>683300</v>
          </cell>
          <cell r="P2056">
            <v>30218240</v>
          </cell>
        </row>
        <row r="2057">
          <cell r="J2057">
            <v>20082</v>
          </cell>
          <cell r="L2057">
            <v>0</v>
          </cell>
          <cell r="M2057">
            <v>4421480</v>
          </cell>
          <cell r="N2057">
            <v>1376080</v>
          </cell>
          <cell r="O2057">
            <v>0</v>
          </cell>
          <cell r="P2057">
            <v>5797560</v>
          </cell>
        </row>
        <row r="2058">
          <cell r="J2058">
            <v>20083</v>
          </cell>
          <cell r="L2058">
            <v>0</v>
          </cell>
          <cell r="M2058">
            <v>-4421480</v>
          </cell>
          <cell r="N2058">
            <v>-1376080</v>
          </cell>
          <cell r="O2058">
            <v>0</v>
          </cell>
          <cell r="P2058">
            <v>-5797560</v>
          </cell>
        </row>
        <row r="2059">
          <cell r="J2059">
            <v>20084</v>
          </cell>
          <cell r="L2059">
            <v>0</v>
          </cell>
          <cell r="M2059">
            <v>4421480</v>
          </cell>
          <cell r="N2059">
            <v>25113460</v>
          </cell>
          <cell r="O2059">
            <v>683300</v>
          </cell>
          <cell r="P2059">
            <v>30218240</v>
          </cell>
        </row>
        <row r="2060">
          <cell r="J2060">
            <v>20085</v>
          </cell>
        </row>
        <row r="2061">
          <cell r="J2061">
            <v>20086</v>
          </cell>
        </row>
        <row r="2062">
          <cell r="J2062">
            <v>20087</v>
          </cell>
          <cell r="L2062">
            <v>0</v>
          </cell>
          <cell r="M2062">
            <v>-3758257.9999999995</v>
          </cell>
          <cell r="N2062">
            <v>-10000661.4</v>
          </cell>
          <cell r="O2062">
            <v>-491976.00000000012</v>
          </cell>
          <cell r="P2062">
            <v>-14250895.4</v>
          </cell>
        </row>
        <row r="2063">
          <cell r="J2063">
            <v>20088</v>
          </cell>
          <cell r="L2063">
            <v>0</v>
          </cell>
          <cell r="M2063">
            <v>-469782.25</v>
          </cell>
          <cell r="N2063">
            <v>-2260211.4000000004</v>
          </cell>
          <cell r="O2063">
            <v>-61497.000000000015</v>
          </cell>
          <cell r="P2063">
            <v>-2791490.6500000004</v>
          </cell>
        </row>
        <row r="2064">
          <cell r="J2064">
            <v>20089</v>
          </cell>
          <cell r="L2064">
            <v>0</v>
          </cell>
          <cell r="M2064">
            <v>3758257.9999999995</v>
          </cell>
          <cell r="N2064">
            <v>1145586.5999999996</v>
          </cell>
          <cell r="O2064">
            <v>-1.0186340659856796E-10</v>
          </cell>
          <cell r="P2064">
            <v>4903844.5999999996</v>
          </cell>
        </row>
        <row r="2065">
          <cell r="J2065">
            <v>20090</v>
          </cell>
          <cell r="L2065">
            <v>0</v>
          </cell>
          <cell r="M2065">
            <v>-469782.25</v>
          </cell>
          <cell r="N2065">
            <v>-11115286.200000001</v>
          </cell>
          <cell r="O2065">
            <v>-553473.00000000023</v>
          </cell>
          <cell r="P2065">
            <v>-12138541.450000001</v>
          </cell>
        </row>
        <row r="2066">
          <cell r="J2066">
            <v>20091</v>
          </cell>
        </row>
        <row r="2067">
          <cell r="J2067">
            <v>20092</v>
          </cell>
          <cell r="L2067">
            <v>0</v>
          </cell>
          <cell r="M2067">
            <v>3951697.75</v>
          </cell>
          <cell r="N2067">
            <v>13998173.799999999</v>
          </cell>
          <cell r="O2067">
            <v>129826.99999999977</v>
          </cell>
          <cell r="P2067">
            <v>18079698.549999997</v>
          </cell>
        </row>
        <row r="2068">
          <cell r="J2068">
            <v>20093</v>
          </cell>
        </row>
        <row r="2069">
          <cell r="J2069">
            <v>20094</v>
          </cell>
          <cell r="L2069">
            <v>0</v>
          </cell>
          <cell r="M2069">
            <v>663222.00000000047</v>
          </cell>
          <cell r="N2069">
            <v>230493.40000000037</v>
          </cell>
          <cell r="O2069">
            <v>1.0186340659856796E-10</v>
          </cell>
          <cell r="P2069">
            <v>893715.40000000095</v>
          </cell>
        </row>
        <row r="2070">
          <cell r="J2070">
            <v>20095</v>
          </cell>
          <cell r="L2070">
            <v>0</v>
          </cell>
          <cell r="M2070">
            <v>-663222.00000000047</v>
          </cell>
          <cell r="N2070">
            <v>-230493.40000000037</v>
          </cell>
          <cell r="O2070">
            <v>-1.0186340659856796E-10</v>
          </cell>
          <cell r="P2070">
            <v>-893715.40000000095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4">
          <cell r="AZ14">
            <v>1</v>
          </cell>
          <cell r="BA14" t="str">
            <v>Cristo Rei</v>
          </cell>
          <cell r="BB14" t="str">
            <v>AVC</v>
          </cell>
        </row>
        <row r="15">
          <cell r="AZ15">
            <v>2</v>
          </cell>
          <cell r="BA15" t="str">
            <v>Tomazelli</v>
          </cell>
          <cell r="BB15" t="str">
            <v>AVC</v>
          </cell>
        </row>
        <row r="16">
          <cell r="AZ16">
            <v>3</v>
          </cell>
          <cell r="BA16" t="str">
            <v>Parque das Palmeiras</v>
          </cell>
          <cell r="BB16" t="str">
            <v>AVC</v>
          </cell>
        </row>
        <row r="17">
          <cell r="AZ17">
            <v>4</v>
          </cell>
          <cell r="BA17" t="str">
            <v>Vila Real</v>
          </cell>
          <cell r="BB17" t="str">
            <v>AVC</v>
          </cell>
        </row>
        <row r="18">
          <cell r="AZ18">
            <v>5</v>
          </cell>
          <cell r="BA18" t="str">
            <v>Quedas do Palmital</v>
          </cell>
          <cell r="BB18" t="str">
            <v>AVC</v>
          </cell>
        </row>
        <row r="19">
          <cell r="AZ19">
            <v>6</v>
          </cell>
          <cell r="BA19" t="str">
            <v>São Pedro</v>
          </cell>
          <cell r="BB19" t="str">
            <v>TTT</v>
          </cell>
        </row>
        <row r="20">
          <cell r="AZ20">
            <v>7</v>
          </cell>
          <cell r="BA20" t="str">
            <v>Trevo</v>
          </cell>
          <cell r="BB20" t="str">
            <v>AVC</v>
          </cell>
        </row>
        <row r="21">
          <cell r="AZ21">
            <v>8</v>
          </cell>
          <cell r="BA21" t="str">
            <v>Seminário</v>
          </cell>
          <cell r="BB21" t="str">
            <v>TTT</v>
          </cell>
        </row>
        <row r="22">
          <cell r="AZ22">
            <v>9</v>
          </cell>
          <cell r="BA22" t="str">
            <v>Presidente Medici</v>
          </cell>
          <cell r="BB22" t="str">
            <v>TTT</v>
          </cell>
        </row>
        <row r="23">
          <cell r="AZ23">
            <v>10</v>
          </cell>
          <cell r="BA23" t="str">
            <v>Hospital Regional</v>
          </cell>
          <cell r="BB23" t="str">
            <v>TTT</v>
          </cell>
        </row>
        <row r="24">
          <cell r="AZ24">
            <v>11</v>
          </cell>
          <cell r="BA24" t="str">
            <v>Santo Antônio</v>
          </cell>
          <cell r="BB24" t="str">
            <v>AVC</v>
          </cell>
        </row>
        <row r="25">
          <cell r="AZ25">
            <v>12</v>
          </cell>
          <cell r="BA25" t="str">
            <v>Fernando Machado</v>
          </cell>
          <cell r="BB25" t="str">
            <v>AVC</v>
          </cell>
        </row>
        <row r="26">
          <cell r="AZ26">
            <v>13</v>
          </cell>
          <cell r="BA26" t="str">
            <v>Passo dos Fortes</v>
          </cell>
          <cell r="BB26" t="str">
            <v>AVC</v>
          </cell>
        </row>
        <row r="27">
          <cell r="AZ27">
            <v>14</v>
          </cell>
          <cell r="BA27" t="str">
            <v>Vitoria</v>
          </cell>
          <cell r="BB27" t="str">
            <v>AVC</v>
          </cell>
        </row>
        <row r="28">
          <cell r="AZ28">
            <v>15</v>
          </cell>
          <cell r="BA28" t="str">
            <v>Cachenere</v>
          </cell>
          <cell r="BB28" t="str">
            <v>AVC</v>
          </cell>
        </row>
        <row r="29">
          <cell r="AZ29">
            <v>16</v>
          </cell>
          <cell r="BA29" t="str">
            <v>Bela Vista</v>
          </cell>
          <cell r="BB29" t="str">
            <v>AVC</v>
          </cell>
        </row>
        <row r="30">
          <cell r="AZ30">
            <v>17</v>
          </cell>
          <cell r="BA30" t="str">
            <v>Vila Esperança</v>
          </cell>
          <cell r="BB30" t="str">
            <v>AVC</v>
          </cell>
        </row>
        <row r="31">
          <cell r="AZ31">
            <v>18</v>
          </cell>
          <cell r="BA31" t="str">
            <v>Vila Rica</v>
          </cell>
          <cell r="BB31" t="str">
            <v>AVC</v>
          </cell>
        </row>
        <row r="32">
          <cell r="AZ32">
            <v>19</v>
          </cell>
          <cell r="BA32" t="str">
            <v>Universitário</v>
          </cell>
          <cell r="BB32" t="str">
            <v>AVC</v>
          </cell>
        </row>
        <row r="33">
          <cell r="AZ33">
            <v>20</v>
          </cell>
          <cell r="BA33" t="str">
            <v>Transporte Especial</v>
          </cell>
          <cell r="BB33" t="str">
            <v>AVC</v>
          </cell>
        </row>
        <row r="34">
          <cell r="AZ34">
            <v>21</v>
          </cell>
          <cell r="BA34" t="str">
            <v>Saic</v>
          </cell>
          <cell r="BB34" t="str">
            <v>AVC</v>
          </cell>
        </row>
        <row r="35">
          <cell r="AZ35">
            <v>22</v>
          </cell>
          <cell r="BA35" t="str">
            <v>Santa Luzia</v>
          </cell>
          <cell r="BB35" t="str">
            <v>AVC</v>
          </cell>
        </row>
        <row r="36">
          <cell r="AZ36">
            <v>23</v>
          </cell>
          <cell r="BA36" t="str">
            <v>Marechal Bormann/Distrito Industrial</v>
          </cell>
          <cell r="BB36" t="str">
            <v>AVC</v>
          </cell>
        </row>
        <row r="37">
          <cell r="AZ37">
            <v>24</v>
          </cell>
          <cell r="BA37" t="str">
            <v>Universidade Federal</v>
          </cell>
          <cell r="BB37" t="str">
            <v>AVC</v>
          </cell>
        </row>
      </sheetData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."/>
      <sheetName val="(01)Ins."/>
      <sheetName val="(02)Opr."/>
      <sheetName val="(03)Frota"/>
      <sheetName val="(04)Enc.Soc."/>
      <sheetName val="(05)Coef.Param."/>
      <sheetName val="(06)SBE"/>
      <sheetName val="(07)GPS"/>
      <sheetName val="(08)CFTV"/>
      <sheetName val="(09)SCG"/>
      <sheetName val="(10)Cust_Var."/>
      <sheetName val="(11)Cust_Fixo"/>
      <sheetName val="(12)Compos."/>
      <sheetName val="(13)Tarifa"/>
      <sheetName val="(14)Orcam."/>
      <sheetName val="(15)Plan_Frot."/>
      <sheetName val="(16)FXC"/>
      <sheetName val="lista"/>
      <sheetName val="(17)WACC"/>
      <sheetName val="(18)CMPC"/>
      <sheetName val="Patam.Tarifa"/>
      <sheetName val="VN"/>
      <sheetName val="P.F.C.O."/>
      <sheetName val="AUX."/>
      <sheetName val="V.T."/>
      <sheetName val="EPI"/>
      <sheetName val="Relac_Linhas"/>
      <sheetName val="Prog_Opr."/>
      <sheetName val="H-101"/>
      <sheetName val="H-102"/>
      <sheetName val="H-102A"/>
      <sheetName val="H-103"/>
      <sheetName val="H-104"/>
      <sheetName val="H-107"/>
      <sheetName val="H-109"/>
      <sheetName val="H-201"/>
      <sheetName val="H-202"/>
      <sheetName val="H-301"/>
      <sheetName val="H-302"/>
      <sheetName val="H-303"/>
      <sheetName val="H-304"/>
      <sheetName val="H-305"/>
      <sheetName val="H-306"/>
      <sheetName val="H-307"/>
      <sheetName val="H-308"/>
      <sheetName val="H-401"/>
      <sheetName val="H-401A"/>
      <sheetName val="H-402"/>
      <sheetName val="H-403"/>
      <sheetName val="H-405"/>
      <sheetName val="H-406"/>
      <sheetName val="H-407"/>
      <sheetName val="H-408"/>
      <sheetName val="H-409"/>
      <sheetName val="H-410"/>
      <sheetName val="H-411"/>
      <sheetName val="H-411A"/>
      <sheetName val="H-501"/>
      <sheetName val="H-601"/>
      <sheetName val="H-602"/>
      <sheetName val="H-603"/>
      <sheetName val="H-604"/>
      <sheetName val="H-605"/>
      <sheetName val="I-101"/>
      <sheetName val="I-102"/>
      <sheetName val="I-102A"/>
      <sheetName val="I-103"/>
      <sheetName val="I-104"/>
      <sheetName val="I-107"/>
      <sheetName val="I-109"/>
      <sheetName val="I-201"/>
      <sheetName val="I-202"/>
      <sheetName val="I-301"/>
      <sheetName val="I-302"/>
      <sheetName val="I-303"/>
      <sheetName val="I-304"/>
      <sheetName val="I-305"/>
      <sheetName val="I-306"/>
      <sheetName val="I-307"/>
      <sheetName val="I-308"/>
      <sheetName val="I-401"/>
      <sheetName val="I-401A"/>
      <sheetName val="I-402"/>
      <sheetName val="I-403"/>
      <sheetName val="I-405"/>
      <sheetName val="I-406"/>
      <sheetName val="I-407"/>
      <sheetName val="I-408"/>
      <sheetName val="I-409"/>
      <sheetName val="I-410"/>
      <sheetName val="I-411"/>
      <sheetName val="I-411A"/>
      <sheetName val="I-501"/>
      <sheetName val="I-601"/>
      <sheetName val="I-602"/>
      <sheetName val="I-603"/>
      <sheetName val="I-604"/>
      <sheetName val="I-605"/>
    </sheetNames>
    <sheetDataSet>
      <sheetData sheetId="0"/>
      <sheetData sheetId="1"/>
      <sheetData sheetId="2"/>
      <sheetData sheetId="3"/>
      <sheetData sheetId="4"/>
      <sheetData sheetId="5">
        <row r="33">
          <cell r="B33">
            <v>0.4016304</v>
          </cell>
        </row>
      </sheetData>
      <sheetData sheetId="6">
        <row r="7">
          <cell r="E7">
            <v>0.40250000000000002</v>
          </cell>
        </row>
        <row r="16">
          <cell r="E16">
            <v>0.05</v>
          </cell>
        </row>
        <row r="18">
          <cell r="E18">
            <v>125000</v>
          </cell>
        </row>
        <row r="25">
          <cell r="E25">
            <v>0.12</v>
          </cell>
        </row>
        <row r="28">
          <cell r="E28">
            <v>1E-4</v>
          </cell>
        </row>
        <row r="29">
          <cell r="E29">
            <v>4.0000000000000002E-4</v>
          </cell>
        </row>
        <row r="30">
          <cell r="E30">
            <v>2.9999999999999997E-4</v>
          </cell>
        </row>
        <row r="31">
          <cell r="E31">
            <v>2.2000000000000002</v>
          </cell>
        </row>
        <row r="32">
          <cell r="E32">
            <v>2.2000000000000002</v>
          </cell>
        </row>
        <row r="33">
          <cell r="E33">
            <v>0.2</v>
          </cell>
        </row>
        <row r="34">
          <cell r="E34">
            <v>0.12</v>
          </cell>
        </row>
        <row r="35">
          <cell r="E35">
            <v>0.09</v>
          </cell>
        </row>
        <row r="36">
          <cell r="E36">
            <v>3.3E-3</v>
          </cell>
        </row>
        <row r="37">
          <cell r="E37">
            <v>1.6999999999999999E-3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."/>
      <sheetName val="(01)Ins."/>
      <sheetName val="(02)Opr."/>
      <sheetName val="(03)Frota"/>
      <sheetName val="(04)Enc.Soc."/>
      <sheetName val="(05)Coef.Param."/>
      <sheetName val="(06)SBE"/>
      <sheetName val="(07)GPS"/>
      <sheetName val="(08)CFTV"/>
      <sheetName val="(09)SCG"/>
      <sheetName val="(10)Cust_Var."/>
      <sheetName val="(11)Cust_Fixo"/>
      <sheetName val="(12)Compos."/>
      <sheetName val="(13)Tarifa"/>
      <sheetName val="(14)Orcam."/>
      <sheetName val="(15)Plan_Frot."/>
      <sheetName val="(16)FXC"/>
      <sheetName val="lista"/>
      <sheetName val="(17)WACC"/>
      <sheetName val="(18)CMPC"/>
      <sheetName val="Patam.Tarifa"/>
      <sheetName val="VN"/>
      <sheetName val="P.F.C.O."/>
      <sheetName val="AUX."/>
      <sheetName val="V.T."/>
      <sheetName val="EPI"/>
      <sheetName val="Relac_Linhas"/>
      <sheetName val="Prog_Opr."/>
      <sheetName val="H-101"/>
      <sheetName val="H-102"/>
      <sheetName val="H-102A"/>
      <sheetName val="H-103"/>
      <sheetName val="H-104"/>
      <sheetName val="H-107"/>
      <sheetName val="H-109"/>
      <sheetName val="H-201"/>
      <sheetName val="H-202"/>
      <sheetName val="H-301"/>
      <sheetName val="H-302"/>
      <sheetName val="H-303"/>
      <sheetName val="H-304"/>
      <sheetName val="H-305"/>
      <sheetName val="H-306"/>
      <sheetName val="H-307"/>
      <sheetName val="H-308"/>
      <sheetName val="H-401"/>
      <sheetName val="H-401A"/>
      <sheetName val="H-402"/>
      <sheetName val="H-403"/>
      <sheetName val="H-405"/>
      <sheetName val="H-406"/>
      <sheetName val="H-407"/>
      <sheetName val="H-408"/>
      <sheetName val="H-409"/>
      <sheetName val="H-410"/>
      <sheetName val="H-411"/>
      <sheetName val="H-411A"/>
      <sheetName val="H-501"/>
      <sheetName val="H-601"/>
      <sheetName val="H-602"/>
      <sheetName val="H-603"/>
      <sheetName val="H-604"/>
      <sheetName val="H-605"/>
      <sheetName val="I-101"/>
      <sheetName val="I-102"/>
      <sheetName val="I-102A"/>
      <sheetName val="I-103"/>
      <sheetName val="I-104"/>
      <sheetName val="I-107"/>
      <sheetName val="I-109"/>
      <sheetName val="I-201"/>
      <sheetName val="I-202"/>
      <sheetName val="I-301"/>
      <sheetName val="I-302"/>
      <sheetName val="I-303"/>
      <sheetName val="I-304"/>
      <sheetName val="I-305"/>
      <sheetName val="I-306"/>
      <sheetName val="I-307"/>
      <sheetName val="I-308"/>
      <sheetName val="I-401"/>
      <sheetName val="I-401A"/>
      <sheetName val="I-402"/>
      <sheetName val="I-403"/>
      <sheetName val="I-405"/>
      <sheetName val="I-406"/>
      <sheetName val="I-407"/>
      <sheetName val="I-408"/>
      <sheetName val="I-409"/>
      <sheetName val="I-410"/>
      <sheetName val="I-411"/>
      <sheetName val="I-411A"/>
      <sheetName val="I-501"/>
      <sheetName val="I-601"/>
      <sheetName val="I-602"/>
      <sheetName val="I-603"/>
      <sheetName val="I-604"/>
      <sheetName val="I-605"/>
    </sheetNames>
    <sheetDataSet>
      <sheetData sheetId="0"/>
      <sheetData sheetId="1"/>
      <sheetData sheetId="2"/>
      <sheetData sheetId="3"/>
      <sheetData sheetId="4"/>
      <sheetData sheetId="5">
        <row r="33">
          <cell r="B33">
            <v>0.4016304</v>
          </cell>
        </row>
      </sheetData>
      <sheetData sheetId="6">
        <row r="7">
          <cell r="E7">
            <v>0.40250000000000002</v>
          </cell>
        </row>
        <row r="16">
          <cell r="E16">
            <v>0.05</v>
          </cell>
        </row>
        <row r="18">
          <cell r="E18">
            <v>125000</v>
          </cell>
        </row>
        <row r="25">
          <cell r="E25">
            <v>0.12</v>
          </cell>
        </row>
        <row r="28">
          <cell r="E28">
            <v>1E-4</v>
          </cell>
        </row>
        <row r="29">
          <cell r="E29">
            <v>4.0000000000000002E-4</v>
          </cell>
        </row>
        <row r="30">
          <cell r="E30">
            <v>2.9999999999999997E-4</v>
          </cell>
        </row>
        <row r="31">
          <cell r="E31">
            <v>2.2000000000000002</v>
          </cell>
        </row>
        <row r="32">
          <cell r="E32">
            <v>2.2000000000000002</v>
          </cell>
        </row>
        <row r="33">
          <cell r="E33">
            <v>0.2</v>
          </cell>
        </row>
        <row r="34">
          <cell r="E34">
            <v>0.12</v>
          </cell>
        </row>
        <row r="35">
          <cell r="E35">
            <v>0.09</v>
          </cell>
        </row>
        <row r="36">
          <cell r="E36">
            <v>3.3E-3</v>
          </cell>
        </row>
        <row r="37">
          <cell r="E37">
            <v>1.6999999999999999E-3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LOTE_01"/>
      <sheetName val="(01)Orc(16)(L1)"/>
      <sheetName val="(02)Orc(17)(L1)"/>
      <sheetName val="(03)Orc(18)(L1)"/>
      <sheetName val="(04)Orc(19)(L1)"/>
      <sheetName val="(05)Comp.Veic.(L1)"/>
      <sheetName val="(06)Coefic.(L1)"/>
      <sheetName val="(07)Rem.Dep(L1)"/>
      <sheetName val="(08)Plan_Frot(L1)"/>
      <sheetName val="(09)FxCx(L1)"/>
      <sheetName val="(A)VN(L1)"/>
      <sheetName val="(B)P.F.C.O.(L1)"/>
      <sheetName val="LOTE_02"/>
      <sheetName val="(01)Orc(16)(L2)"/>
      <sheetName val="(02)Orc(17)(L2)"/>
      <sheetName val="(03)Orc(18)(L2)"/>
      <sheetName val="(04)Orc(19)(L2)"/>
      <sheetName val="(05)Comp.Veic.(L2)"/>
      <sheetName val="(06)Coefic.(L2)"/>
      <sheetName val="(07)Rem.Dep(L2)"/>
      <sheetName val="(08)Plan_Frot(L2)"/>
      <sheetName val="(09)FxCx(L2)"/>
      <sheetName val="(A)VN(L2)"/>
      <sheetName val="(B)P.F.C.O.(L2)"/>
      <sheetName val="LOTE(01_02)"/>
      <sheetName val="FxCx(L01_02)"/>
      <sheetName val="(A)VN(L01_02)"/>
      <sheetName val="(B)P.F.C.O.(L01_02)"/>
      <sheetName val="(C)WACC(L01_0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(1)Res."/>
      <sheetName val="(2)Ins."/>
      <sheetName val="(3)Dad.Opr."/>
      <sheetName val="(4)Prog.Opr."/>
      <sheetName val="(5)SBE"/>
      <sheetName val="(6)SAP e SIU"/>
      <sheetName val="(7)SAO e CCO"/>
      <sheetName val="(8)SVFE"/>
      <sheetName val="(9)S.M.Trab."/>
      <sheetName val="(10)F.U."/>
      <sheetName val="(11)Enc.Soc."/>
      <sheetName val="(12)Coef."/>
      <sheetName val="(13)Inv.Imob."/>
      <sheetName val="(14)Dep_Out."/>
      <sheetName val="(15)Mem.Calc."/>
      <sheetName val="(16)Orçam."/>
      <sheetName val="(17)PlanFrot"/>
      <sheetName val="(18)FXC"/>
      <sheetName val="(19)WACC"/>
      <sheetName val="AUX(1)"/>
      <sheetName val="VN"/>
      <sheetName val="P.F.C.O."/>
      <sheetName val="AUX(2)"/>
      <sheetName val="RPS(Simplificado)"/>
      <sheetName val="RPS(DetalhadoI)"/>
      <sheetName val="RPS(DetalhadoII)"/>
      <sheetName val="RPS(Base Num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(1)Res."/>
      <sheetName val="(2)Ins."/>
      <sheetName val="(3)Dad.Opr."/>
      <sheetName val="(4)Prog.Opr."/>
      <sheetName val="(5)SBE"/>
      <sheetName val="(6)SAP e SIU"/>
      <sheetName val="(7)SAO e CCO"/>
      <sheetName val="(8)SVFE"/>
      <sheetName val="(9)S.M.Trab."/>
      <sheetName val="(10)F.U."/>
      <sheetName val="(11)Enc.Soc."/>
      <sheetName val="(12)Coef."/>
      <sheetName val="(13)Inv.Imob."/>
      <sheetName val="(14)Dep_Out."/>
      <sheetName val="(15)Mem.Calc."/>
      <sheetName val="(16)Orçam."/>
      <sheetName val="(17)PlanFrot"/>
      <sheetName val="(18)FXC"/>
      <sheetName val="(19)WACC"/>
      <sheetName val="AUX(1)"/>
      <sheetName val="VN"/>
      <sheetName val="P.F.C.O."/>
      <sheetName val="AUX(2)"/>
      <sheetName val="RPS(Simplificado)"/>
      <sheetName val="RPS(DetalhadoI)"/>
      <sheetName val="RPS(DetalhadoII)"/>
      <sheetName val="RPS(Base Num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ados Preliminares"/>
      <sheetName val="Coeficientes"/>
      <sheetName val="REM-DEP"/>
      <sheetName val="Plano Frota"/>
      <sheetName val="Planilha"/>
      <sheetName val="PlanoContas"/>
      <sheetName val="DRMM"/>
      <sheetName val="Inv-Obrigatorios"/>
      <sheetName val="Imobilizações"/>
      <sheetName val="RE"/>
      <sheetName val="FluxoCaixa"/>
      <sheetName val="Resumo"/>
      <sheetName val="COO"/>
      <sheetName val="FIN-00"/>
      <sheetName val="FIN-01"/>
      <sheetName val="FIN-02"/>
      <sheetName val="FIN-03"/>
      <sheetName val="FIN-04"/>
      <sheetName val="FIN-05"/>
      <sheetName val="FIN-06"/>
      <sheetName val="FIN-07"/>
      <sheetName val="FIN-08"/>
      <sheetName val="FIN-09"/>
      <sheetName val="FIN-10"/>
      <sheetName val="FIN-11"/>
      <sheetName val="FIN-12"/>
      <sheetName val="FIN-13"/>
      <sheetName val="FIN-14"/>
      <sheetName val="FIN-15"/>
      <sheetName val="FIN-16"/>
      <sheetName val="FIN-17"/>
      <sheetName val="FIN-18"/>
      <sheetName val="FIN-19"/>
      <sheetName val="FIN-20"/>
      <sheetName val="Total-Juros-Amor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1">
          <cell r="D11">
            <v>36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"/>
      <sheetName val="01 Preços"/>
      <sheetName val="Coeficiente teste"/>
      <sheetName val="02 Coeficientes"/>
      <sheetName val="03 Dados Operacionais"/>
      <sheetName val="04 Frota"/>
      <sheetName val="05 CustVar"/>
      <sheetName val="06 Peças Acessorios"/>
      <sheetName val="07 Depreciac"/>
      <sheetName val="08 Remuner"/>
      <sheetName val="09 Custos Pessoal"/>
      <sheetName val="10 Custos Admin"/>
      <sheetName val="11 Outros custos"/>
      <sheetName val="Análise Tarifária"/>
      <sheetName val="Coeficientes nao vinculados"/>
    </sheetNames>
    <sheetDataSet>
      <sheetData sheetId="0" refreshError="1"/>
      <sheetData sheetId="1" refreshError="1"/>
      <sheetData sheetId="2" refreshError="1"/>
      <sheetData sheetId="3">
        <row r="64">
          <cell r="B64">
            <v>1.6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">
          <cell r="C4">
            <v>355123</v>
          </cell>
        </row>
        <row r="9">
          <cell r="C9">
            <v>3388.7291666666665</v>
          </cell>
        </row>
        <row r="10">
          <cell r="C10">
            <v>2.1832360951438283</v>
          </cell>
        </row>
        <row r="11">
          <cell r="C11">
            <v>44</v>
          </cell>
        </row>
        <row r="12">
          <cell r="C12">
            <v>4</v>
          </cell>
        </row>
        <row r="13">
          <cell r="C13">
            <v>48</v>
          </cell>
        </row>
      </sheetData>
      <sheetData sheetId="1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D60596C-7EBA-4AA9-806E-F91B5E0BF95C}" name="impostos" displayName="impostos" ref="A1:J5" totalsRowShown="0" headerRowCellStyle="Normal 28" dataCellStyle="Normal 28">
  <autoFilter ref="A1:J5" xr:uid="{00000000-0009-0000-0100-000001000000}"/>
  <tableColumns count="10">
    <tableColumn id="1" xr3:uid="{024174F9-904B-4424-A24A-5C166FA43143}" name="Regime" dataCellStyle="Normal 28"/>
    <tableColumn id="2" xr3:uid="{DCE8A7B5-B6DC-469E-AFFD-EE6DD047FB8B}" name="Cofins" dataDxfId="27" dataCellStyle="Normal 28"/>
    <tableColumn id="3" xr3:uid="{1AC79FE4-DB07-45EA-9B25-7A3B9B94C992}" name="PIS" dataDxfId="26" dataCellStyle="Normal 28"/>
    <tableColumn id="4" xr3:uid="{39BB02A0-096E-4D45-B85C-CA027ED48A42}" name="ISS" dataDxfId="25" dataCellStyle="Normal 28"/>
    <tableColumn id="5" xr3:uid="{691638E8-F86A-49D7-9BBB-4AD93172DE88}" name="CPRB" dataDxfId="24" dataCellStyle="Normal 28"/>
    <tableColumn id="6" xr3:uid="{497D963F-E236-4BA1-950B-BE15FCDF1B7B}" name="CSLL" dataDxfId="23" dataCellStyle="Normal 28"/>
    <tableColumn id="7" xr3:uid="{0CA3C0C7-E6A0-49A6-A28C-8D056CCA396D}" name="IRPJ" dataDxfId="22" dataCellStyle="Normal 28"/>
    <tableColumn id="8" xr3:uid="{E699DB46-78EA-4EEB-B6E5-3C64477B9891}" name="Adicional" dataDxfId="21" dataCellStyle="Normal 28"/>
    <tableColumn id="9" xr3:uid="{CC91C167-F323-4716-B0BA-4142B7E7F73F}" name="Simples" dataDxfId="20" dataCellStyle="Normal 28"/>
    <tableColumn id="10" xr3:uid="{5288B937-6725-4CE5-A7A4-6ACC9149E7B3}" name="Deducoes" dataDxfId="19" dataCellStyle="Normal 2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ED59F2D-3F66-49E6-8EB8-8F0DCFD9B5A0}" name="impostos3" displayName="impostos3" ref="A1:J5" totalsRowShown="0" headerRowDxfId="18" headerRowCellStyle="Normal 28" dataCellStyle="Normal 28">
  <autoFilter ref="A1:J5" xr:uid="{00000000-0009-0000-0100-000001000000}"/>
  <tableColumns count="10">
    <tableColumn id="1" xr3:uid="{A18C91B5-465C-4662-82EC-D1BD1D864825}" name="Regime" dataCellStyle="Normal 28"/>
    <tableColumn id="2" xr3:uid="{7452AF56-5D0B-4CAC-9528-35643C2F5877}" name="Cofins" dataDxfId="17" dataCellStyle="Normal 28"/>
    <tableColumn id="3" xr3:uid="{66170FF4-03E6-4AFC-AC09-C5B29B42A42E}" name="PIS" dataDxfId="16" dataCellStyle="Normal 28"/>
    <tableColumn id="4" xr3:uid="{7098C4E6-70C1-4840-B5A9-E757726DCE66}" name="ISS" dataDxfId="15" dataCellStyle="Normal 28"/>
    <tableColumn id="5" xr3:uid="{A5B2F5EA-F1DA-43A4-ABA9-622A2419092F}" name="CPRB" dataDxfId="14" dataCellStyle="Normal 28"/>
    <tableColumn id="6" xr3:uid="{064E349A-7C01-42AF-8C59-29AE7E339A01}" name="CSLL" dataDxfId="13" dataCellStyle="Normal 28"/>
    <tableColumn id="7" xr3:uid="{3B3F457B-DE6B-4F68-8709-A63D46D59E21}" name="IRPJ" dataDxfId="12" dataCellStyle="Normal 28"/>
    <tableColumn id="8" xr3:uid="{DB5D4C30-D0AE-4ECE-9CA7-519BE880751C}" name="Adicional" dataDxfId="11" dataCellStyle="Normal 28"/>
    <tableColumn id="9" xr3:uid="{4E3281B5-F717-43D4-A77C-C8D07F2CB287}" name="Simples" dataDxfId="10" dataCellStyle="Normal 28"/>
    <tableColumn id="10" xr3:uid="{E6D54B1F-E6F9-4A8F-92A5-CC0A8C4E55EC}" name="Deducoes" dataDxfId="9" dataCellStyle="Normal 2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2DCB3C6-7718-4BE6-BCA2-EA1EC31A1AEF}" name="impostos5" displayName="impostos5" ref="A1:J5" totalsRowShown="0" headerRowCellStyle="Normal 28" dataCellStyle="Normal 28">
  <autoFilter ref="A1:J5" xr:uid="{00000000-0009-0000-0100-000001000000}"/>
  <tableColumns count="10">
    <tableColumn id="1" xr3:uid="{45B4FAF0-DDF8-4499-90C5-176E68B0C5A4}" name="Regime" dataCellStyle="Normal 28"/>
    <tableColumn id="2" xr3:uid="{B3AA4D57-8FCE-49E6-8036-9EDF40DD405E}" name="Cofins" dataDxfId="8" dataCellStyle="Normal 28"/>
    <tableColumn id="3" xr3:uid="{023BF557-F301-4167-B73D-4C7C5BF5DA01}" name="PIS" dataDxfId="7" dataCellStyle="Normal 28"/>
    <tableColumn id="4" xr3:uid="{5B7D829E-5755-47A8-B4AD-6DA1B3250C71}" name="ISS" dataDxfId="6" dataCellStyle="Normal 28"/>
    <tableColumn id="5" xr3:uid="{0A77AB54-B71F-464D-9D37-7897BB5C7F7D}" name="CPRB" dataDxfId="5" dataCellStyle="Normal 28"/>
    <tableColumn id="6" xr3:uid="{58B70A42-0188-47F6-A499-87F16516B84F}" name="CSLL" dataDxfId="4" dataCellStyle="Normal 28"/>
    <tableColumn id="7" xr3:uid="{003F5166-408A-4F76-A8F1-839FF3451559}" name="IRPJ" dataDxfId="3" dataCellStyle="Normal 28"/>
    <tableColumn id="8" xr3:uid="{F2AD58DB-A7BE-4510-8F19-8EB7B417D85B}" name="Adicional" dataDxfId="2" dataCellStyle="Normal 28"/>
    <tableColumn id="9" xr3:uid="{3AB8D4AC-02D4-455B-BA1D-4B1F2B7E9C03}" name="Simples" dataDxfId="1" dataCellStyle="Normal 28"/>
    <tableColumn id="10" xr3:uid="{5A7DB3BE-5ABC-46C7-B137-B98A843FE4E3}" name="Deducoes" dataDxfId="0" dataCellStyle="Normal 2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pt.global-rates.com/estatisticas-economicas/inflacao/indice-de-precos-ao-consumidor/ipc/brasil.aspx" TargetMode="External"/><Relationship Id="rId13" Type="http://schemas.openxmlformats.org/officeDocument/2006/relationships/hyperlink" Target="https://www.bndes.gov.br/wps/portal/site/home/financiamento/guia/taxa-de-juros" TargetMode="External"/><Relationship Id="rId18" Type="http://schemas.openxmlformats.org/officeDocument/2006/relationships/hyperlink" Target="https://tradingeconomics.com/brazil/government-bond-yield" TargetMode="External"/><Relationship Id="rId26" Type="http://schemas.openxmlformats.org/officeDocument/2006/relationships/drawing" Target="../drawings/drawing6.xml"/><Relationship Id="rId3" Type="http://schemas.openxmlformats.org/officeDocument/2006/relationships/hyperlink" Target="https://www.bcb.gov.br/acessoinformacao/legado?url=https:%2F%2Fwww4.bcb.gov.br%2Fpec%2Ftaxas%2Fport%2Fptaxnpesq.asp%3Fid%3Dtxcotacao" TargetMode="External"/><Relationship Id="rId21" Type="http://schemas.openxmlformats.org/officeDocument/2006/relationships/hyperlink" Target="http://ipeadata.gov.br/ExibeSerie.aspx?serid=40940&amp;module=Mhttp://ipeadata.gov.br/ExibeSerie.aspx?serid=40940&amp;module=M" TargetMode="External"/><Relationship Id="rId7" Type="http://schemas.openxmlformats.org/officeDocument/2006/relationships/hyperlink" Target="https://pt.inflation.eu/taxas-de-inflacao/estados-unidos/inflacao-historica/ipc-inflacao-estados-unidos.aspx" TargetMode="External"/><Relationship Id="rId12" Type="http://schemas.openxmlformats.org/officeDocument/2006/relationships/hyperlink" Target="http://pages.stern.nyu.edu/~adamodar/" TargetMode="External"/><Relationship Id="rId17" Type="http://schemas.openxmlformats.org/officeDocument/2006/relationships/hyperlink" Target="https://www.bloomberg.com/quote/USGG10YR:IND" TargetMode="External"/><Relationship Id="rId25" Type="http://schemas.openxmlformats.org/officeDocument/2006/relationships/printerSettings" Target="../printerSettings/printerSettings18.bin"/><Relationship Id="rId2" Type="http://schemas.openxmlformats.org/officeDocument/2006/relationships/hyperlink" Target="https://www.bcb.gov.br/controleinflacao/historicotaxasjuros" TargetMode="External"/><Relationship Id="rId16" Type="http://schemas.openxmlformats.org/officeDocument/2006/relationships/hyperlink" Target="https://www1.folha.uol.com.br/mercado/2019/05/banco-central-dos-eua-mantem-juros-entre-225-e-25-ao-ano.shtml" TargetMode="External"/><Relationship Id="rId20" Type="http://schemas.openxmlformats.org/officeDocument/2006/relationships/hyperlink" Target="https://www.bcb.gov.br/controleinflacao/historicotaxasjuros" TargetMode="External"/><Relationship Id="rId1" Type="http://schemas.openxmlformats.org/officeDocument/2006/relationships/hyperlink" Target="http://ipeadata.gov.br/ExibeSerie.aspx?serid=40940&amp;module=Mhttp://ipeadata.gov.br/ExibeSerie.aspx?serid=40940&amp;module=M" TargetMode="External"/><Relationship Id="rId6" Type="http://schemas.openxmlformats.org/officeDocument/2006/relationships/hyperlink" Target="https://www1.folha.uol.com.br/mercado/2019/05/banco-central-dos-eua-mantem-juros-entre-225-e-25-ao-ano.shtml" TargetMode="External"/><Relationship Id="rId11" Type="http://schemas.openxmlformats.org/officeDocument/2006/relationships/hyperlink" Target="http://pages.stern.nyu.edu/~adamodar/" TargetMode="External"/><Relationship Id="rId24" Type="http://schemas.openxmlformats.org/officeDocument/2006/relationships/hyperlink" Target="https://www.bndes.gov.br/wps/portal/site/home/financiamento/guia/taxa-de-juros" TargetMode="External"/><Relationship Id="rId5" Type="http://schemas.openxmlformats.org/officeDocument/2006/relationships/hyperlink" Target="https://www.bloomberg.com/quote/USGG10YR:IND" TargetMode="External"/><Relationship Id="rId15" Type="http://schemas.openxmlformats.org/officeDocument/2006/relationships/hyperlink" Target="https://pt.inflation.eu/taxas-de-inflacao/estados-unidos/inflacao-historica/ipc-inflacao-estados-unidos.aspx" TargetMode="External"/><Relationship Id="rId23" Type="http://schemas.openxmlformats.org/officeDocument/2006/relationships/hyperlink" Target="https://www.bndes.gov.br/wps/portal/site/home/financiamento/guia/taxa-de-juros" TargetMode="External"/><Relationship Id="rId10" Type="http://schemas.openxmlformats.org/officeDocument/2006/relationships/hyperlink" Target="http://pages.stern.nyu.edu/~adamodar/" TargetMode="External"/><Relationship Id="rId19" Type="http://schemas.openxmlformats.org/officeDocument/2006/relationships/hyperlink" Target="https://www.bcb.gov.br/acessoinformacao/legado?url=https:%2F%2Fwww4.bcb.gov.br%2Fpec%2Ftaxas%2Fport%2Fptaxnpesq.asp%3Fid%3Dtxcotacao" TargetMode="External"/><Relationship Id="rId4" Type="http://schemas.openxmlformats.org/officeDocument/2006/relationships/hyperlink" Target="https://tradingeconomics.com/brazil/government-bond-yield" TargetMode="External"/><Relationship Id="rId9" Type="http://schemas.openxmlformats.org/officeDocument/2006/relationships/hyperlink" Target="https://www.bndes.gov.br/wps/portal/site/home/financiamento/guia/taxa-de-juros" TargetMode="External"/><Relationship Id="rId14" Type="http://schemas.openxmlformats.org/officeDocument/2006/relationships/hyperlink" Target="https://pt.global-rates.com/estatisticas-economicas/inflacao/indice-de-precos-ao-consumidor/ipc/brasil.aspx" TargetMode="External"/><Relationship Id="rId22" Type="http://schemas.openxmlformats.org/officeDocument/2006/relationships/hyperlink" Target="https://www.bndes.gov.br/wps/portal/site/home/financiamento/guia/taxa-de-juros" TargetMode="External"/><Relationship Id="rId27" Type="http://schemas.openxmlformats.org/officeDocument/2006/relationships/vmlDrawing" Target="../drawings/vmlDrawing14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EDF0C-EAFA-496A-930A-2AB102BA12F8}">
  <sheetPr>
    <tabColor theme="9" tint="-0.249977111117893"/>
  </sheetPr>
  <dimension ref="A1:N22"/>
  <sheetViews>
    <sheetView workbookViewId="0">
      <selection activeCell="J17" sqref="J17"/>
    </sheetView>
  </sheetViews>
  <sheetFormatPr defaultColWidth="8.85546875" defaultRowHeight="15" x14ac:dyDescent="0.25"/>
  <cols>
    <col min="1" max="1" width="15.85546875" style="422" bestFit="1" customWidth="1"/>
    <col min="2" max="7" width="8.85546875" style="422"/>
    <col min="8" max="8" width="11.5703125" style="422" bestFit="1" customWidth="1"/>
    <col min="9" max="9" width="9.5703125" style="422" customWidth="1"/>
    <col min="10" max="10" width="12" style="422" bestFit="1" customWidth="1"/>
    <col min="11" max="16384" width="8.85546875" style="422"/>
  </cols>
  <sheetData>
    <row r="1" spans="1:10" x14ac:dyDescent="0.25">
      <c r="A1" s="422" t="s">
        <v>586</v>
      </c>
      <c r="B1" s="422" t="s">
        <v>587</v>
      </c>
      <c r="C1" s="422" t="s">
        <v>588</v>
      </c>
      <c r="D1" s="422" t="s">
        <v>589</v>
      </c>
      <c r="E1" s="422" t="s">
        <v>590</v>
      </c>
      <c r="F1" s="422" t="s">
        <v>591</v>
      </c>
      <c r="G1" s="422" t="s">
        <v>592</v>
      </c>
      <c r="H1" s="422" t="s">
        <v>593</v>
      </c>
      <c r="I1" s="422" t="s">
        <v>594</v>
      </c>
      <c r="J1" s="422" t="s">
        <v>595</v>
      </c>
    </row>
    <row r="2" spans="1:10" x14ac:dyDescent="0.25">
      <c r="A2" s="422" t="s">
        <v>596</v>
      </c>
      <c r="B2" s="423">
        <v>0.03</v>
      </c>
      <c r="C2" s="424">
        <v>6.4999999999999997E-3</v>
      </c>
      <c r="D2" s="423">
        <v>0.05</v>
      </c>
      <c r="E2" s="423">
        <v>0.02</v>
      </c>
      <c r="F2" s="423">
        <v>0.09</v>
      </c>
      <c r="G2" s="423">
        <v>0.15</v>
      </c>
      <c r="H2" s="423">
        <v>0.1</v>
      </c>
      <c r="I2" s="423">
        <v>0</v>
      </c>
      <c r="J2" s="425">
        <v>0</v>
      </c>
    </row>
    <row r="3" spans="1:10" x14ac:dyDescent="0.25">
      <c r="A3" s="422" t="s">
        <v>597</v>
      </c>
      <c r="B3" s="423">
        <v>7.5999999999999998E-2</v>
      </c>
      <c r="C3" s="424">
        <v>1.6500000000000001E-2</v>
      </c>
      <c r="D3" s="423">
        <v>0.05</v>
      </c>
      <c r="E3" s="423">
        <v>0.02</v>
      </c>
      <c r="F3" s="423">
        <v>0.09</v>
      </c>
      <c r="G3" s="423">
        <v>0.15</v>
      </c>
      <c r="H3" s="423">
        <v>0.1</v>
      </c>
      <c r="I3" s="423">
        <v>0</v>
      </c>
      <c r="J3" s="425">
        <v>0</v>
      </c>
    </row>
    <row r="4" spans="1:10" x14ac:dyDescent="0.25">
      <c r="A4" s="422" t="s">
        <v>598</v>
      </c>
      <c r="B4" s="423">
        <v>0</v>
      </c>
      <c r="C4" s="424">
        <v>0</v>
      </c>
      <c r="D4" s="423">
        <v>0</v>
      </c>
      <c r="E4" s="423">
        <v>0</v>
      </c>
      <c r="F4" s="423">
        <v>0</v>
      </c>
      <c r="G4" s="423">
        <v>0</v>
      </c>
      <c r="H4" s="423">
        <v>0</v>
      </c>
      <c r="I4" s="423">
        <v>0.16</v>
      </c>
      <c r="J4" s="425">
        <v>35640</v>
      </c>
    </row>
    <row r="5" spans="1:10" x14ac:dyDescent="0.25">
      <c r="A5" s="422">
        <v>1</v>
      </c>
      <c r="B5" s="426">
        <v>2</v>
      </c>
      <c r="C5" s="426">
        <v>3</v>
      </c>
      <c r="D5" s="426">
        <v>4</v>
      </c>
      <c r="E5" s="426">
        <v>5</v>
      </c>
      <c r="F5" s="426">
        <v>6</v>
      </c>
      <c r="G5" s="426">
        <v>7</v>
      </c>
      <c r="H5" s="426">
        <v>8</v>
      </c>
      <c r="I5" s="426">
        <v>9</v>
      </c>
      <c r="J5" s="427"/>
    </row>
    <row r="22" spans="14:14" x14ac:dyDescent="0.25">
      <c r="N22" s="428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>
    <tabColor theme="6" tint="0.79998168889431442"/>
  </sheetPr>
  <dimension ref="A1:M75"/>
  <sheetViews>
    <sheetView zoomScaleNormal="100" zoomScaleSheetLayoutView="100" workbookViewId="0">
      <selection activeCell="E17" sqref="E17:F17"/>
    </sheetView>
  </sheetViews>
  <sheetFormatPr defaultRowHeight="14.1" customHeight="1" x14ac:dyDescent="0.2"/>
  <cols>
    <col min="1" max="1" width="4.7109375" style="32" customWidth="1"/>
    <col min="2" max="2" width="3.7109375" style="32" customWidth="1"/>
    <col min="3" max="3" width="31.7109375" style="32" customWidth="1"/>
    <col min="4" max="4" width="10.7109375" style="32" customWidth="1"/>
    <col min="5" max="5" width="9.7109375" style="13" customWidth="1"/>
    <col min="6" max="7" width="9.7109375" style="32" customWidth="1"/>
    <col min="8" max="10" width="10.7109375" style="32" customWidth="1"/>
    <col min="11" max="12" width="9.140625" style="32"/>
    <col min="13" max="13" width="10.140625" style="32" bestFit="1" customWidth="1"/>
    <col min="14" max="253" width="9.140625" style="32"/>
    <col min="254" max="254" width="3.85546875" style="32" customWidth="1"/>
    <col min="255" max="255" width="3.5703125" style="32" customWidth="1"/>
    <col min="256" max="256" width="10.140625" style="32" customWidth="1"/>
    <col min="257" max="257" width="13.28515625" style="32" customWidth="1"/>
    <col min="258" max="258" width="4.140625" style="32" bestFit="1" customWidth="1"/>
    <col min="259" max="259" width="9.140625" style="32" customWidth="1"/>
    <col min="260" max="261" width="10.7109375" style="32" customWidth="1"/>
    <col min="262" max="262" width="8.5703125" style="32" customWidth="1"/>
    <col min="263" max="263" width="9.85546875" style="32" customWidth="1"/>
    <col min="264" max="264" width="6.5703125" style="32" customWidth="1"/>
    <col min="265" max="268" width="9.140625" style="32"/>
    <col min="269" max="269" width="10.140625" style="32" bestFit="1" customWidth="1"/>
    <col min="270" max="509" width="9.140625" style="32"/>
    <col min="510" max="510" width="3.85546875" style="32" customWidth="1"/>
    <col min="511" max="511" width="3.5703125" style="32" customWidth="1"/>
    <col min="512" max="512" width="10.140625" style="32" customWidth="1"/>
    <col min="513" max="513" width="13.28515625" style="32" customWidth="1"/>
    <col min="514" max="514" width="4.140625" style="32" bestFit="1" customWidth="1"/>
    <col min="515" max="515" width="9.140625" style="32" customWidth="1"/>
    <col min="516" max="517" width="10.7109375" style="32" customWidth="1"/>
    <col min="518" max="518" width="8.5703125" style="32" customWidth="1"/>
    <col min="519" max="519" width="9.85546875" style="32" customWidth="1"/>
    <col min="520" max="520" width="6.5703125" style="32" customWidth="1"/>
    <col min="521" max="524" width="9.140625" style="32"/>
    <col min="525" max="525" width="10.140625" style="32" bestFit="1" customWidth="1"/>
    <col min="526" max="765" width="9.140625" style="32"/>
    <col min="766" max="766" width="3.85546875" style="32" customWidth="1"/>
    <col min="767" max="767" width="3.5703125" style="32" customWidth="1"/>
    <col min="768" max="768" width="10.140625" style="32" customWidth="1"/>
    <col min="769" max="769" width="13.28515625" style="32" customWidth="1"/>
    <col min="770" max="770" width="4.140625" style="32" bestFit="1" customWidth="1"/>
    <col min="771" max="771" width="9.140625" style="32" customWidth="1"/>
    <col min="772" max="773" width="10.7109375" style="32" customWidth="1"/>
    <col min="774" max="774" width="8.5703125" style="32" customWidth="1"/>
    <col min="775" max="775" width="9.85546875" style="32" customWidth="1"/>
    <col min="776" max="776" width="6.5703125" style="32" customWidth="1"/>
    <col min="777" max="780" width="9.140625" style="32"/>
    <col min="781" max="781" width="10.140625" style="32" bestFit="1" customWidth="1"/>
    <col min="782" max="1021" width="9.140625" style="32"/>
    <col min="1022" max="1022" width="3.85546875" style="32" customWidth="1"/>
    <col min="1023" max="1023" width="3.5703125" style="32" customWidth="1"/>
    <col min="1024" max="1024" width="10.140625" style="32" customWidth="1"/>
    <col min="1025" max="1025" width="13.28515625" style="32" customWidth="1"/>
    <col min="1026" max="1026" width="4.140625" style="32" bestFit="1" customWidth="1"/>
    <col min="1027" max="1027" width="9.140625" style="32" customWidth="1"/>
    <col min="1028" max="1029" width="10.7109375" style="32" customWidth="1"/>
    <col min="1030" max="1030" width="8.5703125" style="32" customWidth="1"/>
    <col min="1031" max="1031" width="9.85546875" style="32" customWidth="1"/>
    <col min="1032" max="1032" width="6.5703125" style="32" customWidth="1"/>
    <col min="1033" max="1036" width="9.140625" style="32"/>
    <col min="1037" max="1037" width="10.140625" style="32" bestFit="1" customWidth="1"/>
    <col min="1038" max="1277" width="9.140625" style="32"/>
    <col min="1278" max="1278" width="3.85546875" style="32" customWidth="1"/>
    <col min="1279" max="1279" width="3.5703125" style="32" customWidth="1"/>
    <col min="1280" max="1280" width="10.140625" style="32" customWidth="1"/>
    <col min="1281" max="1281" width="13.28515625" style="32" customWidth="1"/>
    <col min="1282" max="1282" width="4.140625" style="32" bestFit="1" customWidth="1"/>
    <col min="1283" max="1283" width="9.140625" style="32" customWidth="1"/>
    <col min="1284" max="1285" width="10.7109375" style="32" customWidth="1"/>
    <col min="1286" max="1286" width="8.5703125" style="32" customWidth="1"/>
    <col min="1287" max="1287" width="9.85546875" style="32" customWidth="1"/>
    <col min="1288" max="1288" width="6.5703125" style="32" customWidth="1"/>
    <col min="1289" max="1292" width="9.140625" style="32"/>
    <col min="1293" max="1293" width="10.140625" style="32" bestFit="1" customWidth="1"/>
    <col min="1294" max="1533" width="9.140625" style="32"/>
    <col min="1534" max="1534" width="3.85546875" style="32" customWidth="1"/>
    <col min="1535" max="1535" width="3.5703125" style="32" customWidth="1"/>
    <col min="1536" max="1536" width="10.140625" style="32" customWidth="1"/>
    <col min="1537" max="1537" width="13.28515625" style="32" customWidth="1"/>
    <col min="1538" max="1538" width="4.140625" style="32" bestFit="1" customWidth="1"/>
    <col min="1539" max="1539" width="9.140625" style="32" customWidth="1"/>
    <col min="1540" max="1541" width="10.7109375" style="32" customWidth="1"/>
    <col min="1542" max="1542" width="8.5703125" style="32" customWidth="1"/>
    <col min="1543" max="1543" width="9.85546875" style="32" customWidth="1"/>
    <col min="1544" max="1544" width="6.5703125" style="32" customWidth="1"/>
    <col min="1545" max="1548" width="9.140625" style="32"/>
    <col min="1549" max="1549" width="10.140625" style="32" bestFit="1" customWidth="1"/>
    <col min="1550" max="1789" width="9.140625" style="32"/>
    <col min="1790" max="1790" width="3.85546875" style="32" customWidth="1"/>
    <col min="1791" max="1791" width="3.5703125" style="32" customWidth="1"/>
    <col min="1792" max="1792" width="10.140625" style="32" customWidth="1"/>
    <col min="1793" max="1793" width="13.28515625" style="32" customWidth="1"/>
    <col min="1794" max="1794" width="4.140625" style="32" bestFit="1" customWidth="1"/>
    <col min="1795" max="1795" width="9.140625" style="32" customWidth="1"/>
    <col min="1796" max="1797" width="10.7109375" style="32" customWidth="1"/>
    <col min="1798" max="1798" width="8.5703125" style="32" customWidth="1"/>
    <col min="1799" max="1799" width="9.85546875" style="32" customWidth="1"/>
    <col min="1800" max="1800" width="6.5703125" style="32" customWidth="1"/>
    <col min="1801" max="1804" width="9.140625" style="32"/>
    <col min="1805" max="1805" width="10.140625" style="32" bestFit="1" customWidth="1"/>
    <col min="1806" max="2045" width="9.140625" style="32"/>
    <col min="2046" max="2046" width="3.85546875" style="32" customWidth="1"/>
    <col min="2047" max="2047" width="3.5703125" style="32" customWidth="1"/>
    <col min="2048" max="2048" width="10.140625" style="32" customWidth="1"/>
    <col min="2049" max="2049" width="13.28515625" style="32" customWidth="1"/>
    <col min="2050" max="2050" width="4.140625" style="32" bestFit="1" customWidth="1"/>
    <col min="2051" max="2051" width="9.140625" style="32" customWidth="1"/>
    <col min="2052" max="2053" width="10.7109375" style="32" customWidth="1"/>
    <col min="2054" max="2054" width="8.5703125" style="32" customWidth="1"/>
    <col min="2055" max="2055" width="9.85546875" style="32" customWidth="1"/>
    <col min="2056" max="2056" width="6.5703125" style="32" customWidth="1"/>
    <col min="2057" max="2060" width="9.140625" style="32"/>
    <col min="2061" max="2061" width="10.140625" style="32" bestFit="1" customWidth="1"/>
    <col min="2062" max="2301" width="9.140625" style="32"/>
    <col min="2302" max="2302" width="3.85546875" style="32" customWidth="1"/>
    <col min="2303" max="2303" width="3.5703125" style="32" customWidth="1"/>
    <col min="2304" max="2304" width="10.140625" style="32" customWidth="1"/>
    <col min="2305" max="2305" width="13.28515625" style="32" customWidth="1"/>
    <col min="2306" max="2306" width="4.140625" style="32" bestFit="1" customWidth="1"/>
    <col min="2307" max="2307" width="9.140625" style="32" customWidth="1"/>
    <col min="2308" max="2309" width="10.7109375" style="32" customWidth="1"/>
    <col min="2310" max="2310" width="8.5703125" style="32" customWidth="1"/>
    <col min="2311" max="2311" width="9.85546875" style="32" customWidth="1"/>
    <col min="2312" max="2312" width="6.5703125" style="32" customWidth="1"/>
    <col min="2313" max="2316" width="9.140625" style="32"/>
    <col min="2317" max="2317" width="10.140625" style="32" bestFit="1" customWidth="1"/>
    <col min="2318" max="2557" width="9.140625" style="32"/>
    <col min="2558" max="2558" width="3.85546875" style="32" customWidth="1"/>
    <col min="2559" max="2559" width="3.5703125" style="32" customWidth="1"/>
    <col min="2560" max="2560" width="10.140625" style="32" customWidth="1"/>
    <col min="2561" max="2561" width="13.28515625" style="32" customWidth="1"/>
    <col min="2562" max="2562" width="4.140625" style="32" bestFit="1" customWidth="1"/>
    <col min="2563" max="2563" width="9.140625" style="32" customWidth="1"/>
    <col min="2564" max="2565" width="10.7109375" style="32" customWidth="1"/>
    <col min="2566" max="2566" width="8.5703125" style="32" customWidth="1"/>
    <col min="2567" max="2567" width="9.85546875" style="32" customWidth="1"/>
    <col min="2568" max="2568" width="6.5703125" style="32" customWidth="1"/>
    <col min="2569" max="2572" width="9.140625" style="32"/>
    <col min="2573" max="2573" width="10.140625" style="32" bestFit="1" customWidth="1"/>
    <col min="2574" max="2813" width="9.140625" style="32"/>
    <col min="2814" max="2814" width="3.85546875" style="32" customWidth="1"/>
    <col min="2815" max="2815" width="3.5703125" style="32" customWidth="1"/>
    <col min="2816" max="2816" width="10.140625" style="32" customWidth="1"/>
    <col min="2817" max="2817" width="13.28515625" style="32" customWidth="1"/>
    <col min="2818" max="2818" width="4.140625" style="32" bestFit="1" customWidth="1"/>
    <col min="2819" max="2819" width="9.140625" style="32" customWidth="1"/>
    <col min="2820" max="2821" width="10.7109375" style="32" customWidth="1"/>
    <col min="2822" max="2822" width="8.5703125" style="32" customWidth="1"/>
    <col min="2823" max="2823" width="9.85546875" style="32" customWidth="1"/>
    <col min="2824" max="2824" width="6.5703125" style="32" customWidth="1"/>
    <col min="2825" max="2828" width="9.140625" style="32"/>
    <col min="2829" max="2829" width="10.140625" style="32" bestFit="1" customWidth="1"/>
    <col min="2830" max="3069" width="9.140625" style="32"/>
    <col min="3070" max="3070" width="3.85546875" style="32" customWidth="1"/>
    <col min="3071" max="3071" width="3.5703125" style="32" customWidth="1"/>
    <col min="3072" max="3072" width="10.140625" style="32" customWidth="1"/>
    <col min="3073" max="3073" width="13.28515625" style="32" customWidth="1"/>
    <col min="3074" max="3074" width="4.140625" style="32" bestFit="1" customWidth="1"/>
    <col min="3075" max="3075" width="9.140625" style="32" customWidth="1"/>
    <col min="3076" max="3077" width="10.7109375" style="32" customWidth="1"/>
    <col min="3078" max="3078" width="8.5703125" style="32" customWidth="1"/>
    <col min="3079" max="3079" width="9.85546875" style="32" customWidth="1"/>
    <col min="3080" max="3080" width="6.5703125" style="32" customWidth="1"/>
    <col min="3081" max="3084" width="9.140625" style="32"/>
    <col min="3085" max="3085" width="10.140625" style="32" bestFit="1" customWidth="1"/>
    <col min="3086" max="3325" width="9.140625" style="32"/>
    <col min="3326" max="3326" width="3.85546875" style="32" customWidth="1"/>
    <col min="3327" max="3327" width="3.5703125" style="32" customWidth="1"/>
    <col min="3328" max="3328" width="10.140625" style="32" customWidth="1"/>
    <col min="3329" max="3329" width="13.28515625" style="32" customWidth="1"/>
    <col min="3330" max="3330" width="4.140625" style="32" bestFit="1" customWidth="1"/>
    <col min="3331" max="3331" width="9.140625" style="32" customWidth="1"/>
    <col min="3332" max="3333" width="10.7109375" style="32" customWidth="1"/>
    <col min="3334" max="3334" width="8.5703125" style="32" customWidth="1"/>
    <col min="3335" max="3335" width="9.85546875" style="32" customWidth="1"/>
    <col min="3336" max="3336" width="6.5703125" style="32" customWidth="1"/>
    <col min="3337" max="3340" width="9.140625" style="32"/>
    <col min="3341" max="3341" width="10.140625" style="32" bestFit="1" customWidth="1"/>
    <col min="3342" max="3581" width="9.140625" style="32"/>
    <col min="3582" max="3582" width="3.85546875" style="32" customWidth="1"/>
    <col min="3583" max="3583" width="3.5703125" style="32" customWidth="1"/>
    <col min="3584" max="3584" width="10.140625" style="32" customWidth="1"/>
    <col min="3585" max="3585" width="13.28515625" style="32" customWidth="1"/>
    <col min="3586" max="3586" width="4.140625" style="32" bestFit="1" customWidth="1"/>
    <col min="3587" max="3587" width="9.140625" style="32" customWidth="1"/>
    <col min="3588" max="3589" width="10.7109375" style="32" customWidth="1"/>
    <col min="3590" max="3590" width="8.5703125" style="32" customWidth="1"/>
    <col min="3591" max="3591" width="9.85546875" style="32" customWidth="1"/>
    <col min="3592" max="3592" width="6.5703125" style="32" customWidth="1"/>
    <col min="3593" max="3596" width="9.140625" style="32"/>
    <col min="3597" max="3597" width="10.140625" style="32" bestFit="1" customWidth="1"/>
    <col min="3598" max="3837" width="9.140625" style="32"/>
    <col min="3838" max="3838" width="3.85546875" style="32" customWidth="1"/>
    <col min="3839" max="3839" width="3.5703125" style="32" customWidth="1"/>
    <col min="3840" max="3840" width="10.140625" style="32" customWidth="1"/>
    <col min="3841" max="3841" width="13.28515625" style="32" customWidth="1"/>
    <col min="3842" max="3842" width="4.140625" style="32" bestFit="1" customWidth="1"/>
    <col min="3843" max="3843" width="9.140625" style="32" customWidth="1"/>
    <col min="3844" max="3845" width="10.7109375" style="32" customWidth="1"/>
    <col min="3846" max="3846" width="8.5703125" style="32" customWidth="1"/>
    <col min="3847" max="3847" width="9.85546875" style="32" customWidth="1"/>
    <col min="3848" max="3848" width="6.5703125" style="32" customWidth="1"/>
    <col min="3849" max="3852" width="9.140625" style="32"/>
    <col min="3853" max="3853" width="10.140625" style="32" bestFit="1" customWidth="1"/>
    <col min="3854" max="4093" width="9.140625" style="32"/>
    <col min="4094" max="4094" width="3.85546875" style="32" customWidth="1"/>
    <col min="4095" max="4095" width="3.5703125" style="32" customWidth="1"/>
    <col min="4096" max="4096" width="10.140625" style="32" customWidth="1"/>
    <col min="4097" max="4097" width="13.28515625" style="32" customWidth="1"/>
    <col min="4098" max="4098" width="4.140625" style="32" bestFit="1" customWidth="1"/>
    <col min="4099" max="4099" width="9.140625" style="32" customWidth="1"/>
    <col min="4100" max="4101" width="10.7109375" style="32" customWidth="1"/>
    <col min="4102" max="4102" width="8.5703125" style="32" customWidth="1"/>
    <col min="4103" max="4103" width="9.85546875" style="32" customWidth="1"/>
    <col min="4104" max="4104" width="6.5703125" style="32" customWidth="1"/>
    <col min="4105" max="4108" width="9.140625" style="32"/>
    <col min="4109" max="4109" width="10.140625" style="32" bestFit="1" customWidth="1"/>
    <col min="4110" max="4349" width="9.140625" style="32"/>
    <col min="4350" max="4350" width="3.85546875" style="32" customWidth="1"/>
    <col min="4351" max="4351" width="3.5703125" style="32" customWidth="1"/>
    <col min="4352" max="4352" width="10.140625" style="32" customWidth="1"/>
    <col min="4353" max="4353" width="13.28515625" style="32" customWidth="1"/>
    <col min="4354" max="4354" width="4.140625" style="32" bestFit="1" customWidth="1"/>
    <col min="4355" max="4355" width="9.140625" style="32" customWidth="1"/>
    <col min="4356" max="4357" width="10.7109375" style="32" customWidth="1"/>
    <col min="4358" max="4358" width="8.5703125" style="32" customWidth="1"/>
    <col min="4359" max="4359" width="9.85546875" style="32" customWidth="1"/>
    <col min="4360" max="4360" width="6.5703125" style="32" customWidth="1"/>
    <col min="4361" max="4364" width="9.140625" style="32"/>
    <col min="4365" max="4365" width="10.140625" style="32" bestFit="1" customWidth="1"/>
    <col min="4366" max="4605" width="9.140625" style="32"/>
    <col min="4606" max="4606" width="3.85546875" style="32" customWidth="1"/>
    <col min="4607" max="4607" width="3.5703125" style="32" customWidth="1"/>
    <col min="4608" max="4608" width="10.140625" style="32" customWidth="1"/>
    <col min="4609" max="4609" width="13.28515625" style="32" customWidth="1"/>
    <col min="4610" max="4610" width="4.140625" style="32" bestFit="1" customWidth="1"/>
    <col min="4611" max="4611" width="9.140625" style="32" customWidth="1"/>
    <col min="4612" max="4613" width="10.7109375" style="32" customWidth="1"/>
    <col min="4614" max="4614" width="8.5703125" style="32" customWidth="1"/>
    <col min="4615" max="4615" width="9.85546875" style="32" customWidth="1"/>
    <col min="4616" max="4616" width="6.5703125" style="32" customWidth="1"/>
    <col min="4617" max="4620" width="9.140625" style="32"/>
    <col min="4621" max="4621" width="10.140625" style="32" bestFit="1" customWidth="1"/>
    <col min="4622" max="4861" width="9.140625" style="32"/>
    <col min="4862" max="4862" width="3.85546875" style="32" customWidth="1"/>
    <col min="4863" max="4863" width="3.5703125" style="32" customWidth="1"/>
    <col min="4864" max="4864" width="10.140625" style="32" customWidth="1"/>
    <col min="4865" max="4865" width="13.28515625" style="32" customWidth="1"/>
    <col min="4866" max="4866" width="4.140625" style="32" bestFit="1" customWidth="1"/>
    <col min="4867" max="4867" width="9.140625" style="32" customWidth="1"/>
    <col min="4868" max="4869" width="10.7109375" style="32" customWidth="1"/>
    <col min="4870" max="4870" width="8.5703125" style="32" customWidth="1"/>
    <col min="4871" max="4871" width="9.85546875" style="32" customWidth="1"/>
    <col min="4872" max="4872" width="6.5703125" style="32" customWidth="1"/>
    <col min="4873" max="4876" width="9.140625" style="32"/>
    <col min="4877" max="4877" width="10.140625" style="32" bestFit="1" customWidth="1"/>
    <col min="4878" max="5117" width="9.140625" style="32"/>
    <col min="5118" max="5118" width="3.85546875" style="32" customWidth="1"/>
    <col min="5119" max="5119" width="3.5703125" style="32" customWidth="1"/>
    <col min="5120" max="5120" width="10.140625" style="32" customWidth="1"/>
    <col min="5121" max="5121" width="13.28515625" style="32" customWidth="1"/>
    <col min="5122" max="5122" width="4.140625" style="32" bestFit="1" customWidth="1"/>
    <col min="5123" max="5123" width="9.140625" style="32" customWidth="1"/>
    <col min="5124" max="5125" width="10.7109375" style="32" customWidth="1"/>
    <col min="5126" max="5126" width="8.5703125" style="32" customWidth="1"/>
    <col min="5127" max="5127" width="9.85546875" style="32" customWidth="1"/>
    <col min="5128" max="5128" width="6.5703125" style="32" customWidth="1"/>
    <col min="5129" max="5132" width="9.140625" style="32"/>
    <col min="5133" max="5133" width="10.140625" style="32" bestFit="1" customWidth="1"/>
    <col min="5134" max="5373" width="9.140625" style="32"/>
    <col min="5374" max="5374" width="3.85546875" style="32" customWidth="1"/>
    <col min="5375" max="5375" width="3.5703125" style="32" customWidth="1"/>
    <col min="5376" max="5376" width="10.140625" style="32" customWidth="1"/>
    <col min="5377" max="5377" width="13.28515625" style="32" customWidth="1"/>
    <col min="5378" max="5378" width="4.140625" style="32" bestFit="1" customWidth="1"/>
    <col min="5379" max="5379" width="9.140625" style="32" customWidth="1"/>
    <col min="5380" max="5381" width="10.7109375" style="32" customWidth="1"/>
    <col min="5382" max="5382" width="8.5703125" style="32" customWidth="1"/>
    <col min="5383" max="5383" width="9.85546875" style="32" customWidth="1"/>
    <col min="5384" max="5384" width="6.5703125" style="32" customWidth="1"/>
    <col min="5385" max="5388" width="9.140625" style="32"/>
    <col min="5389" max="5389" width="10.140625" style="32" bestFit="1" customWidth="1"/>
    <col min="5390" max="5629" width="9.140625" style="32"/>
    <col min="5630" max="5630" width="3.85546875" style="32" customWidth="1"/>
    <col min="5631" max="5631" width="3.5703125" style="32" customWidth="1"/>
    <col min="5632" max="5632" width="10.140625" style="32" customWidth="1"/>
    <col min="5633" max="5633" width="13.28515625" style="32" customWidth="1"/>
    <col min="5634" max="5634" width="4.140625" style="32" bestFit="1" customWidth="1"/>
    <col min="5635" max="5635" width="9.140625" style="32" customWidth="1"/>
    <col min="5636" max="5637" width="10.7109375" style="32" customWidth="1"/>
    <col min="5638" max="5638" width="8.5703125" style="32" customWidth="1"/>
    <col min="5639" max="5639" width="9.85546875" style="32" customWidth="1"/>
    <col min="5640" max="5640" width="6.5703125" style="32" customWidth="1"/>
    <col min="5641" max="5644" width="9.140625" style="32"/>
    <col min="5645" max="5645" width="10.140625" style="32" bestFit="1" customWidth="1"/>
    <col min="5646" max="5885" width="9.140625" style="32"/>
    <col min="5886" max="5886" width="3.85546875" style="32" customWidth="1"/>
    <col min="5887" max="5887" width="3.5703125" style="32" customWidth="1"/>
    <col min="5888" max="5888" width="10.140625" style="32" customWidth="1"/>
    <col min="5889" max="5889" width="13.28515625" style="32" customWidth="1"/>
    <col min="5890" max="5890" width="4.140625" style="32" bestFit="1" customWidth="1"/>
    <col min="5891" max="5891" width="9.140625" style="32" customWidth="1"/>
    <col min="5892" max="5893" width="10.7109375" style="32" customWidth="1"/>
    <col min="5894" max="5894" width="8.5703125" style="32" customWidth="1"/>
    <col min="5895" max="5895" width="9.85546875" style="32" customWidth="1"/>
    <col min="5896" max="5896" width="6.5703125" style="32" customWidth="1"/>
    <col min="5897" max="5900" width="9.140625" style="32"/>
    <col min="5901" max="5901" width="10.140625" style="32" bestFit="1" customWidth="1"/>
    <col min="5902" max="6141" width="9.140625" style="32"/>
    <col min="6142" max="6142" width="3.85546875" style="32" customWidth="1"/>
    <col min="6143" max="6143" width="3.5703125" style="32" customWidth="1"/>
    <col min="6144" max="6144" width="10.140625" style="32" customWidth="1"/>
    <col min="6145" max="6145" width="13.28515625" style="32" customWidth="1"/>
    <col min="6146" max="6146" width="4.140625" style="32" bestFit="1" customWidth="1"/>
    <col min="6147" max="6147" width="9.140625" style="32" customWidth="1"/>
    <col min="6148" max="6149" width="10.7109375" style="32" customWidth="1"/>
    <col min="6150" max="6150" width="8.5703125" style="32" customWidth="1"/>
    <col min="6151" max="6151" width="9.85546875" style="32" customWidth="1"/>
    <col min="6152" max="6152" width="6.5703125" style="32" customWidth="1"/>
    <col min="6153" max="6156" width="9.140625" style="32"/>
    <col min="6157" max="6157" width="10.140625" style="32" bestFit="1" customWidth="1"/>
    <col min="6158" max="6397" width="9.140625" style="32"/>
    <col min="6398" max="6398" width="3.85546875" style="32" customWidth="1"/>
    <col min="6399" max="6399" width="3.5703125" style="32" customWidth="1"/>
    <col min="6400" max="6400" width="10.140625" style="32" customWidth="1"/>
    <col min="6401" max="6401" width="13.28515625" style="32" customWidth="1"/>
    <col min="6402" max="6402" width="4.140625" style="32" bestFit="1" customWidth="1"/>
    <col min="6403" max="6403" width="9.140625" style="32" customWidth="1"/>
    <col min="6404" max="6405" width="10.7109375" style="32" customWidth="1"/>
    <col min="6406" max="6406" width="8.5703125" style="32" customWidth="1"/>
    <col min="6407" max="6407" width="9.85546875" style="32" customWidth="1"/>
    <col min="6408" max="6408" width="6.5703125" style="32" customWidth="1"/>
    <col min="6409" max="6412" width="9.140625" style="32"/>
    <col min="6413" max="6413" width="10.140625" style="32" bestFit="1" customWidth="1"/>
    <col min="6414" max="6653" width="9.140625" style="32"/>
    <col min="6654" max="6654" width="3.85546875" style="32" customWidth="1"/>
    <col min="6655" max="6655" width="3.5703125" style="32" customWidth="1"/>
    <col min="6656" max="6656" width="10.140625" style="32" customWidth="1"/>
    <col min="6657" max="6657" width="13.28515625" style="32" customWidth="1"/>
    <col min="6658" max="6658" width="4.140625" style="32" bestFit="1" customWidth="1"/>
    <col min="6659" max="6659" width="9.140625" style="32" customWidth="1"/>
    <col min="6660" max="6661" width="10.7109375" style="32" customWidth="1"/>
    <col min="6662" max="6662" width="8.5703125" style="32" customWidth="1"/>
    <col min="6663" max="6663" width="9.85546875" style="32" customWidth="1"/>
    <col min="6664" max="6664" width="6.5703125" style="32" customWidth="1"/>
    <col min="6665" max="6668" width="9.140625" style="32"/>
    <col min="6669" max="6669" width="10.140625" style="32" bestFit="1" customWidth="1"/>
    <col min="6670" max="6909" width="9.140625" style="32"/>
    <col min="6910" max="6910" width="3.85546875" style="32" customWidth="1"/>
    <col min="6911" max="6911" width="3.5703125" style="32" customWidth="1"/>
    <col min="6912" max="6912" width="10.140625" style="32" customWidth="1"/>
    <col min="6913" max="6913" width="13.28515625" style="32" customWidth="1"/>
    <col min="6914" max="6914" width="4.140625" style="32" bestFit="1" customWidth="1"/>
    <col min="6915" max="6915" width="9.140625" style="32" customWidth="1"/>
    <col min="6916" max="6917" width="10.7109375" style="32" customWidth="1"/>
    <col min="6918" max="6918" width="8.5703125" style="32" customWidth="1"/>
    <col min="6919" max="6919" width="9.85546875" style="32" customWidth="1"/>
    <col min="6920" max="6920" width="6.5703125" style="32" customWidth="1"/>
    <col min="6921" max="6924" width="9.140625" style="32"/>
    <col min="6925" max="6925" width="10.140625" style="32" bestFit="1" customWidth="1"/>
    <col min="6926" max="7165" width="9.140625" style="32"/>
    <col min="7166" max="7166" width="3.85546875" style="32" customWidth="1"/>
    <col min="7167" max="7167" width="3.5703125" style="32" customWidth="1"/>
    <col min="7168" max="7168" width="10.140625" style="32" customWidth="1"/>
    <col min="7169" max="7169" width="13.28515625" style="32" customWidth="1"/>
    <col min="7170" max="7170" width="4.140625" style="32" bestFit="1" customWidth="1"/>
    <col min="7171" max="7171" width="9.140625" style="32" customWidth="1"/>
    <col min="7172" max="7173" width="10.7109375" style="32" customWidth="1"/>
    <col min="7174" max="7174" width="8.5703125" style="32" customWidth="1"/>
    <col min="7175" max="7175" width="9.85546875" style="32" customWidth="1"/>
    <col min="7176" max="7176" width="6.5703125" style="32" customWidth="1"/>
    <col min="7177" max="7180" width="9.140625" style="32"/>
    <col min="7181" max="7181" width="10.140625" style="32" bestFit="1" customWidth="1"/>
    <col min="7182" max="7421" width="9.140625" style="32"/>
    <col min="7422" max="7422" width="3.85546875" style="32" customWidth="1"/>
    <col min="7423" max="7423" width="3.5703125" style="32" customWidth="1"/>
    <col min="7424" max="7424" width="10.140625" style="32" customWidth="1"/>
    <col min="7425" max="7425" width="13.28515625" style="32" customWidth="1"/>
    <col min="7426" max="7426" width="4.140625" style="32" bestFit="1" customWidth="1"/>
    <col min="7427" max="7427" width="9.140625" style="32" customWidth="1"/>
    <col min="7428" max="7429" width="10.7109375" style="32" customWidth="1"/>
    <col min="7430" max="7430" width="8.5703125" style="32" customWidth="1"/>
    <col min="7431" max="7431" width="9.85546875" style="32" customWidth="1"/>
    <col min="7432" max="7432" width="6.5703125" style="32" customWidth="1"/>
    <col min="7433" max="7436" width="9.140625" style="32"/>
    <col min="7437" max="7437" width="10.140625" style="32" bestFit="1" customWidth="1"/>
    <col min="7438" max="7677" width="9.140625" style="32"/>
    <col min="7678" max="7678" width="3.85546875" style="32" customWidth="1"/>
    <col min="7679" max="7679" width="3.5703125" style="32" customWidth="1"/>
    <col min="7680" max="7680" width="10.140625" style="32" customWidth="1"/>
    <col min="7681" max="7681" width="13.28515625" style="32" customWidth="1"/>
    <col min="7682" max="7682" width="4.140625" style="32" bestFit="1" customWidth="1"/>
    <col min="7683" max="7683" width="9.140625" style="32" customWidth="1"/>
    <col min="7684" max="7685" width="10.7109375" style="32" customWidth="1"/>
    <col min="7686" max="7686" width="8.5703125" style="32" customWidth="1"/>
    <col min="7687" max="7687" width="9.85546875" style="32" customWidth="1"/>
    <col min="7688" max="7688" width="6.5703125" style="32" customWidth="1"/>
    <col min="7689" max="7692" width="9.140625" style="32"/>
    <col min="7693" max="7693" width="10.140625" style="32" bestFit="1" customWidth="1"/>
    <col min="7694" max="7933" width="9.140625" style="32"/>
    <col min="7934" max="7934" width="3.85546875" style="32" customWidth="1"/>
    <col min="7935" max="7935" width="3.5703125" style="32" customWidth="1"/>
    <col min="7936" max="7936" width="10.140625" style="32" customWidth="1"/>
    <col min="7937" max="7937" width="13.28515625" style="32" customWidth="1"/>
    <col min="7938" max="7938" width="4.140625" style="32" bestFit="1" customWidth="1"/>
    <col min="7939" max="7939" width="9.140625" style="32" customWidth="1"/>
    <col min="7940" max="7941" width="10.7109375" style="32" customWidth="1"/>
    <col min="7942" max="7942" width="8.5703125" style="32" customWidth="1"/>
    <col min="7943" max="7943" width="9.85546875" style="32" customWidth="1"/>
    <col min="7944" max="7944" width="6.5703125" style="32" customWidth="1"/>
    <col min="7945" max="7948" width="9.140625" style="32"/>
    <col min="7949" max="7949" width="10.140625" style="32" bestFit="1" customWidth="1"/>
    <col min="7950" max="8189" width="9.140625" style="32"/>
    <col min="8190" max="8190" width="3.85546875" style="32" customWidth="1"/>
    <col min="8191" max="8191" width="3.5703125" style="32" customWidth="1"/>
    <col min="8192" max="8192" width="10.140625" style="32" customWidth="1"/>
    <col min="8193" max="8193" width="13.28515625" style="32" customWidth="1"/>
    <col min="8194" max="8194" width="4.140625" style="32" bestFit="1" customWidth="1"/>
    <col min="8195" max="8195" width="9.140625" style="32" customWidth="1"/>
    <col min="8196" max="8197" width="10.7109375" style="32" customWidth="1"/>
    <col min="8198" max="8198" width="8.5703125" style="32" customWidth="1"/>
    <col min="8199" max="8199" width="9.85546875" style="32" customWidth="1"/>
    <col min="8200" max="8200" width="6.5703125" style="32" customWidth="1"/>
    <col min="8201" max="8204" width="9.140625" style="32"/>
    <col min="8205" max="8205" width="10.140625" style="32" bestFit="1" customWidth="1"/>
    <col min="8206" max="8445" width="9.140625" style="32"/>
    <col min="8446" max="8446" width="3.85546875" style="32" customWidth="1"/>
    <col min="8447" max="8447" width="3.5703125" style="32" customWidth="1"/>
    <col min="8448" max="8448" width="10.140625" style="32" customWidth="1"/>
    <col min="8449" max="8449" width="13.28515625" style="32" customWidth="1"/>
    <col min="8450" max="8450" width="4.140625" style="32" bestFit="1" customWidth="1"/>
    <col min="8451" max="8451" width="9.140625" style="32" customWidth="1"/>
    <col min="8452" max="8453" width="10.7109375" style="32" customWidth="1"/>
    <col min="8454" max="8454" width="8.5703125" style="32" customWidth="1"/>
    <col min="8455" max="8455" width="9.85546875" style="32" customWidth="1"/>
    <col min="8456" max="8456" width="6.5703125" style="32" customWidth="1"/>
    <col min="8457" max="8460" width="9.140625" style="32"/>
    <col min="8461" max="8461" width="10.140625" style="32" bestFit="1" customWidth="1"/>
    <col min="8462" max="8701" width="9.140625" style="32"/>
    <col min="8702" max="8702" width="3.85546875" style="32" customWidth="1"/>
    <col min="8703" max="8703" width="3.5703125" style="32" customWidth="1"/>
    <col min="8704" max="8704" width="10.140625" style="32" customWidth="1"/>
    <col min="8705" max="8705" width="13.28515625" style="32" customWidth="1"/>
    <col min="8706" max="8706" width="4.140625" style="32" bestFit="1" customWidth="1"/>
    <col min="8707" max="8707" width="9.140625" style="32" customWidth="1"/>
    <col min="8708" max="8709" width="10.7109375" style="32" customWidth="1"/>
    <col min="8710" max="8710" width="8.5703125" style="32" customWidth="1"/>
    <col min="8711" max="8711" width="9.85546875" style="32" customWidth="1"/>
    <col min="8712" max="8712" width="6.5703125" style="32" customWidth="1"/>
    <col min="8713" max="8716" width="9.140625" style="32"/>
    <col min="8717" max="8717" width="10.140625" style="32" bestFit="1" customWidth="1"/>
    <col min="8718" max="8957" width="9.140625" style="32"/>
    <col min="8958" max="8958" width="3.85546875" style="32" customWidth="1"/>
    <col min="8959" max="8959" width="3.5703125" style="32" customWidth="1"/>
    <col min="8960" max="8960" width="10.140625" style="32" customWidth="1"/>
    <col min="8961" max="8961" width="13.28515625" style="32" customWidth="1"/>
    <col min="8962" max="8962" width="4.140625" style="32" bestFit="1" customWidth="1"/>
    <col min="8963" max="8963" width="9.140625" style="32" customWidth="1"/>
    <col min="8964" max="8965" width="10.7109375" style="32" customWidth="1"/>
    <col min="8966" max="8966" width="8.5703125" style="32" customWidth="1"/>
    <col min="8967" max="8967" width="9.85546875" style="32" customWidth="1"/>
    <col min="8968" max="8968" width="6.5703125" style="32" customWidth="1"/>
    <col min="8969" max="8972" width="9.140625" style="32"/>
    <col min="8973" max="8973" width="10.140625" style="32" bestFit="1" customWidth="1"/>
    <col min="8974" max="9213" width="9.140625" style="32"/>
    <col min="9214" max="9214" width="3.85546875" style="32" customWidth="1"/>
    <col min="9215" max="9215" width="3.5703125" style="32" customWidth="1"/>
    <col min="9216" max="9216" width="10.140625" style="32" customWidth="1"/>
    <col min="9217" max="9217" width="13.28515625" style="32" customWidth="1"/>
    <col min="9218" max="9218" width="4.140625" style="32" bestFit="1" customWidth="1"/>
    <col min="9219" max="9219" width="9.140625" style="32" customWidth="1"/>
    <col min="9220" max="9221" width="10.7109375" style="32" customWidth="1"/>
    <col min="9222" max="9222" width="8.5703125" style="32" customWidth="1"/>
    <col min="9223" max="9223" width="9.85546875" style="32" customWidth="1"/>
    <col min="9224" max="9224" width="6.5703125" style="32" customWidth="1"/>
    <col min="9225" max="9228" width="9.140625" style="32"/>
    <col min="9229" max="9229" width="10.140625" style="32" bestFit="1" customWidth="1"/>
    <col min="9230" max="9469" width="9.140625" style="32"/>
    <col min="9470" max="9470" width="3.85546875" style="32" customWidth="1"/>
    <col min="9471" max="9471" width="3.5703125" style="32" customWidth="1"/>
    <col min="9472" max="9472" width="10.140625" style="32" customWidth="1"/>
    <col min="9473" max="9473" width="13.28515625" style="32" customWidth="1"/>
    <col min="9474" max="9474" width="4.140625" style="32" bestFit="1" customWidth="1"/>
    <col min="9475" max="9475" width="9.140625" style="32" customWidth="1"/>
    <col min="9476" max="9477" width="10.7109375" style="32" customWidth="1"/>
    <col min="9478" max="9478" width="8.5703125" style="32" customWidth="1"/>
    <col min="9479" max="9479" width="9.85546875" style="32" customWidth="1"/>
    <col min="9480" max="9480" width="6.5703125" style="32" customWidth="1"/>
    <col min="9481" max="9484" width="9.140625" style="32"/>
    <col min="9485" max="9485" width="10.140625" style="32" bestFit="1" customWidth="1"/>
    <col min="9486" max="9725" width="9.140625" style="32"/>
    <col min="9726" max="9726" width="3.85546875" style="32" customWidth="1"/>
    <col min="9727" max="9727" width="3.5703125" style="32" customWidth="1"/>
    <col min="9728" max="9728" width="10.140625" style="32" customWidth="1"/>
    <col min="9729" max="9729" width="13.28515625" style="32" customWidth="1"/>
    <col min="9730" max="9730" width="4.140625" style="32" bestFit="1" customWidth="1"/>
    <col min="9731" max="9731" width="9.140625" style="32" customWidth="1"/>
    <col min="9732" max="9733" width="10.7109375" style="32" customWidth="1"/>
    <col min="9734" max="9734" width="8.5703125" style="32" customWidth="1"/>
    <col min="9735" max="9735" width="9.85546875" style="32" customWidth="1"/>
    <col min="9736" max="9736" width="6.5703125" style="32" customWidth="1"/>
    <col min="9737" max="9740" width="9.140625" style="32"/>
    <col min="9741" max="9741" width="10.140625" style="32" bestFit="1" customWidth="1"/>
    <col min="9742" max="9981" width="9.140625" style="32"/>
    <col min="9982" max="9982" width="3.85546875" style="32" customWidth="1"/>
    <col min="9983" max="9983" width="3.5703125" style="32" customWidth="1"/>
    <col min="9984" max="9984" width="10.140625" style="32" customWidth="1"/>
    <col min="9985" max="9985" width="13.28515625" style="32" customWidth="1"/>
    <col min="9986" max="9986" width="4.140625" style="32" bestFit="1" customWidth="1"/>
    <col min="9987" max="9987" width="9.140625" style="32" customWidth="1"/>
    <col min="9988" max="9989" width="10.7109375" style="32" customWidth="1"/>
    <col min="9990" max="9990" width="8.5703125" style="32" customWidth="1"/>
    <col min="9991" max="9991" width="9.85546875" style="32" customWidth="1"/>
    <col min="9992" max="9992" width="6.5703125" style="32" customWidth="1"/>
    <col min="9993" max="9996" width="9.140625" style="32"/>
    <col min="9997" max="9997" width="10.140625" style="32" bestFit="1" customWidth="1"/>
    <col min="9998" max="10237" width="9.140625" style="32"/>
    <col min="10238" max="10238" width="3.85546875" style="32" customWidth="1"/>
    <col min="10239" max="10239" width="3.5703125" style="32" customWidth="1"/>
    <col min="10240" max="10240" width="10.140625" style="32" customWidth="1"/>
    <col min="10241" max="10241" width="13.28515625" style="32" customWidth="1"/>
    <col min="10242" max="10242" width="4.140625" style="32" bestFit="1" customWidth="1"/>
    <col min="10243" max="10243" width="9.140625" style="32" customWidth="1"/>
    <col min="10244" max="10245" width="10.7109375" style="32" customWidth="1"/>
    <col min="10246" max="10246" width="8.5703125" style="32" customWidth="1"/>
    <col min="10247" max="10247" width="9.85546875" style="32" customWidth="1"/>
    <col min="10248" max="10248" width="6.5703125" style="32" customWidth="1"/>
    <col min="10249" max="10252" width="9.140625" style="32"/>
    <col min="10253" max="10253" width="10.140625" style="32" bestFit="1" customWidth="1"/>
    <col min="10254" max="10493" width="9.140625" style="32"/>
    <col min="10494" max="10494" width="3.85546875" style="32" customWidth="1"/>
    <col min="10495" max="10495" width="3.5703125" style="32" customWidth="1"/>
    <col min="10496" max="10496" width="10.140625" style="32" customWidth="1"/>
    <col min="10497" max="10497" width="13.28515625" style="32" customWidth="1"/>
    <col min="10498" max="10498" width="4.140625" style="32" bestFit="1" customWidth="1"/>
    <col min="10499" max="10499" width="9.140625" style="32" customWidth="1"/>
    <col min="10500" max="10501" width="10.7109375" style="32" customWidth="1"/>
    <col min="10502" max="10502" width="8.5703125" style="32" customWidth="1"/>
    <col min="10503" max="10503" width="9.85546875" style="32" customWidth="1"/>
    <col min="10504" max="10504" width="6.5703125" style="32" customWidth="1"/>
    <col min="10505" max="10508" width="9.140625" style="32"/>
    <col min="10509" max="10509" width="10.140625" style="32" bestFit="1" customWidth="1"/>
    <col min="10510" max="10749" width="9.140625" style="32"/>
    <col min="10750" max="10750" width="3.85546875" style="32" customWidth="1"/>
    <col min="10751" max="10751" width="3.5703125" style="32" customWidth="1"/>
    <col min="10752" max="10752" width="10.140625" style="32" customWidth="1"/>
    <col min="10753" max="10753" width="13.28515625" style="32" customWidth="1"/>
    <col min="10754" max="10754" width="4.140625" style="32" bestFit="1" customWidth="1"/>
    <col min="10755" max="10755" width="9.140625" style="32" customWidth="1"/>
    <col min="10756" max="10757" width="10.7109375" style="32" customWidth="1"/>
    <col min="10758" max="10758" width="8.5703125" style="32" customWidth="1"/>
    <col min="10759" max="10759" width="9.85546875" style="32" customWidth="1"/>
    <col min="10760" max="10760" width="6.5703125" style="32" customWidth="1"/>
    <col min="10761" max="10764" width="9.140625" style="32"/>
    <col min="10765" max="10765" width="10.140625" style="32" bestFit="1" customWidth="1"/>
    <col min="10766" max="11005" width="9.140625" style="32"/>
    <col min="11006" max="11006" width="3.85546875" style="32" customWidth="1"/>
    <col min="11007" max="11007" width="3.5703125" style="32" customWidth="1"/>
    <col min="11008" max="11008" width="10.140625" style="32" customWidth="1"/>
    <col min="11009" max="11009" width="13.28515625" style="32" customWidth="1"/>
    <col min="11010" max="11010" width="4.140625" style="32" bestFit="1" customWidth="1"/>
    <col min="11011" max="11011" width="9.140625" style="32" customWidth="1"/>
    <col min="11012" max="11013" width="10.7109375" style="32" customWidth="1"/>
    <col min="11014" max="11014" width="8.5703125" style="32" customWidth="1"/>
    <col min="11015" max="11015" width="9.85546875" style="32" customWidth="1"/>
    <col min="11016" max="11016" width="6.5703125" style="32" customWidth="1"/>
    <col min="11017" max="11020" width="9.140625" style="32"/>
    <col min="11021" max="11021" width="10.140625" style="32" bestFit="1" customWidth="1"/>
    <col min="11022" max="11261" width="9.140625" style="32"/>
    <col min="11262" max="11262" width="3.85546875" style="32" customWidth="1"/>
    <col min="11263" max="11263" width="3.5703125" style="32" customWidth="1"/>
    <col min="11264" max="11264" width="10.140625" style="32" customWidth="1"/>
    <col min="11265" max="11265" width="13.28515625" style="32" customWidth="1"/>
    <col min="11266" max="11266" width="4.140625" style="32" bestFit="1" customWidth="1"/>
    <col min="11267" max="11267" width="9.140625" style="32" customWidth="1"/>
    <col min="11268" max="11269" width="10.7109375" style="32" customWidth="1"/>
    <col min="11270" max="11270" width="8.5703125" style="32" customWidth="1"/>
    <col min="11271" max="11271" width="9.85546875" style="32" customWidth="1"/>
    <col min="11272" max="11272" width="6.5703125" style="32" customWidth="1"/>
    <col min="11273" max="11276" width="9.140625" style="32"/>
    <col min="11277" max="11277" width="10.140625" style="32" bestFit="1" customWidth="1"/>
    <col min="11278" max="11517" width="9.140625" style="32"/>
    <col min="11518" max="11518" width="3.85546875" style="32" customWidth="1"/>
    <col min="11519" max="11519" width="3.5703125" style="32" customWidth="1"/>
    <col min="11520" max="11520" width="10.140625" style="32" customWidth="1"/>
    <col min="11521" max="11521" width="13.28515625" style="32" customWidth="1"/>
    <col min="11522" max="11522" width="4.140625" style="32" bestFit="1" customWidth="1"/>
    <col min="11523" max="11523" width="9.140625" style="32" customWidth="1"/>
    <col min="11524" max="11525" width="10.7109375" style="32" customWidth="1"/>
    <col min="11526" max="11526" width="8.5703125" style="32" customWidth="1"/>
    <col min="11527" max="11527" width="9.85546875" style="32" customWidth="1"/>
    <col min="11528" max="11528" width="6.5703125" style="32" customWidth="1"/>
    <col min="11529" max="11532" width="9.140625" style="32"/>
    <col min="11533" max="11533" width="10.140625" style="32" bestFit="1" customWidth="1"/>
    <col min="11534" max="11773" width="9.140625" style="32"/>
    <col min="11774" max="11774" width="3.85546875" style="32" customWidth="1"/>
    <col min="11775" max="11775" width="3.5703125" style="32" customWidth="1"/>
    <col min="11776" max="11776" width="10.140625" style="32" customWidth="1"/>
    <col min="11777" max="11777" width="13.28515625" style="32" customWidth="1"/>
    <col min="11778" max="11778" width="4.140625" style="32" bestFit="1" customWidth="1"/>
    <col min="11779" max="11779" width="9.140625" style="32" customWidth="1"/>
    <col min="11780" max="11781" width="10.7109375" style="32" customWidth="1"/>
    <col min="11782" max="11782" width="8.5703125" style="32" customWidth="1"/>
    <col min="11783" max="11783" width="9.85546875" style="32" customWidth="1"/>
    <col min="11784" max="11784" width="6.5703125" style="32" customWidth="1"/>
    <col min="11785" max="11788" width="9.140625" style="32"/>
    <col min="11789" max="11789" width="10.140625" style="32" bestFit="1" customWidth="1"/>
    <col min="11790" max="12029" width="9.140625" style="32"/>
    <col min="12030" max="12030" width="3.85546875" style="32" customWidth="1"/>
    <col min="12031" max="12031" width="3.5703125" style="32" customWidth="1"/>
    <col min="12032" max="12032" width="10.140625" style="32" customWidth="1"/>
    <col min="12033" max="12033" width="13.28515625" style="32" customWidth="1"/>
    <col min="12034" max="12034" width="4.140625" style="32" bestFit="1" customWidth="1"/>
    <col min="12035" max="12035" width="9.140625" style="32" customWidth="1"/>
    <col min="12036" max="12037" width="10.7109375" style="32" customWidth="1"/>
    <col min="12038" max="12038" width="8.5703125" style="32" customWidth="1"/>
    <col min="12039" max="12039" width="9.85546875" style="32" customWidth="1"/>
    <col min="12040" max="12040" width="6.5703125" style="32" customWidth="1"/>
    <col min="12041" max="12044" width="9.140625" style="32"/>
    <col min="12045" max="12045" width="10.140625" style="32" bestFit="1" customWidth="1"/>
    <col min="12046" max="12285" width="9.140625" style="32"/>
    <col min="12286" max="12286" width="3.85546875" style="32" customWidth="1"/>
    <col min="12287" max="12287" width="3.5703125" style="32" customWidth="1"/>
    <col min="12288" max="12288" width="10.140625" style="32" customWidth="1"/>
    <col min="12289" max="12289" width="13.28515625" style="32" customWidth="1"/>
    <col min="12290" max="12290" width="4.140625" style="32" bestFit="1" customWidth="1"/>
    <col min="12291" max="12291" width="9.140625" style="32" customWidth="1"/>
    <col min="12292" max="12293" width="10.7109375" style="32" customWidth="1"/>
    <col min="12294" max="12294" width="8.5703125" style="32" customWidth="1"/>
    <col min="12295" max="12295" width="9.85546875" style="32" customWidth="1"/>
    <col min="12296" max="12296" width="6.5703125" style="32" customWidth="1"/>
    <col min="12297" max="12300" width="9.140625" style="32"/>
    <col min="12301" max="12301" width="10.140625" style="32" bestFit="1" customWidth="1"/>
    <col min="12302" max="12541" width="9.140625" style="32"/>
    <col min="12542" max="12542" width="3.85546875" style="32" customWidth="1"/>
    <col min="12543" max="12543" width="3.5703125" style="32" customWidth="1"/>
    <col min="12544" max="12544" width="10.140625" style="32" customWidth="1"/>
    <col min="12545" max="12545" width="13.28515625" style="32" customWidth="1"/>
    <col min="12546" max="12546" width="4.140625" style="32" bestFit="1" customWidth="1"/>
    <col min="12547" max="12547" width="9.140625" style="32" customWidth="1"/>
    <col min="12548" max="12549" width="10.7109375" style="32" customWidth="1"/>
    <col min="12550" max="12550" width="8.5703125" style="32" customWidth="1"/>
    <col min="12551" max="12551" width="9.85546875" style="32" customWidth="1"/>
    <col min="12552" max="12552" width="6.5703125" style="32" customWidth="1"/>
    <col min="12553" max="12556" width="9.140625" style="32"/>
    <col min="12557" max="12557" width="10.140625" style="32" bestFit="1" customWidth="1"/>
    <col min="12558" max="12797" width="9.140625" style="32"/>
    <col min="12798" max="12798" width="3.85546875" style="32" customWidth="1"/>
    <col min="12799" max="12799" width="3.5703125" style="32" customWidth="1"/>
    <col min="12800" max="12800" width="10.140625" style="32" customWidth="1"/>
    <col min="12801" max="12801" width="13.28515625" style="32" customWidth="1"/>
    <col min="12802" max="12802" width="4.140625" style="32" bestFit="1" customWidth="1"/>
    <col min="12803" max="12803" width="9.140625" style="32" customWidth="1"/>
    <col min="12804" max="12805" width="10.7109375" style="32" customWidth="1"/>
    <col min="12806" max="12806" width="8.5703125" style="32" customWidth="1"/>
    <col min="12807" max="12807" width="9.85546875" style="32" customWidth="1"/>
    <col min="12808" max="12808" width="6.5703125" style="32" customWidth="1"/>
    <col min="12809" max="12812" width="9.140625" style="32"/>
    <col min="12813" max="12813" width="10.140625" style="32" bestFit="1" customWidth="1"/>
    <col min="12814" max="13053" width="9.140625" style="32"/>
    <col min="13054" max="13054" width="3.85546875" style="32" customWidth="1"/>
    <col min="13055" max="13055" width="3.5703125" style="32" customWidth="1"/>
    <col min="13056" max="13056" width="10.140625" style="32" customWidth="1"/>
    <col min="13057" max="13057" width="13.28515625" style="32" customWidth="1"/>
    <col min="13058" max="13058" width="4.140625" style="32" bestFit="1" customWidth="1"/>
    <col min="13059" max="13059" width="9.140625" style="32" customWidth="1"/>
    <col min="13060" max="13061" width="10.7109375" style="32" customWidth="1"/>
    <col min="13062" max="13062" width="8.5703125" style="32" customWidth="1"/>
    <col min="13063" max="13063" width="9.85546875" style="32" customWidth="1"/>
    <col min="13064" max="13064" width="6.5703125" style="32" customWidth="1"/>
    <col min="13065" max="13068" width="9.140625" style="32"/>
    <col min="13069" max="13069" width="10.140625" style="32" bestFit="1" customWidth="1"/>
    <col min="13070" max="13309" width="9.140625" style="32"/>
    <col min="13310" max="13310" width="3.85546875" style="32" customWidth="1"/>
    <col min="13311" max="13311" width="3.5703125" style="32" customWidth="1"/>
    <col min="13312" max="13312" width="10.140625" style="32" customWidth="1"/>
    <col min="13313" max="13313" width="13.28515625" style="32" customWidth="1"/>
    <col min="13314" max="13314" width="4.140625" style="32" bestFit="1" customWidth="1"/>
    <col min="13315" max="13315" width="9.140625" style="32" customWidth="1"/>
    <col min="13316" max="13317" width="10.7109375" style="32" customWidth="1"/>
    <col min="13318" max="13318" width="8.5703125" style="32" customWidth="1"/>
    <col min="13319" max="13319" width="9.85546875" style="32" customWidth="1"/>
    <col min="13320" max="13320" width="6.5703125" style="32" customWidth="1"/>
    <col min="13321" max="13324" width="9.140625" style="32"/>
    <col min="13325" max="13325" width="10.140625" style="32" bestFit="1" customWidth="1"/>
    <col min="13326" max="13565" width="9.140625" style="32"/>
    <col min="13566" max="13566" width="3.85546875" style="32" customWidth="1"/>
    <col min="13567" max="13567" width="3.5703125" style="32" customWidth="1"/>
    <col min="13568" max="13568" width="10.140625" style="32" customWidth="1"/>
    <col min="13569" max="13569" width="13.28515625" style="32" customWidth="1"/>
    <col min="13570" max="13570" width="4.140625" style="32" bestFit="1" customWidth="1"/>
    <col min="13571" max="13571" width="9.140625" style="32" customWidth="1"/>
    <col min="13572" max="13573" width="10.7109375" style="32" customWidth="1"/>
    <col min="13574" max="13574" width="8.5703125" style="32" customWidth="1"/>
    <col min="13575" max="13575" width="9.85546875" style="32" customWidth="1"/>
    <col min="13576" max="13576" width="6.5703125" style="32" customWidth="1"/>
    <col min="13577" max="13580" width="9.140625" style="32"/>
    <col min="13581" max="13581" width="10.140625" style="32" bestFit="1" customWidth="1"/>
    <col min="13582" max="13821" width="9.140625" style="32"/>
    <col min="13822" max="13822" width="3.85546875" style="32" customWidth="1"/>
    <col min="13823" max="13823" width="3.5703125" style="32" customWidth="1"/>
    <col min="13824" max="13824" width="10.140625" style="32" customWidth="1"/>
    <col min="13825" max="13825" width="13.28515625" style="32" customWidth="1"/>
    <col min="13826" max="13826" width="4.140625" style="32" bestFit="1" customWidth="1"/>
    <col min="13827" max="13827" width="9.140625" style="32" customWidth="1"/>
    <col min="13828" max="13829" width="10.7109375" style="32" customWidth="1"/>
    <col min="13830" max="13830" width="8.5703125" style="32" customWidth="1"/>
    <col min="13831" max="13831" width="9.85546875" style="32" customWidth="1"/>
    <col min="13832" max="13832" width="6.5703125" style="32" customWidth="1"/>
    <col min="13833" max="13836" width="9.140625" style="32"/>
    <col min="13837" max="13837" width="10.140625" style="32" bestFit="1" customWidth="1"/>
    <col min="13838" max="14077" width="9.140625" style="32"/>
    <col min="14078" max="14078" width="3.85546875" style="32" customWidth="1"/>
    <col min="14079" max="14079" width="3.5703125" style="32" customWidth="1"/>
    <col min="14080" max="14080" width="10.140625" style="32" customWidth="1"/>
    <col min="14081" max="14081" width="13.28515625" style="32" customWidth="1"/>
    <col min="14082" max="14082" width="4.140625" style="32" bestFit="1" customWidth="1"/>
    <col min="14083" max="14083" width="9.140625" style="32" customWidth="1"/>
    <col min="14084" max="14085" width="10.7109375" style="32" customWidth="1"/>
    <col min="14086" max="14086" width="8.5703125" style="32" customWidth="1"/>
    <col min="14087" max="14087" width="9.85546875" style="32" customWidth="1"/>
    <col min="14088" max="14088" width="6.5703125" style="32" customWidth="1"/>
    <col min="14089" max="14092" width="9.140625" style="32"/>
    <col min="14093" max="14093" width="10.140625" style="32" bestFit="1" customWidth="1"/>
    <col min="14094" max="14333" width="9.140625" style="32"/>
    <col min="14334" max="14334" width="3.85546875" style="32" customWidth="1"/>
    <col min="14335" max="14335" width="3.5703125" style="32" customWidth="1"/>
    <col min="14336" max="14336" width="10.140625" style="32" customWidth="1"/>
    <col min="14337" max="14337" width="13.28515625" style="32" customWidth="1"/>
    <col min="14338" max="14338" width="4.140625" style="32" bestFit="1" customWidth="1"/>
    <col min="14339" max="14339" width="9.140625" style="32" customWidth="1"/>
    <col min="14340" max="14341" width="10.7109375" style="32" customWidth="1"/>
    <col min="14342" max="14342" width="8.5703125" style="32" customWidth="1"/>
    <col min="14343" max="14343" width="9.85546875" style="32" customWidth="1"/>
    <col min="14344" max="14344" width="6.5703125" style="32" customWidth="1"/>
    <col min="14345" max="14348" width="9.140625" style="32"/>
    <col min="14349" max="14349" width="10.140625" style="32" bestFit="1" customWidth="1"/>
    <col min="14350" max="14589" width="9.140625" style="32"/>
    <col min="14590" max="14590" width="3.85546875" style="32" customWidth="1"/>
    <col min="14591" max="14591" width="3.5703125" style="32" customWidth="1"/>
    <col min="14592" max="14592" width="10.140625" style="32" customWidth="1"/>
    <col min="14593" max="14593" width="13.28515625" style="32" customWidth="1"/>
    <col min="14594" max="14594" width="4.140625" style="32" bestFit="1" customWidth="1"/>
    <col min="14595" max="14595" width="9.140625" style="32" customWidth="1"/>
    <col min="14596" max="14597" width="10.7109375" style="32" customWidth="1"/>
    <col min="14598" max="14598" width="8.5703125" style="32" customWidth="1"/>
    <col min="14599" max="14599" width="9.85546875" style="32" customWidth="1"/>
    <col min="14600" max="14600" width="6.5703125" style="32" customWidth="1"/>
    <col min="14601" max="14604" width="9.140625" style="32"/>
    <col min="14605" max="14605" width="10.140625" style="32" bestFit="1" customWidth="1"/>
    <col min="14606" max="14845" width="9.140625" style="32"/>
    <col min="14846" max="14846" width="3.85546875" style="32" customWidth="1"/>
    <col min="14847" max="14847" width="3.5703125" style="32" customWidth="1"/>
    <col min="14848" max="14848" width="10.140625" style="32" customWidth="1"/>
    <col min="14849" max="14849" width="13.28515625" style="32" customWidth="1"/>
    <col min="14850" max="14850" width="4.140625" style="32" bestFit="1" customWidth="1"/>
    <col min="14851" max="14851" width="9.140625" style="32" customWidth="1"/>
    <col min="14852" max="14853" width="10.7109375" style="32" customWidth="1"/>
    <col min="14854" max="14854" width="8.5703125" style="32" customWidth="1"/>
    <col min="14855" max="14855" width="9.85546875" style="32" customWidth="1"/>
    <col min="14856" max="14856" width="6.5703125" style="32" customWidth="1"/>
    <col min="14857" max="14860" width="9.140625" style="32"/>
    <col min="14861" max="14861" width="10.140625" style="32" bestFit="1" customWidth="1"/>
    <col min="14862" max="15101" width="9.140625" style="32"/>
    <col min="15102" max="15102" width="3.85546875" style="32" customWidth="1"/>
    <col min="15103" max="15103" width="3.5703125" style="32" customWidth="1"/>
    <col min="15104" max="15104" width="10.140625" style="32" customWidth="1"/>
    <col min="15105" max="15105" width="13.28515625" style="32" customWidth="1"/>
    <col min="15106" max="15106" width="4.140625" style="32" bestFit="1" customWidth="1"/>
    <col min="15107" max="15107" width="9.140625" style="32" customWidth="1"/>
    <col min="15108" max="15109" width="10.7109375" style="32" customWidth="1"/>
    <col min="15110" max="15110" width="8.5703125" style="32" customWidth="1"/>
    <col min="15111" max="15111" width="9.85546875" style="32" customWidth="1"/>
    <col min="15112" max="15112" width="6.5703125" style="32" customWidth="1"/>
    <col min="15113" max="15116" width="9.140625" style="32"/>
    <col min="15117" max="15117" width="10.140625" style="32" bestFit="1" customWidth="1"/>
    <col min="15118" max="15357" width="9.140625" style="32"/>
    <col min="15358" max="15358" width="3.85546875" style="32" customWidth="1"/>
    <col min="15359" max="15359" width="3.5703125" style="32" customWidth="1"/>
    <col min="15360" max="15360" width="10.140625" style="32" customWidth="1"/>
    <col min="15361" max="15361" width="13.28515625" style="32" customWidth="1"/>
    <col min="15362" max="15362" width="4.140625" style="32" bestFit="1" customWidth="1"/>
    <col min="15363" max="15363" width="9.140625" style="32" customWidth="1"/>
    <col min="15364" max="15365" width="10.7109375" style="32" customWidth="1"/>
    <col min="15366" max="15366" width="8.5703125" style="32" customWidth="1"/>
    <col min="15367" max="15367" width="9.85546875" style="32" customWidth="1"/>
    <col min="15368" max="15368" width="6.5703125" style="32" customWidth="1"/>
    <col min="15369" max="15372" width="9.140625" style="32"/>
    <col min="15373" max="15373" width="10.140625" style="32" bestFit="1" customWidth="1"/>
    <col min="15374" max="15613" width="9.140625" style="32"/>
    <col min="15614" max="15614" width="3.85546875" style="32" customWidth="1"/>
    <col min="15615" max="15615" width="3.5703125" style="32" customWidth="1"/>
    <col min="15616" max="15616" width="10.140625" style="32" customWidth="1"/>
    <col min="15617" max="15617" width="13.28515625" style="32" customWidth="1"/>
    <col min="15618" max="15618" width="4.140625" style="32" bestFit="1" customWidth="1"/>
    <col min="15619" max="15619" width="9.140625" style="32" customWidth="1"/>
    <col min="15620" max="15621" width="10.7109375" style="32" customWidth="1"/>
    <col min="15622" max="15622" width="8.5703125" style="32" customWidth="1"/>
    <col min="15623" max="15623" width="9.85546875" style="32" customWidth="1"/>
    <col min="15624" max="15624" width="6.5703125" style="32" customWidth="1"/>
    <col min="15625" max="15628" width="9.140625" style="32"/>
    <col min="15629" max="15629" width="10.140625" style="32" bestFit="1" customWidth="1"/>
    <col min="15630" max="15869" width="9.140625" style="32"/>
    <col min="15870" max="15870" width="3.85546875" style="32" customWidth="1"/>
    <col min="15871" max="15871" width="3.5703125" style="32" customWidth="1"/>
    <col min="15872" max="15872" width="10.140625" style="32" customWidth="1"/>
    <col min="15873" max="15873" width="13.28515625" style="32" customWidth="1"/>
    <col min="15874" max="15874" width="4.140625" style="32" bestFit="1" customWidth="1"/>
    <col min="15875" max="15875" width="9.140625" style="32" customWidth="1"/>
    <col min="15876" max="15877" width="10.7109375" style="32" customWidth="1"/>
    <col min="15878" max="15878" width="8.5703125" style="32" customWidth="1"/>
    <col min="15879" max="15879" width="9.85546875" style="32" customWidth="1"/>
    <col min="15880" max="15880" width="6.5703125" style="32" customWidth="1"/>
    <col min="15881" max="15884" width="9.140625" style="32"/>
    <col min="15885" max="15885" width="10.140625" style="32" bestFit="1" customWidth="1"/>
    <col min="15886" max="16125" width="9.140625" style="32"/>
    <col min="16126" max="16126" width="3.85546875" style="32" customWidth="1"/>
    <col min="16127" max="16127" width="3.5703125" style="32" customWidth="1"/>
    <col min="16128" max="16128" width="10.140625" style="32" customWidth="1"/>
    <col min="16129" max="16129" width="13.28515625" style="32" customWidth="1"/>
    <col min="16130" max="16130" width="4.140625" style="32" bestFit="1" customWidth="1"/>
    <col min="16131" max="16131" width="9.140625" style="32" customWidth="1"/>
    <col min="16132" max="16133" width="10.7109375" style="32" customWidth="1"/>
    <col min="16134" max="16134" width="8.5703125" style="32" customWidth="1"/>
    <col min="16135" max="16135" width="9.85546875" style="32" customWidth="1"/>
    <col min="16136" max="16136" width="6.5703125" style="32" customWidth="1"/>
    <col min="16137" max="16140" width="9.140625" style="32"/>
    <col min="16141" max="16141" width="10.140625" style="32" bestFit="1" customWidth="1"/>
    <col min="16142" max="16384" width="9.140625" style="32"/>
  </cols>
  <sheetData>
    <row r="1" spans="1:11" ht="12" customHeight="1" x14ac:dyDescent="0.2">
      <c r="A1" s="868" t="s">
        <v>649</v>
      </c>
      <c r="B1" s="869"/>
      <c r="C1" s="869"/>
      <c r="D1" s="869"/>
      <c r="E1" s="869"/>
      <c r="F1" s="869"/>
      <c r="G1" s="869"/>
      <c r="H1" s="869"/>
      <c r="I1" s="869"/>
      <c r="J1" s="870"/>
    </row>
    <row r="2" spans="1:11" ht="12" customHeight="1" x14ac:dyDescent="0.2">
      <c r="A2" s="67" t="s">
        <v>283</v>
      </c>
      <c r="B2" s="1017" t="s">
        <v>303</v>
      </c>
      <c r="C2" s="1017"/>
      <c r="D2" s="1017"/>
      <c r="E2" s="1017"/>
      <c r="F2" s="1017"/>
      <c r="G2" s="1017"/>
      <c r="H2" s="1017"/>
      <c r="I2" s="1017"/>
      <c r="J2" s="1017"/>
    </row>
    <row r="3" spans="1:11" ht="12" customHeight="1" x14ac:dyDescent="0.2">
      <c r="A3" s="408" t="s">
        <v>26</v>
      </c>
      <c r="B3" s="971" t="s">
        <v>304</v>
      </c>
      <c r="C3" s="971"/>
      <c r="D3" s="971"/>
      <c r="E3" s="971"/>
      <c r="F3" s="971"/>
      <c r="G3" s="971"/>
      <c r="H3" s="971"/>
      <c r="I3" s="971"/>
      <c r="J3" s="972"/>
    </row>
    <row r="4" spans="1:11" ht="12" customHeight="1" x14ac:dyDescent="0.2">
      <c r="A4" s="979" t="s">
        <v>40</v>
      </c>
      <c r="B4" s="976"/>
      <c r="C4" s="976"/>
      <c r="D4" s="663" t="s">
        <v>4</v>
      </c>
      <c r="E4" s="976" t="s">
        <v>305</v>
      </c>
      <c r="F4" s="976"/>
      <c r="G4" s="977" t="s">
        <v>5</v>
      </c>
      <c r="H4" s="977"/>
      <c r="I4" s="977"/>
      <c r="J4" s="978"/>
    </row>
    <row r="5" spans="1:11" ht="12" customHeight="1" x14ac:dyDescent="0.2">
      <c r="A5" s="331" t="s">
        <v>138</v>
      </c>
      <c r="B5" s="896" t="s">
        <v>383</v>
      </c>
      <c r="C5" s="896"/>
      <c r="D5" s="375" t="s">
        <v>11</v>
      </c>
      <c r="E5" s="1013">
        <f>'(3)_Investimentos'!C5</f>
        <v>0</v>
      </c>
      <c r="F5" s="1014"/>
      <c r="G5" s="1015" t="s">
        <v>88</v>
      </c>
      <c r="H5" s="1015"/>
      <c r="I5" s="1015"/>
      <c r="J5" s="1016"/>
    </row>
    <row r="6" spans="1:11" ht="12" customHeight="1" x14ac:dyDescent="0.2">
      <c r="A6" s="376" t="s">
        <v>140</v>
      </c>
      <c r="B6" s="931" t="s">
        <v>102</v>
      </c>
      <c r="C6" s="931"/>
      <c r="D6" s="377" t="s">
        <v>88</v>
      </c>
      <c r="E6" s="999"/>
      <c r="F6" s="1000"/>
      <c r="G6" s="988"/>
      <c r="H6" s="988"/>
      <c r="I6" s="988"/>
      <c r="J6" s="989"/>
    </row>
    <row r="7" spans="1:11" ht="12" customHeight="1" x14ac:dyDescent="0.2">
      <c r="A7" s="376" t="s">
        <v>141</v>
      </c>
      <c r="B7" s="931" t="s">
        <v>101</v>
      </c>
      <c r="C7" s="931"/>
      <c r="D7" s="377" t="s">
        <v>88</v>
      </c>
      <c r="E7" s="999"/>
      <c r="F7" s="1000"/>
      <c r="G7" s="988"/>
      <c r="H7" s="988"/>
      <c r="I7" s="988"/>
      <c r="J7" s="989"/>
    </row>
    <row r="8" spans="1:11" ht="12" customHeight="1" x14ac:dyDescent="0.2">
      <c r="A8" s="376" t="s">
        <v>514</v>
      </c>
      <c r="B8" s="931" t="s">
        <v>104</v>
      </c>
      <c r="C8" s="931"/>
      <c r="D8" s="377" t="s">
        <v>88</v>
      </c>
      <c r="E8" s="999"/>
      <c r="F8" s="1000"/>
      <c r="G8" s="988"/>
      <c r="H8" s="988"/>
      <c r="I8" s="988"/>
      <c r="J8" s="989"/>
    </row>
    <row r="9" spans="1:11" ht="12" customHeight="1" x14ac:dyDescent="0.2">
      <c r="A9" s="376" t="s">
        <v>515</v>
      </c>
      <c r="B9" s="931" t="s">
        <v>105</v>
      </c>
      <c r="C9" s="931"/>
      <c r="D9" s="377" t="s">
        <v>110</v>
      </c>
      <c r="E9" s="997"/>
      <c r="F9" s="998"/>
      <c r="G9" s="988"/>
      <c r="H9" s="988"/>
      <c r="I9" s="988"/>
      <c r="J9" s="989"/>
      <c r="K9" s="102"/>
    </row>
    <row r="10" spans="1:11" ht="12" customHeight="1" x14ac:dyDescent="0.2">
      <c r="A10" s="376" t="s">
        <v>516</v>
      </c>
      <c r="B10" s="931" t="s">
        <v>106</v>
      </c>
      <c r="C10" s="931"/>
      <c r="D10" s="377" t="s">
        <v>110</v>
      </c>
      <c r="E10" s="997"/>
      <c r="F10" s="998"/>
      <c r="G10" s="988"/>
      <c r="H10" s="988"/>
      <c r="I10" s="988"/>
      <c r="J10" s="989"/>
      <c r="K10" s="102"/>
    </row>
    <row r="11" spans="1:11" ht="12" customHeight="1" x14ac:dyDescent="0.2">
      <c r="A11" s="376" t="s">
        <v>517</v>
      </c>
      <c r="B11" s="931" t="s">
        <v>107</v>
      </c>
      <c r="C11" s="931"/>
      <c r="D11" s="377" t="s">
        <v>111</v>
      </c>
      <c r="E11" s="999"/>
      <c r="F11" s="1000"/>
      <c r="G11" s="988"/>
      <c r="H11" s="988"/>
      <c r="I11" s="988"/>
      <c r="J11" s="989"/>
      <c r="K11" s="272"/>
    </row>
    <row r="12" spans="1:11" ht="12" customHeight="1" x14ac:dyDescent="0.2">
      <c r="A12" s="376" t="s">
        <v>518</v>
      </c>
      <c r="B12" s="931" t="s">
        <v>113</v>
      </c>
      <c r="C12" s="931"/>
      <c r="D12" s="377" t="s">
        <v>112</v>
      </c>
      <c r="E12" s="999"/>
      <c r="F12" s="1000"/>
      <c r="G12" s="988"/>
      <c r="H12" s="988"/>
      <c r="I12" s="988"/>
      <c r="J12" s="989"/>
    </row>
    <row r="13" spans="1:11" ht="12" customHeight="1" x14ac:dyDescent="0.2">
      <c r="A13" s="376" t="s">
        <v>519</v>
      </c>
      <c r="B13" s="931" t="s">
        <v>108</v>
      </c>
      <c r="C13" s="931"/>
      <c r="D13" s="377" t="s">
        <v>88</v>
      </c>
      <c r="E13" s="999"/>
      <c r="F13" s="1000"/>
      <c r="G13" s="988"/>
      <c r="H13" s="988"/>
      <c r="I13" s="988"/>
      <c r="J13" s="989"/>
    </row>
    <row r="14" spans="1:11" ht="12" customHeight="1" x14ac:dyDescent="0.2">
      <c r="A14" s="378" t="s">
        <v>520</v>
      </c>
      <c r="B14" s="895" t="s">
        <v>109</v>
      </c>
      <c r="C14" s="895"/>
      <c r="D14" s="128" t="s">
        <v>88</v>
      </c>
      <c r="E14" s="1007"/>
      <c r="F14" s="1008"/>
      <c r="G14" s="1009"/>
      <c r="H14" s="1009"/>
      <c r="I14" s="1009"/>
      <c r="J14" s="1010"/>
    </row>
    <row r="15" spans="1:11" ht="12" customHeight="1" x14ac:dyDescent="0.2">
      <c r="A15" s="408" t="s">
        <v>27</v>
      </c>
      <c r="B15" s="971" t="s">
        <v>306</v>
      </c>
      <c r="C15" s="971"/>
      <c r="D15" s="971"/>
      <c r="E15" s="971"/>
      <c r="F15" s="971"/>
      <c r="G15" s="971"/>
      <c r="H15" s="971"/>
      <c r="I15" s="971"/>
      <c r="J15" s="972"/>
    </row>
    <row r="16" spans="1:11" ht="12" customHeight="1" x14ac:dyDescent="0.2">
      <c r="A16" s="979" t="s">
        <v>40</v>
      </c>
      <c r="B16" s="976"/>
      <c r="C16" s="976"/>
      <c r="D16" s="663" t="s">
        <v>4</v>
      </c>
      <c r="E16" s="976" t="s">
        <v>307</v>
      </c>
      <c r="F16" s="976"/>
      <c r="G16" s="977" t="s">
        <v>5</v>
      </c>
      <c r="H16" s="977"/>
      <c r="I16" s="977"/>
      <c r="J16" s="978"/>
    </row>
    <row r="17" spans="1:13" ht="12" customHeight="1" x14ac:dyDescent="0.2">
      <c r="A17" s="379" t="s">
        <v>142</v>
      </c>
      <c r="B17" s="896" t="s">
        <v>116</v>
      </c>
      <c r="C17" s="896"/>
      <c r="D17" s="375" t="s">
        <v>7</v>
      </c>
      <c r="E17" s="1001"/>
      <c r="F17" s="1002"/>
      <c r="G17" s="1011"/>
      <c r="H17" s="1011"/>
      <c r="I17" s="1011"/>
      <c r="J17" s="1012"/>
    </row>
    <row r="18" spans="1:13" ht="12" customHeight="1" x14ac:dyDescent="0.2">
      <c r="A18" s="380" t="s">
        <v>143</v>
      </c>
      <c r="B18" s="931" t="s">
        <v>117</v>
      </c>
      <c r="C18" s="931"/>
      <c r="D18" s="377" t="s">
        <v>7</v>
      </c>
      <c r="E18" s="993">
        <f>E17-E20</f>
        <v>0</v>
      </c>
      <c r="F18" s="993"/>
      <c r="G18" s="990"/>
      <c r="H18" s="990"/>
      <c r="I18" s="990"/>
      <c r="J18" s="991"/>
    </row>
    <row r="19" spans="1:13" ht="12" customHeight="1" x14ac:dyDescent="0.2">
      <c r="A19" s="380" t="s">
        <v>144</v>
      </c>
      <c r="B19" s="931" t="s">
        <v>411</v>
      </c>
      <c r="C19" s="931"/>
      <c r="D19" s="377" t="s">
        <v>43</v>
      </c>
      <c r="E19" s="1005"/>
      <c r="F19" s="1006"/>
      <c r="G19" s="988"/>
      <c r="H19" s="988"/>
      <c r="I19" s="988"/>
      <c r="J19" s="989"/>
    </row>
    <row r="20" spans="1:13" ht="12" customHeight="1" x14ac:dyDescent="0.2">
      <c r="A20" s="380" t="s">
        <v>145</v>
      </c>
      <c r="B20" s="931" t="s">
        <v>115</v>
      </c>
      <c r="C20" s="931"/>
      <c r="D20" s="377" t="s">
        <v>44</v>
      </c>
      <c r="E20" s="984"/>
      <c r="F20" s="985"/>
      <c r="G20" s="988"/>
      <c r="H20" s="988"/>
      <c r="I20" s="988"/>
      <c r="J20" s="989"/>
      <c r="L20" s="35"/>
      <c r="M20" s="36"/>
    </row>
    <row r="21" spans="1:13" ht="12" customHeight="1" x14ac:dyDescent="0.2">
      <c r="A21" s="380" t="s">
        <v>146</v>
      </c>
      <c r="B21" s="931" t="s">
        <v>118</v>
      </c>
      <c r="C21" s="931"/>
      <c r="D21" s="377" t="s">
        <v>130</v>
      </c>
      <c r="E21" s="984"/>
      <c r="F21" s="985"/>
      <c r="G21" s="988"/>
      <c r="H21" s="988"/>
      <c r="I21" s="988"/>
      <c r="J21" s="989"/>
      <c r="L21" s="35"/>
      <c r="M21" s="36"/>
    </row>
    <row r="22" spans="1:13" ht="12" customHeight="1" x14ac:dyDescent="0.2">
      <c r="A22" s="380" t="s">
        <v>261</v>
      </c>
      <c r="B22" s="931" t="s">
        <v>119</v>
      </c>
      <c r="C22" s="931"/>
      <c r="D22" s="377" t="s">
        <v>43</v>
      </c>
      <c r="E22" s="984"/>
      <c r="F22" s="985"/>
      <c r="G22" s="988"/>
      <c r="H22" s="988"/>
      <c r="I22" s="988"/>
      <c r="J22" s="989"/>
      <c r="L22" s="35"/>
      <c r="M22" s="36"/>
    </row>
    <row r="23" spans="1:13" ht="12" customHeight="1" x14ac:dyDescent="0.2">
      <c r="A23" s="380" t="s">
        <v>539</v>
      </c>
      <c r="B23" s="931" t="s">
        <v>120</v>
      </c>
      <c r="C23" s="931"/>
      <c r="D23" s="377" t="s">
        <v>43</v>
      </c>
      <c r="E23" s="984"/>
      <c r="F23" s="985"/>
      <c r="G23" s="988"/>
      <c r="H23" s="988"/>
      <c r="I23" s="988"/>
      <c r="J23" s="989"/>
      <c r="L23" s="35"/>
      <c r="M23" s="36"/>
    </row>
    <row r="24" spans="1:13" ht="12" customHeight="1" x14ac:dyDescent="0.2">
      <c r="A24" s="380" t="s">
        <v>540</v>
      </c>
      <c r="B24" s="931" t="s">
        <v>121</v>
      </c>
      <c r="C24" s="931"/>
      <c r="D24" s="377" t="s">
        <v>43</v>
      </c>
      <c r="E24" s="984"/>
      <c r="F24" s="985"/>
      <c r="G24" s="988"/>
      <c r="H24" s="988"/>
      <c r="I24" s="988"/>
      <c r="J24" s="989"/>
      <c r="L24" s="35"/>
      <c r="M24" s="36"/>
    </row>
    <row r="25" spans="1:13" ht="12" customHeight="1" x14ac:dyDescent="0.2">
      <c r="A25" s="380" t="s">
        <v>541</v>
      </c>
      <c r="B25" s="931" t="s">
        <v>122</v>
      </c>
      <c r="C25" s="931"/>
      <c r="D25" s="377" t="s">
        <v>43</v>
      </c>
      <c r="E25" s="984"/>
      <c r="F25" s="985"/>
      <c r="G25" s="988"/>
      <c r="H25" s="988"/>
      <c r="I25" s="988"/>
      <c r="J25" s="989"/>
      <c r="L25" s="35"/>
      <c r="M25" s="36"/>
    </row>
    <row r="26" spans="1:13" ht="12" customHeight="1" x14ac:dyDescent="0.2">
      <c r="A26" s="380" t="s">
        <v>542</v>
      </c>
      <c r="B26" s="931" t="s">
        <v>131</v>
      </c>
      <c r="C26" s="931"/>
      <c r="D26" s="377" t="str">
        <f>D25</f>
        <v>R$/litro</v>
      </c>
      <c r="E26" s="984"/>
      <c r="F26" s="985"/>
      <c r="G26" s="988"/>
      <c r="H26" s="988"/>
      <c r="I26" s="988"/>
      <c r="J26" s="989"/>
      <c r="L26" s="35"/>
      <c r="M26" s="36"/>
    </row>
    <row r="27" spans="1:13" ht="12" customHeight="1" x14ac:dyDescent="0.2">
      <c r="A27" s="380" t="s">
        <v>543</v>
      </c>
      <c r="B27" s="931" t="s">
        <v>132</v>
      </c>
      <c r="C27" s="931"/>
      <c r="D27" s="377" t="str">
        <f>D26</f>
        <v>R$/litro</v>
      </c>
      <c r="E27" s="984"/>
      <c r="F27" s="985"/>
      <c r="G27" s="988"/>
      <c r="H27" s="988"/>
      <c r="I27" s="988"/>
      <c r="J27" s="989"/>
      <c r="L27" s="35"/>
      <c r="M27" s="36"/>
    </row>
    <row r="28" spans="1:13" ht="12" customHeight="1" x14ac:dyDescent="0.2">
      <c r="A28" s="380" t="s">
        <v>544</v>
      </c>
      <c r="B28" s="974" t="s">
        <v>133</v>
      </c>
      <c r="C28" s="974"/>
      <c r="D28" s="377" t="str">
        <f>D27</f>
        <v>R$/litro</v>
      </c>
      <c r="E28" s="984"/>
      <c r="F28" s="985"/>
      <c r="G28" s="988"/>
      <c r="H28" s="988"/>
      <c r="I28" s="988"/>
      <c r="J28" s="989"/>
      <c r="L28" s="35"/>
      <c r="M28" s="36"/>
    </row>
    <row r="29" spans="1:13" ht="12" customHeight="1" x14ac:dyDescent="0.2">
      <c r="A29" s="380" t="s">
        <v>545</v>
      </c>
      <c r="B29" s="974" t="s">
        <v>232</v>
      </c>
      <c r="C29" s="974"/>
      <c r="D29" s="377" t="s">
        <v>51</v>
      </c>
      <c r="E29" s="993">
        <f>E17*1%</f>
        <v>0</v>
      </c>
      <c r="F29" s="993"/>
      <c r="G29" s="990"/>
      <c r="H29" s="990"/>
      <c r="I29" s="990"/>
      <c r="J29" s="991"/>
    </row>
    <row r="30" spans="1:13" ht="12" customHeight="1" x14ac:dyDescent="0.2">
      <c r="A30" s="381" t="s">
        <v>546</v>
      </c>
      <c r="B30" s="975" t="s">
        <v>21</v>
      </c>
      <c r="C30" s="975"/>
      <c r="D30" s="128" t="str">
        <f>D29</f>
        <v>R$/veíc.ano</v>
      </c>
      <c r="E30" s="992">
        <v>0</v>
      </c>
      <c r="F30" s="992"/>
      <c r="G30" s="1022"/>
      <c r="H30" s="1022"/>
      <c r="I30" s="1022"/>
      <c r="J30" s="1023"/>
    </row>
    <row r="31" spans="1:13" ht="12" customHeight="1" x14ac:dyDescent="0.2">
      <c r="A31" s="408" t="s">
        <v>29</v>
      </c>
      <c r="B31" s="971" t="s">
        <v>308</v>
      </c>
      <c r="C31" s="971"/>
      <c r="D31" s="971"/>
      <c r="E31" s="971"/>
      <c r="F31" s="971"/>
      <c r="G31" s="971"/>
      <c r="H31" s="971"/>
      <c r="I31" s="971"/>
      <c r="J31" s="972"/>
    </row>
    <row r="32" spans="1:13" ht="12" customHeight="1" x14ac:dyDescent="0.2">
      <c r="A32" s="979" t="s">
        <v>40</v>
      </c>
      <c r="B32" s="976"/>
      <c r="C32" s="976"/>
      <c r="D32" s="663" t="s">
        <v>4</v>
      </c>
      <c r="E32" s="976" t="s">
        <v>307</v>
      </c>
      <c r="F32" s="976"/>
      <c r="G32" s="977" t="s">
        <v>5</v>
      </c>
      <c r="H32" s="977"/>
      <c r="I32" s="977"/>
      <c r="J32" s="978"/>
    </row>
    <row r="33" spans="1:10" ht="12" customHeight="1" x14ac:dyDescent="0.2">
      <c r="A33" s="382" t="s">
        <v>147</v>
      </c>
      <c r="B33" s="968" t="s">
        <v>129</v>
      </c>
      <c r="C33" s="968"/>
      <c r="D33" s="68" t="s">
        <v>28</v>
      </c>
      <c r="E33" s="995"/>
      <c r="F33" s="996"/>
      <c r="G33" s="1024"/>
      <c r="H33" s="1024"/>
      <c r="I33" s="1024"/>
      <c r="J33" s="1025"/>
    </row>
    <row r="34" spans="1:10" ht="12" customHeight="1" x14ac:dyDescent="0.2">
      <c r="A34" s="67" t="s">
        <v>284</v>
      </c>
      <c r="B34" s="961" t="s">
        <v>309</v>
      </c>
      <c r="C34" s="961"/>
      <c r="D34" s="961"/>
      <c r="E34" s="961"/>
      <c r="F34" s="961"/>
      <c r="G34" s="961"/>
      <c r="H34" s="961"/>
      <c r="I34" s="961"/>
      <c r="J34" s="961"/>
    </row>
    <row r="35" spans="1:10" ht="12" customHeight="1" x14ac:dyDescent="0.2">
      <c r="A35" s="408" t="s">
        <v>26</v>
      </c>
      <c r="B35" s="971" t="s">
        <v>123</v>
      </c>
      <c r="C35" s="971"/>
      <c r="D35" s="971"/>
      <c r="E35" s="971"/>
      <c r="F35" s="971"/>
      <c r="G35" s="971"/>
      <c r="H35" s="971"/>
      <c r="I35" s="971"/>
      <c r="J35" s="972"/>
    </row>
    <row r="36" spans="1:10" ht="11.1" customHeight="1" x14ac:dyDescent="0.2">
      <c r="A36" s="1032" t="s">
        <v>37</v>
      </c>
      <c r="B36" s="1033"/>
      <c r="C36" s="1033"/>
      <c r="D36" s="1033" t="s">
        <v>89</v>
      </c>
      <c r="E36" s="994" t="s">
        <v>6</v>
      </c>
      <c r="F36" s="994"/>
      <c r="G36" s="1033" t="s">
        <v>310</v>
      </c>
      <c r="H36" s="1033" t="s">
        <v>128</v>
      </c>
      <c r="I36" s="1033" t="s">
        <v>126</v>
      </c>
      <c r="J36" s="1036" t="s">
        <v>127</v>
      </c>
    </row>
    <row r="37" spans="1:10" ht="11.1" customHeight="1" x14ac:dyDescent="0.2">
      <c r="A37" s="1034"/>
      <c r="B37" s="1035"/>
      <c r="C37" s="1035"/>
      <c r="D37" s="1035"/>
      <c r="E37" s="667" t="s">
        <v>10</v>
      </c>
      <c r="F37" s="667" t="s">
        <v>12</v>
      </c>
      <c r="G37" s="1035"/>
      <c r="H37" s="1035"/>
      <c r="I37" s="1035"/>
      <c r="J37" s="1037"/>
    </row>
    <row r="38" spans="1:10" ht="12" customHeight="1" x14ac:dyDescent="0.2">
      <c r="A38" s="379" t="s">
        <v>138</v>
      </c>
      <c r="B38" s="896" t="s">
        <v>232</v>
      </c>
      <c r="C38" s="896"/>
      <c r="D38" s="375" t="s">
        <v>90</v>
      </c>
      <c r="E38" s="357">
        <v>1</v>
      </c>
      <c r="F38" s="357">
        <v>12</v>
      </c>
      <c r="G38" s="375" t="str">
        <f>D29</f>
        <v>R$/veíc.ano</v>
      </c>
      <c r="H38" s="383">
        <f>E29</f>
        <v>0</v>
      </c>
      <c r="I38" s="383">
        <f>H38/F38</f>
        <v>0</v>
      </c>
      <c r="J38" s="384">
        <f>IF($E$33=0,0,I38/$E$33)</f>
        <v>0</v>
      </c>
    </row>
    <row r="39" spans="1:10" ht="12" customHeight="1" x14ac:dyDescent="0.2">
      <c r="A39" s="380" t="s">
        <v>140</v>
      </c>
      <c r="B39" s="931" t="s">
        <v>21</v>
      </c>
      <c r="C39" s="931"/>
      <c r="D39" s="377" t="s">
        <v>90</v>
      </c>
      <c r="E39" s="385">
        <v>1</v>
      </c>
      <c r="F39" s="385">
        <v>12</v>
      </c>
      <c r="G39" s="377" t="str">
        <f>D30</f>
        <v>R$/veíc.ano</v>
      </c>
      <c r="H39" s="386">
        <f>E30</f>
        <v>0</v>
      </c>
      <c r="I39" s="386">
        <f>H39/F39</f>
        <v>0</v>
      </c>
      <c r="J39" s="387">
        <f>IF($E$33=0,0,I39/$E$33)</f>
        <v>0</v>
      </c>
    </row>
    <row r="40" spans="1:10" ht="12" customHeight="1" x14ac:dyDescent="0.2">
      <c r="A40" s="380" t="s">
        <v>141</v>
      </c>
      <c r="B40" s="931" t="s">
        <v>91</v>
      </c>
      <c r="C40" s="931"/>
      <c r="D40" s="377" t="s">
        <v>90</v>
      </c>
      <c r="E40" s="388">
        <v>0.03</v>
      </c>
      <c r="F40" s="389">
        <f>E40/12</f>
        <v>2.5000000000000001E-3</v>
      </c>
      <c r="G40" s="377" t="str">
        <f>G39</f>
        <v>R$/veíc.ano</v>
      </c>
      <c r="H40" s="386">
        <f>E17</f>
        <v>0</v>
      </c>
      <c r="I40" s="386">
        <f>H40*F40</f>
        <v>0</v>
      </c>
      <c r="J40" s="387">
        <f>IF($E$33=0,0,I40/$E$33)</f>
        <v>0</v>
      </c>
    </row>
    <row r="41" spans="1:10" ht="12" customHeight="1" x14ac:dyDescent="0.2">
      <c r="A41" s="381" t="s">
        <v>514</v>
      </c>
      <c r="B41" s="895" t="s">
        <v>20</v>
      </c>
      <c r="C41" s="895"/>
      <c r="D41" s="128" t="s">
        <v>90</v>
      </c>
      <c r="E41" s="390">
        <v>0.03</v>
      </c>
      <c r="F41" s="391">
        <f>E41/12</f>
        <v>2.5000000000000001E-3</v>
      </c>
      <c r="G41" s="128" t="str">
        <f>G40</f>
        <v>R$/veíc.ano</v>
      </c>
      <c r="H41" s="130">
        <f>E17</f>
        <v>0</v>
      </c>
      <c r="I41" s="130">
        <f>H41*F41</f>
        <v>0</v>
      </c>
      <c r="J41" s="392">
        <f>IF($E$33=0,0,I41/$E$33)</f>
        <v>0</v>
      </c>
    </row>
    <row r="42" spans="1:10" ht="11.1" customHeight="1" x14ac:dyDescent="0.2">
      <c r="A42" s="1028" t="s">
        <v>162</v>
      </c>
      <c r="B42" s="1029"/>
      <c r="C42" s="1029"/>
      <c r="D42" s="1029"/>
      <c r="E42" s="1029"/>
      <c r="F42" s="1029"/>
      <c r="G42" s="1029"/>
      <c r="H42" s="1029"/>
      <c r="I42" s="1029"/>
      <c r="J42" s="88">
        <f>SUM(J38:J41)</f>
        <v>0</v>
      </c>
    </row>
    <row r="43" spans="1:10" ht="11.1" customHeight="1" x14ac:dyDescent="0.2">
      <c r="A43" s="1026" t="s">
        <v>129</v>
      </c>
      <c r="B43" s="1027"/>
      <c r="C43" s="1027"/>
      <c r="D43" s="1027"/>
      <c r="E43" s="1027"/>
      <c r="F43" s="1027"/>
      <c r="G43" s="1027"/>
      <c r="H43" s="1027"/>
      <c r="I43" s="1027"/>
      <c r="J43" s="90">
        <f>E33</f>
        <v>0</v>
      </c>
    </row>
    <row r="44" spans="1:10" ht="11.1" customHeight="1" x14ac:dyDescent="0.2">
      <c r="A44" s="1026" t="s">
        <v>382</v>
      </c>
      <c r="B44" s="1027"/>
      <c r="C44" s="1027"/>
      <c r="D44" s="1027"/>
      <c r="E44" s="1027"/>
      <c r="F44" s="1027"/>
      <c r="G44" s="1027"/>
      <c r="H44" s="1027"/>
      <c r="I44" s="1027"/>
      <c r="J44" s="90">
        <f>E5</f>
        <v>0</v>
      </c>
    </row>
    <row r="45" spans="1:10" ht="11.1" customHeight="1" x14ac:dyDescent="0.2">
      <c r="A45" s="1020" t="s">
        <v>380</v>
      </c>
      <c r="B45" s="1021"/>
      <c r="C45" s="1021"/>
      <c r="D45" s="1021"/>
      <c r="E45" s="1021"/>
      <c r="F45" s="1021"/>
      <c r="G45" s="1021"/>
      <c r="H45" s="1021"/>
      <c r="I45" s="1021"/>
      <c r="J45" s="85">
        <f>($J$42*$J$43)*J44</f>
        <v>0</v>
      </c>
    </row>
    <row r="46" spans="1:10" ht="11.1" customHeight="1" x14ac:dyDescent="0.2">
      <c r="A46" s="1026" t="s">
        <v>311</v>
      </c>
      <c r="B46" s="1027"/>
      <c r="C46" s="1027"/>
      <c r="D46" s="1027"/>
      <c r="E46" s="1027"/>
      <c r="F46" s="1027"/>
      <c r="G46" s="1027"/>
      <c r="H46" s="1027"/>
      <c r="I46" s="1027"/>
      <c r="J46" s="90">
        <v>12</v>
      </c>
    </row>
    <row r="47" spans="1:10" ht="11.1" customHeight="1" x14ac:dyDescent="0.2">
      <c r="A47" s="1030" t="s">
        <v>312</v>
      </c>
      <c r="B47" s="1019"/>
      <c r="C47" s="1019"/>
      <c r="D47" s="1019"/>
      <c r="E47" s="1019"/>
      <c r="F47" s="1019"/>
      <c r="G47" s="1019"/>
      <c r="H47" s="1019"/>
      <c r="I47" s="1019"/>
      <c r="J47" s="86">
        <f>J45*J46</f>
        <v>0</v>
      </c>
    </row>
    <row r="48" spans="1:10" ht="12" customHeight="1" x14ac:dyDescent="0.2">
      <c r="A48" s="408" t="s">
        <v>27</v>
      </c>
      <c r="B48" s="971" t="s">
        <v>13</v>
      </c>
      <c r="C48" s="971"/>
      <c r="D48" s="971"/>
      <c r="E48" s="971"/>
      <c r="F48" s="971"/>
      <c r="G48" s="971"/>
      <c r="H48" s="971"/>
      <c r="I48" s="971"/>
      <c r="J48" s="972"/>
    </row>
    <row r="49" spans="1:10" ht="11.1" customHeight="1" x14ac:dyDescent="0.2">
      <c r="A49" s="982" t="s">
        <v>37</v>
      </c>
      <c r="B49" s="980"/>
      <c r="C49" s="980"/>
      <c r="D49" s="980" t="s">
        <v>5</v>
      </c>
      <c r="E49" s="980" t="s">
        <v>124</v>
      </c>
      <c r="F49" s="980" t="s">
        <v>319</v>
      </c>
      <c r="G49" s="980" t="s">
        <v>6</v>
      </c>
      <c r="H49" s="980" t="s">
        <v>4</v>
      </c>
      <c r="I49" s="980" t="s">
        <v>313</v>
      </c>
      <c r="J49" s="986" t="s">
        <v>127</v>
      </c>
    </row>
    <row r="50" spans="1:10" ht="11.1" customHeight="1" x14ac:dyDescent="0.2">
      <c r="A50" s="983"/>
      <c r="B50" s="981"/>
      <c r="C50" s="981"/>
      <c r="D50" s="981"/>
      <c r="E50" s="981"/>
      <c r="F50" s="981"/>
      <c r="G50" s="981"/>
      <c r="H50" s="981"/>
      <c r="I50" s="981"/>
      <c r="J50" s="987"/>
    </row>
    <row r="51" spans="1:10" s="66" customFormat="1" ht="12" customHeight="1" x14ac:dyDescent="0.2">
      <c r="A51" s="396" t="s">
        <v>142</v>
      </c>
      <c r="B51" s="961" t="s">
        <v>314</v>
      </c>
      <c r="C51" s="961"/>
      <c r="D51" s="961"/>
      <c r="E51" s="961"/>
      <c r="F51" s="961"/>
      <c r="G51" s="961"/>
      <c r="H51" s="961"/>
      <c r="I51" s="961"/>
      <c r="J51" s="973"/>
    </row>
    <row r="52" spans="1:10" ht="12" customHeight="1" x14ac:dyDescent="0.2">
      <c r="A52" s="397" t="s">
        <v>547</v>
      </c>
      <c r="B52" s="968" t="s">
        <v>93</v>
      </c>
      <c r="C52" s="968"/>
      <c r="D52" s="68" t="s">
        <v>125</v>
      </c>
      <c r="E52" s="267">
        <v>48</v>
      </c>
      <c r="F52" s="268">
        <v>350</v>
      </c>
      <c r="G52" s="269">
        <f>IF(F52=0,0,E52/F52)</f>
        <v>0.13714285714285715</v>
      </c>
      <c r="H52" s="68" t="str">
        <f>D19</f>
        <v>R$/litro</v>
      </c>
      <c r="I52" s="69">
        <f>E19</f>
        <v>0</v>
      </c>
      <c r="J52" s="398">
        <f>IF(G52=0,0,I52*G52)</f>
        <v>0</v>
      </c>
    </row>
    <row r="53" spans="1:10" s="66" customFormat="1" ht="12" customHeight="1" x14ac:dyDescent="0.2">
      <c r="A53" s="94" t="s">
        <v>143</v>
      </c>
      <c r="B53" s="961" t="s">
        <v>315</v>
      </c>
      <c r="C53" s="961"/>
      <c r="D53" s="961"/>
      <c r="E53" s="961"/>
      <c r="F53" s="961"/>
      <c r="G53" s="961"/>
      <c r="H53" s="961"/>
      <c r="I53" s="961"/>
      <c r="J53" s="973"/>
    </row>
    <row r="54" spans="1:10" ht="12" customHeight="1" x14ac:dyDescent="0.2">
      <c r="A54" s="331" t="s">
        <v>548</v>
      </c>
      <c r="B54" s="896" t="s">
        <v>94</v>
      </c>
      <c r="C54" s="896"/>
      <c r="D54" s="375" t="s">
        <v>125</v>
      </c>
      <c r="E54" s="399">
        <v>3</v>
      </c>
      <c r="F54" s="400">
        <v>10000</v>
      </c>
      <c r="G54" s="401">
        <f>E54/F54</f>
        <v>2.9999999999999997E-4</v>
      </c>
      <c r="H54" s="375" t="str">
        <f>D22</f>
        <v>R$/litro</v>
      </c>
      <c r="I54" s="383">
        <f>E22</f>
        <v>0</v>
      </c>
      <c r="J54" s="384">
        <f>IF(G54=0,0,I54*G54)</f>
        <v>0</v>
      </c>
    </row>
    <row r="55" spans="1:10" ht="12" customHeight="1" x14ac:dyDescent="0.2">
      <c r="A55" s="376" t="s">
        <v>550</v>
      </c>
      <c r="B55" s="931" t="s">
        <v>95</v>
      </c>
      <c r="C55" s="931"/>
      <c r="D55" s="377" t="s">
        <v>125</v>
      </c>
      <c r="E55" s="402">
        <v>1</v>
      </c>
      <c r="F55" s="403">
        <v>10000</v>
      </c>
      <c r="G55" s="404">
        <f>E55/F55</f>
        <v>1E-4</v>
      </c>
      <c r="H55" s="377" t="str">
        <f>H54</f>
        <v>R$/litro</v>
      </c>
      <c r="I55" s="386">
        <f>E23</f>
        <v>0</v>
      </c>
      <c r="J55" s="387">
        <f>IF(G55=0,0,I55*G55)</f>
        <v>0</v>
      </c>
    </row>
    <row r="56" spans="1:10" ht="12" customHeight="1" x14ac:dyDescent="0.2">
      <c r="A56" s="376" t="s">
        <v>549</v>
      </c>
      <c r="B56" s="931" t="s">
        <v>96</v>
      </c>
      <c r="C56" s="931"/>
      <c r="D56" s="377" t="s">
        <v>125</v>
      </c>
      <c r="E56" s="402">
        <v>0</v>
      </c>
      <c r="F56" s="403">
        <v>10000</v>
      </c>
      <c r="G56" s="404">
        <f>E56/F56</f>
        <v>0</v>
      </c>
      <c r="H56" s="377" t="str">
        <f>H55</f>
        <v>R$/litro</v>
      </c>
      <c r="I56" s="386">
        <f>E24</f>
        <v>0</v>
      </c>
      <c r="J56" s="387">
        <f>IF(G56=0,0,I56*G56)</f>
        <v>0</v>
      </c>
    </row>
    <row r="57" spans="1:10" ht="12" customHeight="1" x14ac:dyDescent="0.2">
      <c r="A57" s="378" t="s">
        <v>551</v>
      </c>
      <c r="B57" s="895" t="s">
        <v>97</v>
      </c>
      <c r="C57" s="895"/>
      <c r="D57" s="128" t="s">
        <v>125</v>
      </c>
      <c r="E57" s="405">
        <v>0</v>
      </c>
      <c r="F57" s="406">
        <v>10000</v>
      </c>
      <c r="G57" s="407">
        <f>E57/F57</f>
        <v>0</v>
      </c>
      <c r="H57" s="128" t="str">
        <f>H56</f>
        <v>R$/litro</v>
      </c>
      <c r="I57" s="130">
        <f>E25</f>
        <v>0</v>
      </c>
      <c r="J57" s="392">
        <f>IF(G57=0,0,I57*G57)</f>
        <v>0</v>
      </c>
    </row>
    <row r="58" spans="1:10" s="66" customFormat="1" ht="12" customHeight="1" x14ac:dyDescent="0.2">
      <c r="A58" s="94" t="s">
        <v>144</v>
      </c>
      <c r="B58" s="961" t="s">
        <v>316</v>
      </c>
      <c r="C58" s="961"/>
      <c r="D58" s="961"/>
      <c r="E58" s="961"/>
      <c r="F58" s="961"/>
      <c r="G58" s="961"/>
      <c r="H58" s="961"/>
      <c r="I58" s="961"/>
      <c r="J58" s="973"/>
    </row>
    <row r="59" spans="1:10" ht="12" customHeight="1" x14ac:dyDescent="0.2">
      <c r="A59" s="331" t="s">
        <v>552</v>
      </c>
      <c r="B59" s="896" t="s">
        <v>98</v>
      </c>
      <c r="C59" s="896"/>
      <c r="D59" s="375" t="s">
        <v>125</v>
      </c>
      <c r="E59" s="399">
        <v>2</v>
      </c>
      <c r="F59" s="400">
        <v>10000</v>
      </c>
      <c r="G59" s="401">
        <f>E59/F59</f>
        <v>2.0000000000000001E-4</v>
      </c>
      <c r="H59" s="375" t="str">
        <f t="shared" ref="H59:I61" si="0">D26</f>
        <v>R$/litro</v>
      </c>
      <c r="I59" s="383">
        <f t="shared" si="0"/>
        <v>0</v>
      </c>
      <c r="J59" s="384">
        <f>IF(G59=0,0,I59*G59)</f>
        <v>0</v>
      </c>
    </row>
    <row r="60" spans="1:10" ht="12" customHeight="1" x14ac:dyDescent="0.2">
      <c r="A60" s="376" t="s">
        <v>553</v>
      </c>
      <c r="B60" s="931" t="s">
        <v>99</v>
      </c>
      <c r="C60" s="931"/>
      <c r="D60" s="377" t="s">
        <v>125</v>
      </c>
      <c r="E60" s="402">
        <v>0.5</v>
      </c>
      <c r="F60" s="403">
        <v>10000</v>
      </c>
      <c r="G60" s="404">
        <f>E60/F60</f>
        <v>5.0000000000000002E-5</v>
      </c>
      <c r="H60" s="377" t="str">
        <f t="shared" si="0"/>
        <v>R$/litro</v>
      </c>
      <c r="I60" s="386">
        <f t="shared" si="0"/>
        <v>0</v>
      </c>
      <c r="J60" s="387">
        <f>IF(G60=0,0,I60*G60)</f>
        <v>0</v>
      </c>
    </row>
    <row r="61" spans="1:10" ht="12" customHeight="1" x14ac:dyDescent="0.2">
      <c r="A61" s="378" t="s">
        <v>554</v>
      </c>
      <c r="B61" s="895" t="s">
        <v>100</v>
      </c>
      <c r="C61" s="895"/>
      <c r="D61" s="128" t="s">
        <v>125</v>
      </c>
      <c r="E61" s="405">
        <v>0.5</v>
      </c>
      <c r="F61" s="406">
        <v>10000</v>
      </c>
      <c r="G61" s="407">
        <f>E61/F61</f>
        <v>5.0000000000000002E-5</v>
      </c>
      <c r="H61" s="128" t="str">
        <f t="shared" si="0"/>
        <v>R$/litro</v>
      </c>
      <c r="I61" s="130">
        <f t="shared" si="0"/>
        <v>0</v>
      </c>
      <c r="J61" s="392">
        <f>IF(G61=0,0,I61*G61)</f>
        <v>0</v>
      </c>
    </row>
    <row r="62" spans="1:10" s="66" customFormat="1" ht="12" customHeight="1" x14ac:dyDescent="0.2">
      <c r="A62" s="94" t="s">
        <v>145</v>
      </c>
      <c r="B62" s="961" t="s">
        <v>317</v>
      </c>
      <c r="C62" s="961"/>
      <c r="D62" s="961"/>
      <c r="E62" s="961"/>
      <c r="F62" s="961"/>
      <c r="G62" s="961"/>
      <c r="H62" s="961"/>
      <c r="I62" s="961"/>
      <c r="J62" s="973"/>
    </row>
    <row r="63" spans="1:10" ht="12" customHeight="1" x14ac:dyDescent="0.2">
      <c r="A63" s="397" t="s">
        <v>555</v>
      </c>
      <c r="B63" s="968" t="s">
        <v>8</v>
      </c>
      <c r="C63" s="968"/>
      <c r="D63" s="68" t="s">
        <v>92</v>
      </c>
      <c r="E63" s="268">
        <v>4</v>
      </c>
      <c r="F63" s="300">
        <v>40000</v>
      </c>
      <c r="G63" s="271">
        <f>E63/F63</f>
        <v>1E-4</v>
      </c>
      <c r="H63" s="68" t="str">
        <f>D20</f>
        <v>R$/unid.</v>
      </c>
      <c r="I63" s="71">
        <f>E20</f>
        <v>0</v>
      </c>
      <c r="J63" s="398">
        <f>IF(G63=0,0,I63*G63)</f>
        <v>0</v>
      </c>
    </row>
    <row r="64" spans="1:10" s="66" customFormat="1" ht="12" customHeight="1" x14ac:dyDescent="0.2">
      <c r="A64" s="94" t="s">
        <v>146</v>
      </c>
      <c r="B64" s="961" t="s">
        <v>78</v>
      </c>
      <c r="C64" s="961"/>
      <c r="D64" s="961"/>
      <c r="E64" s="961"/>
      <c r="F64" s="961"/>
      <c r="G64" s="961"/>
      <c r="H64" s="961"/>
      <c r="I64" s="961"/>
      <c r="J64" s="973"/>
    </row>
    <row r="65" spans="1:10" ht="12" customHeight="1" x14ac:dyDescent="0.2">
      <c r="A65" s="397" t="s">
        <v>556</v>
      </c>
      <c r="B65" s="968" t="s">
        <v>78</v>
      </c>
      <c r="C65" s="968"/>
      <c r="D65" s="68" t="s">
        <v>134</v>
      </c>
      <c r="E65" s="270">
        <v>5.0000000000000001E-3</v>
      </c>
      <c r="F65" s="300" t="s">
        <v>88</v>
      </c>
      <c r="G65" s="271">
        <f>IF(E33=0,0,E65/E33)</f>
        <v>0</v>
      </c>
      <c r="H65" s="68" t="str">
        <f>D18</f>
        <v>R$/veíc.</v>
      </c>
      <c r="I65" s="71">
        <f>E18</f>
        <v>0</v>
      </c>
      <c r="J65" s="398">
        <f>IF(G65=0,0,I65*G65)</f>
        <v>0</v>
      </c>
    </row>
    <row r="66" spans="1:10" s="66" customFormat="1" ht="12" customHeight="1" x14ac:dyDescent="0.2">
      <c r="A66" s="94" t="s">
        <v>261</v>
      </c>
      <c r="B66" s="961" t="s">
        <v>318</v>
      </c>
      <c r="C66" s="961"/>
      <c r="D66" s="961"/>
      <c r="E66" s="961"/>
      <c r="F66" s="961"/>
      <c r="G66" s="961"/>
      <c r="H66" s="961"/>
      <c r="I66" s="961"/>
      <c r="J66" s="973"/>
    </row>
    <row r="67" spans="1:10" ht="12" customHeight="1" x14ac:dyDescent="0.2">
      <c r="A67" s="397" t="s">
        <v>557</v>
      </c>
      <c r="B67" s="968" t="s">
        <v>260</v>
      </c>
      <c r="C67" s="968"/>
      <c r="D67" s="68" t="s">
        <v>137</v>
      </c>
      <c r="E67" s="268">
        <v>2</v>
      </c>
      <c r="F67" s="300">
        <f>E33</f>
        <v>0</v>
      </c>
      <c r="G67" s="271">
        <f>IF(F67=0,0,E67/F67)</f>
        <v>0</v>
      </c>
      <c r="H67" s="68" t="str">
        <f>D21</f>
        <v>R$/serv.</v>
      </c>
      <c r="I67" s="71">
        <f>E21</f>
        <v>0</v>
      </c>
      <c r="J67" s="398">
        <f>IF(G67=0,0,I67*G67)</f>
        <v>0</v>
      </c>
    </row>
    <row r="68" spans="1:10" ht="11.1" customHeight="1" x14ac:dyDescent="0.2">
      <c r="A68" s="1028" t="s">
        <v>162</v>
      </c>
      <c r="B68" s="1031"/>
      <c r="C68" s="1031"/>
      <c r="D68" s="1031"/>
      <c r="E68" s="1031"/>
      <c r="F68" s="1031"/>
      <c r="G68" s="1031"/>
      <c r="H68" s="1031"/>
      <c r="I68" s="1031"/>
      <c r="J68" s="409">
        <f>SUM(J52:J67)</f>
        <v>0</v>
      </c>
    </row>
    <row r="69" spans="1:10" ht="11.1" customHeight="1" x14ac:dyDescent="0.2">
      <c r="A69" s="1026" t="s">
        <v>129</v>
      </c>
      <c r="B69" s="1027"/>
      <c r="C69" s="1027"/>
      <c r="D69" s="1027"/>
      <c r="E69" s="1027"/>
      <c r="F69" s="1027"/>
      <c r="G69" s="1027"/>
      <c r="H69" s="1027"/>
      <c r="I69" s="1027"/>
      <c r="J69" s="90">
        <f>E33</f>
        <v>0</v>
      </c>
    </row>
    <row r="70" spans="1:10" ht="11.1" customHeight="1" x14ac:dyDescent="0.2">
      <c r="A70" s="1026" t="s">
        <v>382</v>
      </c>
      <c r="B70" s="1027"/>
      <c r="C70" s="1027"/>
      <c r="D70" s="1027"/>
      <c r="E70" s="1027"/>
      <c r="F70" s="1027"/>
      <c r="G70" s="1027"/>
      <c r="H70" s="1027"/>
      <c r="I70" s="1027"/>
      <c r="J70" s="90">
        <f>E5</f>
        <v>0</v>
      </c>
    </row>
    <row r="71" spans="1:10" ht="11.1" customHeight="1" x14ac:dyDescent="0.2">
      <c r="A71" s="1020" t="s">
        <v>381</v>
      </c>
      <c r="B71" s="1021"/>
      <c r="C71" s="1021"/>
      <c r="D71" s="1021"/>
      <c r="E71" s="1021"/>
      <c r="F71" s="1021"/>
      <c r="G71" s="1021"/>
      <c r="H71" s="1021"/>
      <c r="I71" s="1021"/>
      <c r="J71" s="85">
        <f>($J$68*$J$69)*J70</f>
        <v>0</v>
      </c>
    </row>
    <row r="72" spans="1:10" ht="11.1" customHeight="1" x14ac:dyDescent="0.2">
      <c r="A72" s="1026" t="s">
        <v>311</v>
      </c>
      <c r="B72" s="1027"/>
      <c r="C72" s="1027"/>
      <c r="D72" s="1027"/>
      <c r="E72" s="1027"/>
      <c r="F72" s="1027"/>
      <c r="G72" s="1027"/>
      <c r="H72" s="1027"/>
      <c r="I72" s="1027"/>
      <c r="J72" s="90">
        <f>J46</f>
        <v>12</v>
      </c>
    </row>
    <row r="73" spans="1:10" ht="11.1" customHeight="1" x14ac:dyDescent="0.2">
      <c r="A73" s="1018" t="s">
        <v>312</v>
      </c>
      <c r="B73" s="1019"/>
      <c r="C73" s="1019"/>
      <c r="D73" s="1019"/>
      <c r="E73" s="1019"/>
      <c r="F73" s="1019"/>
      <c r="G73" s="1019"/>
      <c r="H73" s="1019"/>
      <c r="I73" s="1019"/>
      <c r="J73" s="86">
        <f>J71*J72</f>
        <v>0</v>
      </c>
    </row>
    <row r="74" spans="1:10" s="33" customFormat="1" ht="9.9499999999999993" customHeight="1" x14ac:dyDescent="0.2">
      <c r="A74" s="969" t="s">
        <v>136</v>
      </c>
      <c r="B74" s="969"/>
      <c r="C74" s="969"/>
      <c r="D74" s="969"/>
      <c r="E74" s="969"/>
      <c r="F74" s="969"/>
      <c r="G74" s="969"/>
      <c r="H74" s="969"/>
      <c r="I74" s="969"/>
      <c r="J74" s="969"/>
    </row>
    <row r="75" spans="1:10" ht="9.9499999999999993" customHeight="1" x14ac:dyDescent="0.2">
      <c r="A75" s="970" t="s">
        <v>373</v>
      </c>
      <c r="B75" s="970"/>
      <c r="C75" s="970"/>
      <c r="D75" s="970"/>
      <c r="E75" s="970"/>
      <c r="F75" s="970"/>
      <c r="G75" s="970"/>
      <c r="H75" s="970"/>
      <c r="I75" s="970"/>
      <c r="J75" s="970"/>
    </row>
  </sheetData>
  <sheetProtection algorithmName="SHA-512" hashValue="hhWf0g9H1vjB7prCu7hFglGenGburTFUeb68fm1kNEiP/kkA0qQzVDxsWvVu48XHcu24HIQtKpSqH5irm/sJaw==" saltValue="8BNTqzJ7FWQMXhIwY1m/Sw==" spinCount="100000" sheet="1" formatCells="0" formatColumns="0" formatRows="0" insertColumns="0" insertRows="0" insertHyperlinks="0" deleteColumns="0" deleteRows="0" sort="0" autoFilter="0" pivotTables="0"/>
  <protectedRanges>
    <protectedRange algorithmName="SHA-512" hashValue="Owd5JZTbghYndfD5q9fyriPtCT4xS4yjGgwpZ0LPHiHeA08wDyQ596jJhRnOlLETeNGz4JDdZBbUYNbqm1Lu/A==" saltValue="puo0vZVJsYCZKQvgbjz3oA==" spinCount="100000" sqref="E4:F30" name="Valores"/>
  </protectedRanges>
  <mergeCells count="142">
    <mergeCell ref="B57:C57"/>
    <mergeCell ref="A73:I73"/>
    <mergeCell ref="A68:I68"/>
    <mergeCell ref="A69:I69"/>
    <mergeCell ref="A72:I72"/>
    <mergeCell ref="A71:I71"/>
    <mergeCell ref="H49:H50"/>
    <mergeCell ref="I49:I50"/>
    <mergeCell ref="A44:I44"/>
    <mergeCell ref="B51:J51"/>
    <mergeCell ref="B52:C52"/>
    <mergeCell ref="B53:J53"/>
    <mergeCell ref="B54:C54"/>
    <mergeCell ref="B55:C55"/>
    <mergeCell ref="B56:C56"/>
    <mergeCell ref="J49:J50"/>
    <mergeCell ref="A49:C50"/>
    <mergeCell ref="D49:D50"/>
    <mergeCell ref="E49:E50"/>
    <mergeCell ref="F49:F50"/>
    <mergeCell ref="G49:G50"/>
    <mergeCell ref="A47:I47"/>
    <mergeCell ref="A46:I46"/>
    <mergeCell ref="E19:F19"/>
    <mergeCell ref="G24:J24"/>
    <mergeCell ref="G25:J25"/>
    <mergeCell ref="B18:C18"/>
    <mergeCell ref="B19:C19"/>
    <mergeCell ref="B20:C20"/>
    <mergeCell ref="B21:C21"/>
    <mergeCell ref="B22:C22"/>
    <mergeCell ref="B23:C23"/>
    <mergeCell ref="G19:J19"/>
    <mergeCell ref="E18:F18"/>
    <mergeCell ref="G17:J17"/>
    <mergeCell ref="G23:J23"/>
    <mergeCell ref="G26:J26"/>
    <mergeCell ref="G22:J22"/>
    <mergeCell ref="G28:J28"/>
    <mergeCell ref="G14:J14"/>
    <mergeCell ref="G20:J20"/>
    <mergeCell ref="G21:J21"/>
    <mergeCell ref="G27:J27"/>
    <mergeCell ref="G18:J18"/>
    <mergeCell ref="A1:J1"/>
    <mergeCell ref="E5:F5"/>
    <mergeCell ref="E6:F6"/>
    <mergeCell ref="E7:F7"/>
    <mergeCell ref="E8:F8"/>
    <mergeCell ref="G5:J5"/>
    <mergeCell ref="G6:J6"/>
    <mergeCell ref="G7:J7"/>
    <mergeCell ref="G8:J8"/>
    <mergeCell ref="A4:C4"/>
    <mergeCell ref="E4:F4"/>
    <mergeCell ref="G4:J4"/>
    <mergeCell ref="B2:J2"/>
    <mergeCell ref="B3:J3"/>
    <mergeCell ref="B5:C5"/>
    <mergeCell ref="B6:C6"/>
    <mergeCell ref="B7:C7"/>
    <mergeCell ref="B8:C8"/>
    <mergeCell ref="B24:C24"/>
    <mergeCell ref="B25:C25"/>
    <mergeCell ref="E25:F25"/>
    <mergeCell ref="E20:F20"/>
    <mergeCell ref="E21:F21"/>
    <mergeCell ref="E22:F22"/>
    <mergeCell ref="E23:F23"/>
    <mergeCell ref="E24:F24"/>
    <mergeCell ref="G33:J33"/>
    <mergeCell ref="G29:J29"/>
    <mergeCell ref="G30:J30"/>
    <mergeCell ref="B31:J31"/>
    <mergeCell ref="B29:C29"/>
    <mergeCell ref="B30:C30"/>
    <mergeCell ref="E26:F26"/>
    <mergeCell ref="E27:F27"/>
    <mergeCell ref="E30:F30"/>
    <mergeCell ref="E29:F29"/>
    <mergeCell ref="E28:F28"/>
    <mergeCell ref="B9:C9"/>
    <mergeCell ref="B10:C10"/>
    <mergeCell ref="B11:C11"/>
    <mergeCell ref="A16:C16"/>
    <mergeCell ref="E16:F16"/>
    <mergeCell ref="G16:J16"/>
    <mergeCell ref="E13:F13"/>
    <mergeCell ref="E11:F11"/>
    <mergeCell ref="E14:F14"/>
    <mergeCell ref="E9:F9"/>
    <mergeCell ref="E10:F10"/>
    <mergeCell ref="G9:J9"/>
    <mergeCell ref="G10:J10"/>
    <mergeCell ref="E12:F12"/>
    <mergeCell ref="G11:J11"/>
    <mergeCell ref="G13:J13"/>
    <mergeCell ref="G12:J12"/>
    <mergeCell ref="B12:C12"/>
    <mergeCell ref="B13:C13"/>
    <mergeCell ref="B14:C14"/>
    <mergeCell ref="B15:J15"/>
    <mergeCell ref="B39:C39"/>
    <mergeCell ref="B40:C40"/>
    <mergeCell ref="A32:C32"/>
    <mergeCell ref="E32:F32"/>
    <mergeCell ref="G32:J32"/>
    <mergeCell ref="A36:C37"/>
    <mergeCell ref="D36:D37"/>
    <mergeCell ref="E36:F36"/>
    <mergeCell ref="G36:G37"/>
    <mergeCell ref="H36:H37"/>
    <mergeCell ref="I36:I37"/>
    <mergeCell ref="J36:J37"/>
    <mergeCell ref="E33:F33"/>
    <mergeCell ref="B33:C33"/>
    <mergeCell ref="B34:J34"/>
    <mergeCell ref="B35:J35"/>
    <mergeCell ref="B17:C17"/>
    <mergeCell ref="E17:F17"/>
    <mergeCell ref="A74:J74"/>
    <mergeCell ref="A75:J75"/>
    <mergeCell ref="B63:C63"/>
    <mergeCell ref="B64:J64"/>
    <mergeCell ref="B65:C65"/>
    <mergeCell ref="B66:J66"/>
    <mergeCell ref="B67:C67"/>
    <mergeCell ref="B58:J58"/>
    <mergeCell ref="B59:C59"/>
    <mergeCell ref="B60:C60"/>
    <mergeCell ref="B61:C61"/>
    <mergeCell ref="B62:J62"/>
    <mergeCell ref="A70:I70"/>
    <mergeCell ref="B41:C41"/>
    <mergeCell ref="B48:J48"/>
    <mergeCell ref="B26:C26"/>
    <mergeCell ref="B27:C27"/>
    <mergeCell ref="B28:C28"/>
    <mergeCell ref="A43:I43"/>
    <mergeCell ref="A42:I42"/>
    <mergeCell ref="A45:I45"/>
    <mergeCell ref="B38:C38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83" orientation="portrait" r:id="rId1"/>
  <headerFooter>
    <oddHeader>&amp;L&amp;"Calibri,Negrito"&amp;9Município de Chapecó - SC
Concessão do Serviço Municipal de Remoção, Guarda e Depósito de
Veículos Automotores&amp;R&amp;G</oddHeader>
    <oddFooter>&amp;L&amp;"Calibri,Negrito"&amp;9Composição da Despesa com Veículo - Reboque I&amp;R&amp;"Calibri,Negrito"&amp;9Pág.: &amp;P de &amp;N</oddFooter>
  </headerFooter>
  <ignoredErrors>
    <ignoredError sqref="E18:F18 E29:F29" unlockedFormula="1"/>
  </ignoredError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>
    <tabColor theme="6" tint="0.79998168889431442"/>
  </sheetPr>
  <dimension ref="A1:M75"/>
  <sheetViews>
    <sheetView topLeftCell="A26" zoomScaleNormal="100" zoomScaleSheetLayoutView="100" workbookViewId="0">
      <selection activeCell="A46" sqref="A45:I46"/>
    </sheetView>
  </sheetViews>
  <sheetFormatPr defaultRowHeight="14.1" customHeight="1" x14ac:dyDescent="0.2"/>
  <cols>
    <col min="1" max="1" width="4.7109375" style="32" customWidth="1"/>
    <col min="2" max="2" width="3.7109375" style="32" customWidth="1"/>
    <col min="3" max="3" width="31.7109375" style="32" customWidth="1"/>
    <col min="4" max="4" width="10.7109375" style="32" customWidth="1"/>
    <col min="5" max="5" width="9.7109375" style="13" customWidth="1"/>
    <col min="6" max="7" width="9.7109375" style="32" customWidth="1"/>
    <col min="8" max="10" width="10.7109375" style="32" customWidth="1"/>
    <col min="11" max="12" width="9.140625" style="32"/>
    <col min="13" max="13" width="10.140625" style="32" bestFit="1" customWidth="1"/>
    <col min="14" max="253" width="9.140625" style="32"/>
    <col min="254" max="254" width="3.85546875" style="32" customWidth="1"/>
    <col min="255" max="255" width="3.5703125" style="32" customWidth="1"/>
    <col min="256" max="256" width="10.140625" style="32" customWidth="1"/>
    <col min="257" max="257" width="13.28515625" style="32" customWidth="1"/>
    <col min="258" max="258" width="4.140625" style="32" bestFit="1" customWidth="1"/>
    <col min="259" max="259" width="9.140625" style="32" customWidth="1"/>
    <col min="260" max="261" width="10.7109375" style="32" customWidth="1"/>
    <col min="262" max="262" width="8.5703125" style="32" customWidth="1"/>
    <col min="263" max="263" width="9.85546875" style="32" customWidth="1"/>
    <col min="264" max="264" width="6.5703125" style="32" customWidth="1"/>
    <col min="265" max="268" width="9.140625" style="32"/>
    <col min="269" max="269" width="10.140625" style="32" bestFit="1" customWidth="1"/>
    <col min="270" max="509" width="9.140625" style="32"/>
    <col min="510" max="510" width="3.85546875" style="32" customWidth="1"/>
    <col min="511" max="511" width="3.5703125" style="32" customWidth="1"/>
    <col min="512" max="512" width="10.140625" style="32" customWidth="1"/>
    <col min="513" max="513" width="13.28515625" style="32" customWidth="1"/>
    <col min="514" max="514" width="4.140625" style="32" bestFit="1" customWidth="1"/>
    <col min="515" max="515" width="9.140625" style="32" customWidth="1"/>
    <col min="516" max="517" width="10.7109375" style="32" customWidth="1"/>
    <col min="518" max="518" width="8.5703125" style="32" customWidth="1"/>
    <col min="519" max="519" width="9.85546875" style="32" customWidth="1"/>
    <col min="520" max="520" width="6.5703125" style="32" customWidth="1"/>
    <col min="521" max="524" width="9.140625" style="32"/>
    <col min="525" max="525" width="10.140625" style="32" bestFit="1" customWidth="1"/>
    <col min="526" max="765" width="9.140625" style="32"/>
    <col min="766" max="766" width="3.85546875" style="32" customWidth="1"/>
    <col min="767" max="767" width="3.5703125" style="32" customWidth="1"/>
    <col min="768" max="768" width="10.140625" style="32" customWidth="1"/>
    <col min="769" max="769" width="13.28515625" style="32" customWidth="1"/>
    <col min="770" max="770" width="4.140625" style="32" bestFit="1" customWidth="1"/>
    <col min="771" max="771" width="9.140625" style="32" customWidth="1"/>
    <col min="772" max="773" width="10.7109375" style="32" customWidth="1"/>
    <col min="774" max="774" width="8.5703125" style="32" customWidth="1"/>
    <col min="775" max="775" width="9.85546875" style="32" customWidth="1"/>
    <col min="776" max="776" width="6.5703125" style="32" customWidth="1"/>
    <col min="777" max="780" width="9.140625" style="32"/>
    <col min="781" max="781" width="10.140625" style="32" bestFit="1" customWidth="1"/>
    <col min="782" max="1021" width="9.140625" style="32"/>
    <col min="1022" max="1022" width="3.85546875" style="32" customWidth="1"/>
    <col min="1023" max="1023" width="3.5703125" style="32" customWidth="1"/>
    <col min="1024" max="1024" width="10.140625" style="32" customWidth="1"/>
    <col min="1025" max="1025" width="13.28515625" style="32" customWidth="1"/>
    <col min="1026" max="1026" width="4.140625" style="32" bestFit="1" customWidth="1"/>
    <col min="1027" max="1027" width="9.140625" style="32" customWidth="1"/>
    <col min="1028" max="1029" width="10.7109375" style="32" customWidth="1"/>
    <col min="1030" max="1030" width="8.5703125" style="32" customWidth="1"/>
    <col min="1031" max="1031" width="9.85546875" style="32" customWidth="1"/>
    <col min="1032" max="1032" width="6.5703125" style="32" customWidth="1"/>
    <col min="1033" max="1036" width="9.140625" style="32"/>
    <col min="1037" max="1037" width="10.140625" style="32" bestFit="1" customWidth="1"/>
    <col min="1038" max="1277" width="9.140625" style="32"/>
    <col min="1278" max="1278" width="3.85546875" style="32" customWidth="1"/>
    <col min="1279" max="1279" width="3.5703125" style="32" customWidth="1"/>
    <col min="1280" max="1280" width="10.140625" style="32" customWidth="1"/>
    <col min="1281" max="1281" width="13.28515625" style="32" customWidth="1"/>
    <col min="1282" max="1282" width="4.140625" style="32" bestFit="1" customWidth="1"/>
    <col min="1283" max="1283" width="9.140625" style="32" customWidth="1"/>
    <col min="1284" max="1285" width="10.7109375" style="32" customWidth="1"/>
    <col min="1286" max="1286" width="8.5703125" style="32" customWidth="1"/>
    <col min="1287" max="1287" width="9.85546875" style="32" customWidth="1"/>
    <col min="1288" max="1288" width="6.5703125" style="32" customWidth="1"/>
    <col min="1289" max="1292" width="9.140625" style="32"/>
    <col min="1293" max="1293" width="10.140625" style="32" bestFit="1" customWidth="1"/>
    <col min="1294" max="1533" width="9.140625" style="32"/>
    <col min="1534" max="1534" width="3.85546875" style="32" customWidth="1"/>
    <col min="1535" max="1535" width="3.5703125" style="32" customWidth="1"/>
    <col min="1536" max="1536" width="10.140625" style="32" customWidth="1"/>
    <col min="1537" max="1537" width="13.28515625" style="32" customWidth="1"/>
    <col min="1538" max="1538" width="4.140625" style="32" bestFit="1" customWidth="1"/>
    <col min="1539" max="1539" width="9.140625" style="32" customWidth="1"/>
    <col min="1540" max="1541" width="10.7109375" style="32" customWidth="1"/>
    <col min="1542" max="1542" width="8.5703125" style="32" customWidth="1"/>
    <col min="1543" max="1543" width="9.85546875" style="32" customWidth="1"/>
    <col min="1544" max="1544" width="6.5703125" style="32" customWidth="1"/>
    <col min="1545" max="1548" width="9.140625" style="32"/>
    <col min="1549" max="1549" width="10.140625" style="32" bestFit="1" customWidth="1"/>
    <col min="1550" max="1789" width="9.140625" style="32"/>
    <col min="1790" max="1790" width="3.85546875" style="32" customWidth="1"/>
    <col min="1791" max="1791" width="3.5703125" style="32" customWidth="1"/>
    <col min="1792" max="1792" width="10.140625" style="32" customWidth="1"/>
    <col min="1793" max="1793" width="13.28515625" style="32" customWidth="1"/>
    <col min="1794" max="1794" width="4.140625" style="32" bestFit="1" customWidth="1"/>
    <col min="1795" max="1795" width="9.140625" style="32" customWidth="1"/>
    <col min="1796" max="1797" width="10.7109375" style="32" customWidth="1"/>
    <col min="1798" max="1798" width="8.5703125" style="32" customWidth="1"/>
    <col min="1799" max="1799" width="9.85546875" style="32" customWidth="1"/>
    <col min="1800" max="1800" width="6.5703125" style="32" customWidth="1"/>
    <col min="1801" max="1804" width="9.140625" style="32"/>
    <col min="1805" max="1805" width="10.140625" style="32" bestFit="1" customWidth="1"/>
    <col min="1806" max="2045" width="9.140625" style="32"/>
    <col min="2046" max="2046" width="3.85546875" style="32" customWidth="1"/>
    <col min="2047" max="2047" width="3.5703125" style="32" customWidth="1"/>
    <col min="2048" max="2048" width="10.140625" style="32" customWidth="1"/>
    <col min="2049" max="2049" width="13.28515625" style="32" customWidth="1"/>
    <col min="2050" max="2050" width="4.140625" style="32" bestFit="1" customWidth="1"/>
    <col min="2051" max="2051" width="9.140625" style="32" customWidth="1"/>
    <col min="2052" max="2053" width="10.7109375" style="32" customWidth="1"/>
    <col min="2054" max="2054" width="8.5703125" style="32" customWidth="1"/>
    <col min="2055" max="2055" width="9.85546875" style="32" customWidth="1"/>
    <col min="2056" max="2056" width="6.5703125" style="32" customWidth="1"/>
    <col min="2057" max="2060" width="9.140625" style="32"/>
    <col min="2061" max="2061" width="10.140625" style="32" bestFit="1" customWidth="1"/>
    <col min="2062" max="2301" width="9.140625" style="32"/>
    <col min="2302" max="2302" width="3.85546875" style="32" customWidth="1"/>
    <col min="2303" max="2303" width="3.5703125" style="32" customWidth="1"/>
    <col min="2304" max="2304" width="10.140625" style="32" customWidth="1"/>
    <col min="2305" max="2305" width="13.28515625" style="32" customWidth="1"/>
    <col min="2306" max="2306" width="4.140625" style="32" bestFit="1" customWidth="1"/>
    <col min="2307" max="2307" width="9.140625" style="32" customWidth="1"/>
    <col min="2308" max="2309" width="10.7109375" style="32" customWidth="1"/>
    <col min="2310" max="2310" width="8.5703125" style="32" customWidth="1"/>
    <col min="2311" max="2311" width="9.85546875" style="32" customWidth="1"/>
    <col min="2312" max="2312" width="6.5703125" style="32" customWidth="1"/>
    <col min="2313" max="2316" width="9.140625" style="32"/>
    <col min="2317" max="2317" width="10.140625" style="32" bestFit="1" customWidth="1"/>
    <col min="2318" max="2557" width="9.140625" style="32"/>
    <col min="2558" max="2558" width="3.85546875" style="32" customWidth="1"/>
    <col min="2559" max="2559" width="3.5703125" style="32" customWidth="1"/>
    <col min="2560" max="2560" width="10.140625" style="32" customWidth="1"/>
    <col min="2561" max="2561" width="13.28515625" style="32" customWidth="1"/>
    <col min="2562" max="2562" width="4.140625" style="32" bestFit="1" customWidth="1"/>
    <col min="2563" max="2563" width="9.140625" style="32" customWidth="1"/>
    <col min="2564" max="2565" width="10.7109375" style="32" customWidth="1"/>
    <col min="2566" max="2566" width="8.5703125" style="32" customWidth="1"/>
    <col min="2567" max="2567" width="9.85546875" style="32" customWidth="1"/>
    <col min="2568" max="2568" width="6.5703125" style="32" customWidth="1"/>
    <col min="2569" max="2572" width="9.140625" style="32"/>
    <col min="2573" max="2573" width="10.140625" style="32" bestFit="1" customWidth="1"/>
    <col min="2574" max="2813" width="9.140625" style="32"/>
    <col min="2814" max="2814" width="3.85546875" style="32" customWidth="1"/>
    <col min="2815" max="2815" width="3.5703125" style="32" customWidth="1"/>
    <col min="2816" max="2816" width="10.140625" style="32" customWidth="1"/>
    <col min="2817" max="2817" width="13.28515625" style="32" customWidth="1"/>
    <col min="2818" max="2818" width="4.140625" style="32" bestFit="1" customWidth="1"/>
    <col min="2819" max="2819" width="9.140625" style="32" customWidth="1"/>
    <col min="2820" max="2821" width="10.7109375" style="32" customWidth="1"/>
    <col min="2822" max="2822" width="8.5703125" style="32" customWidth="1"/>
    <col min="2823" max="2823" width="9.85546875" style="32" customWidth="1"/>
    <col min="2824" max="2824" width="6.5703125" style="32" customWidth="1"/>
    <col min="2825" max="2828" width="9.140625" style="32"/>
    <col min="2829" max="2829" width="10.140625" style="32" bestFit="1" customWidth="1"/>
    <col min="2830" max="3069" width="9.140625" style="32"/>
    <col min="3070" max="3070" width="3.85546875" style="32" customWidth="1"/>
    <col min="3071" max="3071" width="3.5703125" style="32" customWidth="1"/>
    <col min="3072" max="3072" width="10.140625" style="32" customWidth="1"/>
    <col min="3073" max="3073" width="13.28515625" style="32" customWidth="1"/>
    <col min="3074" max="3074" width="4.140625" style="32" bestFit="1" customWidth="1"/>
    <col min="3075" max="3075" width="9.140625" style="32" customWidth="1"/>
    <col min="3076" max="3077" width="10.7109375" style="32" customWidth="1"/>
    <col min="3078" max="3078" width="8.5703125" style="32" customWidth="1"/>
    <col min="3079" max="3079" width="9.85546875" style="32" customWidth="1"/>
    <col min="3080" max="3080" width="6.5703125" style="32" customWidth="1"/>
    <col min="3081" max="3084" width="9.140625" style="32"/>
    <col min="3085" max="3085" width="10.140625" style="32" bestFit="1" customWidth="1"/>
    <col min="3086" max="3325" width="9.140625" style="32"/>
    <col min="3326" max="3326" width="3.85546875" style="32" customWidth="1"/>
    <col min="3327" max="3327" width="3.5703125" style="32" customWidth="1"/>
    <col min="3328" max="3328" width="10.140625" style="32" customWidth="1"/>
    <col min="3329" max="3329" width="13.28515625" style="32" customWidth="1"/>
    <col min="3330" max="3330" width="4.140625" style="32" bestFit="1" customWidth="1"/>
    <col min="3331" max="3331" width="9.140625" style="32" customWidth="1"/>
    <col min="3332" max="3333" width="10.7109375" style="32" customWidth="1"/>
    <col min="3334" max="3334" width="8.5703125" style="32" customWidth="1"/>
    <col min="3335" max="3335" width="9.85546875" style="32" customWidth="1"/>
    <col min="3336" max="3336" width="6.5703125" style="32" customWidth="1"/>
    <col min="3337" max="3340" width="9.140625" style="32"/>
    <col min="3341" max="3341" width="10.140625" style="32" bestFit="1" customWidth="1"/>
    <col min="3342" max="3581" width="9.140625" style="32"/>
    <col min="3582" max="3582" width="3.85546875" style="32" customWidth="1"/>
    <col min="3583" max="3583" width="3.5703125" style="32" customWidth="1"/>
    <col min="3584" max="3584" width="10.140625" style="32" customWidth="1"/>
    <col min="3585" max="3585" width="13.28515625" style="32" customWidth="1"/>
    <col min="3586" max="3586" width="4.140625" style="32" bestFit="1" customWidth="1"/>
    <col min="3587" max="3587" width="9.140625" style="32" customWidth="1"/>
    <col min="3588" max="3589" width="10.7109375" style="32" customWidth="1"/>
    <col min="3590" max="3590" width="8.5703125" style="32" customWidth="1"/>
    <col min="3591" max="3591" width="9.85546875" style="32" customWidth="1"/>
    <col min="3592" max="3592" width="6.5703125" style="32" customWidth="1"/>
    <col min="3593" max="3596" width="9.140625" style="32"/>
    <col min="3597" max="3597" width="10.140625" style="32" bestFit="1" customWidth="1"/>
    <col min="3598" max="3837" width="9.140625" style="32"/>
    <col min="3838" max="3838" width="3.85546875" style="32" customWidth="1"/>
    <col min="3839" max="3839" width="3.5703125" style="32" customWidth="1"/>
    <col min="3840" max="3840" width="10.140625" style="32" customWidth="1"/>
    <col min="3841" max="3841" width="13.28515625" style="32" customWidth="1"/>
    <col min="3842" max="3842" width="4.140625" style="32" bestFit="1" customWidth="1"/>
    <col min="3843" max="3843" width="9.140625" style="32" customWidth="1"/>
    <col min="3844" max="3845" width="10.7109375" style="32" customWidth="1"/>
    <col min="3846" max="3846" width="8.5703125" style="32" customWidth="1"/>
    <col min="3847" max="3847" width="9.85546875" style="32" customWidth="1"/>
    <col min="3848" max="3848" width="6.5703125" style="32" customWidth="1"/>
    <col min="3849" max="3852" width="9.140625" style="32"/>
    <col min="3853" max="3853" width="10.140625" style="32" bestFit="1" customWidth="1"/>
    <col min="3854" max="4093" width="9.140625" style="32"/>
    <col min="4094" max="4094" width="3.85546875" style="32" customWidth="1"/>
    <col min="4095" max="4095" width="3.5703125" style="32" customWidth="1"/>
    <col min="4096" max="4096" width="10.140625" style="32" customWidth="1"/>
    <col min="4097" max="4097" width="13.28515625" style="32" customWidth="1"/>
    <col min="4098" max="4098" width="4.140625" style="32" bestFit="1" customWidth="1"/>
    <col min="4099" max="4099" width="9.140625" style="32" customWidth="1"/>
    <col min="4100" max="4101" width="10.7109375" style="32" customWidth="1"/>
    <col min="4102" max="4102" width="8.5703125" style="32" customWidth="1"/>
    <col min="4103" max="4103" width="9.85546875" style="32" customWidth="1"/>
    <col min="4104" max="4104" width="6.5703125" style="32" customWidth="1"/>
    <col min="4105" max="4108" width="9.140625" style="32"/>
    <col min="4109" max="4109" width="10.140625" style="32" bestFit="1" customWidth="1"/>
    <col min="4110" max="4349" width="9.140625" style="32"/>
    <col min="4350" max="4350" width="3.85546875" style="32" customWidth="1"/>
    <col min="4351" max="4351" width="3.5703125" style="32" customWidth="1"/>
    <col min="4352" max="4352" width="10.140625" style="32" customWidth="1"/>
    <col min="4353" max="4353" width="13.28515625" style="32" customWidth="1"/>
    <col min="4354" max="4354" width="4.140625" style="32" bestFit="1" customWidth="1"/>
    <col min="4355" max="4355" width="9.140625" style="32" customWidth="1"/>
    <col min="4356" max="4357" width="10.7109375" style="32" customWidth="1"/>
    <col min="4358" max="4358" width="8.5703125" style="32" customWidth="1"/>
    <col min="4359" max="4359" width="9.85546875" style="32" customWidth="1"/>
    <col min="4360" max="4360" width="6.5703125" style="32" customWidth="1"/>
    <col min="4361" max="4364" width="9.140625" style="32"/>
    <col min="4365" max="4365" width="10.140625" style="32" bestFit="1" customWidth="1"/>
    <col min="4366" max="4605" width="9.140625" style="32"/>
    <col min="4606" max="4606" width="3.85546875" style="32" customWidth="1"/>
    <col min="4607" max="4607" width="3.5703125" style="32" customWidth="1"/>
    <col min="4608" max="4608" width="10.140625" style="32" customWidth="1"/>
    <col min="4609" max="4609" width="13.28515625" style="32" customWidth="1"/>
    <col min="4610" max="4610" width="4.140625" style="32" bestFit="1" customWidth="1"/>
    <col min="4611" max="4611" width="9.140625" style="32" customWidth="1"/>
    <col min="4612" max="4613" width="10.7109375" style="32" customWidth="1"/>
    <col min="4614" max="4614" width="8.5703125" style="32" customWidth="1"/>
    <col min="4615" max="4615" width="9.85546875" style="32" customWidth="1"/>
    <col min="4616" max="4616" width="6.5703125" style="32" customWidth="1"/>
    <col min="4617" max="4620" width="9.140625" style="32"/>
    <col min="4621" max="4621" width="10.140625" style="32" bestFit="1" customWidth="1"/>
    <col min="4622" max="4861" width="9.140625" style="32"/>
    <col min="4862" max="4862" width="3.85546875" style="32" customWidth="1"/>
    <col min="4863" max="4863" width="3.5703125" style="32" customWidth="1"/>
    <col min="4864" max="4864" width="10.140625" style="32" customWidth="1"/>
    <col min="4865" max="4865" width="13.28515625" style="32" customWidth="1"/>
    <col min="4866" max="4866" width="4.140625" style="32" bestFit="1" customWidth="1"/>
    <col min="4867" max="4867" width="9.140625" style="32" customWidth="1"/>
    <col min="4868" max="4869" width="10.7109375" style="32" customWidth="1"/>
    <col min="4870" max="4870" width="8.5703125" style="32" customWidth="1"/>
    <col min="4871" max="4871" width="9.85546875" style="32" customWidth="1"/>
    <col min="4872" max="4872" width="6.5703125" style="32" customWidth="1"/>
    <col min="4873" max="4876" width="9.140625" style="32"/>
    <col min="4877" max="4877" width="10.140625" style="32" bestFit="1" customWidth="1"/>
    <col min="4878" max="5117" width="9.140625" style="32"/>
    <col min="5118" max="5118" width="3.85546875" style="32" customWidth="1"/>
    <col min="5119" max="5119" width="3.5703125" style="32" customWidth="1"/>
    <col min="5120" max="5120" width="10.140625" style="32" customWidth="1"/>
    <col min="5121" max="5121" width="13.28515625" style="32" customWidth="1"/>
    <col min="5122" max="5122" width="4.140625" style="32" bestFit="1" customWidth="1"/>
    <col min="5123" max="5123" width="9.140625" style="32" customWidth="1"/>
    <col min="5124" max="5125" width="10.7109375" style="32" customWidth="1"/>
    <col min="5126" max="5126" width="8.5703125" style="32" customWidth="1"/>
    <col min="5127" max="5127" width="9.85546875" style="32" customWidth="1"/>
    <col min="5128" max="5128" width="6.5703125" style="32" customWidth="1"/>
    <col min="5129" max="5132" width="9.140625" style="32"/>
    <col min="5133" max="5133" width="10.140625" style="32" bestFit="1" customWidth="1"/>
    <col min="5134" max="5373" width="9.140625" style="32"/>
    <col min="5374" max="5374" width="3.85546875" style="32" customWidth="1"/>
    <col min="5375" max="5375" width="3.5703125" style="32" customWidth="1"/>
    <col min="5376" max="5376" width="10.140625" style="32" customWidth="1"/>
    <col min="5377" max="5377" width="13.28515625" style="32" customWidth="1"/>
    <col min="5378" max="5378" width="4.140625" style="32" bestFit="1" customWidth="1"/>
    <col min="5379" max="5379" width="9.140625" style="32" customWidth="1"/>
    <col min="5380" max="5381" width="10.7109375" style="32" customWidth="1"/>
    <col min="5382" max="5382" width="8.5703125" style="32" customWidth="1"/>
    <col min="5383" max="5383" width="9.85546875" style="32" customWidth="1"/>
    <col min="5384" max="5384" width="6.5703125" style="32" customWidth="1"/>
    <col min="5385" max="5388" width="9.140625" style="32"/>
    <col min="5389" max="5389" width="10.140625" style="32" bestFit="1" customWidth="1"/>
    <col min="5390" max="5629" width="9.140625" style="32"/>
    <col min="5630" max="5630" width="3.85546875" style="32" customWidth="1"/>
    <col min="5631" max="5631" width="3.5703125" style="32" customWidth="1"/>
    <col min="5632" max="5632" width="10.140625" style="32" customWidth="1"/>
    <col min="5633" max="5633" width="13.28515625" style="32" customWidth="1"/>
    <col min="5634" max="5634" width="4.140625" style="32" bestFit="1" customWidth="1"/>
    <col min="5635" max="5635" width="9.140625" style="32" customWidth="1"/>
    <col min="5636" max="5637" width="10.7109375" style="32" customWidth="1"/>
    <col min="5638" max="5638" width="8.5703125" style="32" customWidth="1"/>
    <col min="5639" max="5639" width="9.85546875" style="32" customWidth="1"/>
    <col min="5640" max="5640" width="6.5703125" style="32" customWidth="1"/>
    <col min="5641" max="5644" width="9.140625" style="32"/>
    <col min="5645" max="5645" width="10.140625" style="32" bestFit="1" customWidth="1"/>
    <col min="5646" max="5885" width="9.140625" style="32"/>
    <col min="5886" max="5886" width="3.85546875" style="32" customWidth="1"/>
    <col min="5887" max="5887" width="3.5703125" style="32" customWidth="1"/>
    <col min="5888" max="5888" width="10.140625" style="32" customWidth="1"/>
    <col min="5889" max="5889" width="13.28515625" style="32" customWidth="1"/>
    <col min="5890" max="5890" width="4.140625" style="32" bestFit="1" customWidth="1"/>
    <col min="5891" max="5891" width="9.140625" style="32" customWidth="1"/>
    <col min="5892" max="5893" width="10.7109375" style="32" customWidth="1"/>
    <col min="5894" max="5894" width="8.5703125" style="32" customWidth="1"/>
    <col min="5895" max="5895" width="9.85546875" style="32" customWidth="1"/>
    <col min="5896" max="5896" width="6.5703125" style="32" customWidth="1"/>
    <col min="5897" max="5900" width="9.140625" style="32"/>
    <col min="5901" max="5901" width="10.140625" style="32" bestFit="1" customWidth="1"/>
    <col min="5902" max="6141" width="9.140625" style="32"/>
    <col min="6142" max="6142" width="3.85546875" style="32" customWidth="1"/>
    <col min="6143" max="6143" width="3.5703125" style="32" customWidth="1"/>
    <col min="6144" max="6144" width="10.140625" style="32" customWidth="1"/>
    <col min="6145" max="6145" width="13.28515625" style="32" customWidth="1"/>
    <col min="6146" max="6146" width="4.140625" style="32" bestFit="1" customWidth="1"/>
    <col min="6147" max="6147" width="9.140625" style="32" customWidth="1"/>
    <col min="6148" max="6149" width="10.7109375" style="32" customWidth="1"/>
    <col min="6150" max="6150" width="8.5703125" style="32" customWidth="1"/>
    <col min="6151" max="6151" width="9.85546875" style="32" customWidth="1"/>
    <col min="6152" max="6152" width="6.5703125" style="32" customWidth="1"/>
    <col min="6153" max="6156" width="9.140625" style="32"/>
    <col min="6157" max="6157" width="10.140625" style="32" bestFit="1" customWidth="1"/>
    <col min="6158" max="6397" width="9.140625" style="32"/>
    <col min="6398" max="6398" width="3.85546875" style="32" customWidth="1"/>
    <col min="6399" max="6399" width="3.5703125" style="32" customWidth="1"/>
    <col min="6400" max="6400" width="10.140625" style="32" customWidth="1"/>
    <col min="6401" max="6401" width="13.28515625" style="32" customWidth="1"/>
    <col min="6402" max="6402" width="4.140625" style="32" bestFit="1" customWidth="1"/>
    <col min="6403" max="6403" width="9.140625" style="32" customWidth="1"/>
    <col min="6404" max="6405" width="10.7109375" style="32" customWidth="1"/>
    <col min="6406" max="6406" width="8.5703125" style="32" customWidth="1"/>
    <col min="6407" max="6407" width="9.85546875" style="32" customWidth="1"/>
    <col min="6408" max="6408" width="6.5703125" style="32" customWidth="1"/>
    <col min="6409" max="6412" width="9.140625" style="32"/>
    <col min="6413" max="6413" width="10.140625" style="32" bestFit="1" customWidth="1"/>
    <col min="6414" max="6653" width="9.140625" style="32"/>
    <col min="6654" max="6654" width="3.85546875" style="32" customWidth="1"/>
    <col min="6655" max="6655" width="3.5703125" style="32" customWidth="1"/>
    <col min="6656" max="6656" width="10.140625" style="32" customWidth="1"/>
    <col min="6657" max="6657" width="13.28515625" style="32" customWidth="1"/>
    <col min="6658" max="6658" width="4.140625" style="32" bestFit="1" customWidth="1"/>
    <col min="6659" max="6659" width="9.140625" style="32" customWidth="1"/>
    <col min="6660" max="6661" width="10.7109375" style="32" customWidth="1"/>
    <col min="6662" max="6662" width="8.5703125" style="32" customWidth="1"/>
    <col min="6663" max="6663" width="9.85546875" style="32" customWidth="1"/>
    <col min="6664" max="6664" width="6.5703125" style="32" customWidth="1"/>
    <col min="6665" max="6668" width="9.140625" style="32"/>
    <col min="6669" max="6669" width="10.140625" style="32" bestFit="1" customWidth="1"/>
    <col min="6670" max="6909" width="9.140625" style="32"/>
    <col min="6910" max="6910" width="3.85546875" style="32" customWidth="1"/>
    <col min="6911" max="6911" width="3.5703125" style="32" customWidth="1"/>
    <col min="6912" max="6912" width="10.140625" style="32" customWidth="1"/>
    <col min="6913" max="6913" width="13.28515625" style="32" customWidth="1"/>
    <col min="6914" max="6914" width="4.140625" style="32" bestFit="1" customWidth="1"/>
    <col min="6915" max="6915" width="9.140625" style="32" customWidth="1"/>
    <col min="6916" max="6917" width="10.7109375" style="32" customWidth="1"/>
    <col min="6918" max="6918" width="8.5703125" style="32" customWidth="1"/>
    <col min="6919" max="6919" width="9.85546875" style="32" customWidth="1"/>
    <col min="6920" max="6920" width="6.5703125" style="32" customWidth="1"/>
    <col min="6921" max="6924" width="9.140625" style="32"/>
    <col min="6925" max="6925" width="10.140625" style="32" bestFit="1" customWidth="1"/>
    <col min="6926" max="7165" width="9.140625" style="32"/>
    <col min="7166" max="7166" width="3.85546875" style="32" customWidth="1"/>
    <col min="7167" max="7167" width="3.5703125" style="32" customWidth="1"/>
    <col min="7168" max="7168" width="10.140625" style="32" customWidth="1"/>
    <col min="7169" max="7169" width="13.28515625" style="32" customWidth="1"/>
    <col min="7170" max="7170" width="4.140625" style="32" bestFit="1" customWidth="1"/>
    <col min="7171" max="7171" width="9.140625" style="32" customWidth="1"/>
    <col min="7172" max="7173" width="10.7109375" style="32" customWidth="1"/>
    <col min="7174" max="7174" width="8.5703125" style="32" customWidth="1"/>
    <col min="7175" max="7175" width="9.85546875" style="32" customWidth="1"/>
    <col min="7176" max="7176" width="6.5703125" style="32" customWidth="1"/>
    <col min="7177" max="7180" width="9.140625" style="32"/>
    <col min="7181" max="7181" width="10.140625" style="32" bestFit="1" customWidth="1"/>
    <col min="7182" max="7421" width="9.140625" style="32"/>
    <col min="7422" max="7422" width="3.85546875" style="32" customWidth="1"/>
    <col min="7423" max="7423" width="3.5703125" style="32" customWidth="1"/>
    <col min="7424" max="7424" width="10.140625" style="32" customWidth="1"/>
    <col min="7425" max="7425" width="13.28515625" style="32" customWidth="1"/>
    <col min="7426" max="7426" width="4.140625" style="32" bestFit="1" customWidth="1"/>
    <col min="7427" max="7427" width="9.140625" style="32" customWidth="1"/>
    <col min="7428" max="7429" width="10.7109375" style="32" customWidth="1"/>
    <col min="7430" max="7430" width="8.5703125" style="32" customWidth="1"/>
    <col min="7431" max="7431" width="9.85546875" style="32" customWidth="1"/>
    <col min="7432" max="7432" width="6.5703125" style="32" customWidth="1"/>
    <col min="7433" max="7436" width="9.140625" style="32"/>
    <col min="7437" max="7437" width="10.140625" style="32" bestFit="1" customWidth="1"/>
    <col min="7438" max="7677" width="9.140625" style="32"/>
    <col min="7678" max="7678" width="3.85546875" style="32" customWidth="1"/>
    <col min="7679" max="7679" width="3.5703125" style="32" customWidth="1"/>
    <col min="7680" max="7680" width="10.140625" style="32" customWidth="1"/>
    <col min="7681" max="7681" width="13.28515625" style="32" customWidth="1"/>
    <col min="7682" max="7682" width="4.140625" style="32" bestFit="1" customWidth="1"/>
    <col min="7683" max="7683" width="9.140625" style="32" customWidth="1"/>
    <col min="7684" max="7685" width="10.7109375" style="32" customWidth="1"/>
    <col min="7686" max="7686" width="8.5703125" style="32" customWidth="1"/>
    <col min="7687" max="7687" width="9.85546875" style="32" customWidth="1"/>
    <col min="7688" max="7688" width="6.5703125" style="32" customWidth="1"/>
    <col min="7689" max="7692" width="9.140625" style="32"/>
    <col min="7693" max="7693" width="10.140625" style="32" bestFit="1" customWidth="1"/>
    <col min="7694" max="7933" width="9.140625" style="32"/>
    <col min="7934" max="7934" width="3.85546875" style="32" customWidth="1"/>
    <col min="7935" max="7935" width="3.5703125" style="32" customWidth="1"/>
    <col min="7936" max="7936" width="10.140625" style="32" customWidth="1"/>
    <col min="7937" max="7937" width="13.28515625" style="32" customWidth="1"/>
    <col min="7938" max="7938" width="4.140625" style="32" bestFit="1" customWidth="1"/>
    <col min="7939" max="7939" width="9.140625" style="32" customWidth="1"/>
    <col min="7940" max="7941" width="10.7109375" style="32" customWidth="1"/>
    <col min="7942" max="7942" width="8.5703125" style="32" customWidth="1"/>
    <col min="7943" max="7943" width="9.85546875" style="32" customWidth="1"/>
    <col min="7944" max="7944" width="6.5703125" style="32" customWidth="1"/>
    <col min="7945" max="7948" width="9.140625" style="32"/>
    <col min="7949" max="7949" width="10.140625" style="32" bestFit="1" customWidth="1"/>
    <col min="7950" max="8189" width="9.140625" style="32"/>
    <col min="8190" max="8190" width="3.85546875" style="32" customWidth="1"/>
    <col min="8191" max="8191" width="3.5703125" style="32" customWidth="1"/>
    <col min="8192" max="8192" width="10.140625" style="32" customWidth="1"/>
    <col min="8193" max="8193" width="13.28515625" style="32" customWidth="1"/>
    <col min="8194" max="8194" width="4.140625" style="32" bestFit="1" customWidth="1"/>
    <col min="8195" max="8195" width="9.140625" style="32" customWidth="1"/>
    <col min="8196" max="8197" width="10.7109375" style="32" customWidth="1"/>
    <col min="8198" max="8198" width="8.5703125" style="32" customWidth="1"/>
    <col min="8199" max="8199" width="9.85546875" style="32" customWidth="1"/>
    <col min="8200" max="8200" width="6.5703125" style="32" customWidth="1"/>
    <col min="8201" max="8204" width="9.140625" style="32"/>
    <col min="8205" max="8205" width="10.140625" style="32" bestFit="1" customWidth="1"/>
    <col min="8206" max="8445" width="9.140625" style="32"/>
    <col min="8446" max="8446" width="3.85546875" style="32" customWidth="1"/>
    <col min="8447" max="8447" width="3.5703125" style="32" customWidth="1"/>
    <col min="8448" max="8448" width="10.140625" style="32" customWidth="1"/>
    <col min="8449" max="8449" width="13.28515625" style="32" customWidth="1"/>
    <col min="8450" max="8450" width="4.140625" style="32" bestFit="1" customWidth="1"/>
    <col min="8451" max="8451" width="9.140625" style="32" customWidth="1"/>
    <col min="8452" max="8453" width="10.7109375" style="32" customWidth="1"/>
    <col min="8454" max="8454" width="8.5703125" style="32" customWidth="1"/>
    <col min="8455" max="8455" width="9.85546875" style="32" customWidth="1"/>
    <col min="8456" max="8456" width="6.5703125" style="32" customWidth="1"/>
    <col min="8457" max="8460" width="9.140625" style="32"/>
    <col min="8461" max="8461" width="10.140625" style="32" bestFit="1" customWidth="1"/>
    <col min="8462" max="8701" width="9.140625" style="32"/>
    <col min="8702" max="8702" width="3.85546875" style="32" customWidth="1"/>
    <col min="8703" max="8703" width="3.5703125" style="32" customWidth="1"/>
    <col min="8704" max="8704" width="10.140625" style="32" customWidth="1"/>
    <col min="8705" max="8705" width="13.28515625" style="32" customWidth="1"/>
    <col min="8706" max="8706" width="4.140625" style="32" bestFit="1" customWidth="1"/>
    <col min="8707" max="8707" width="9.140625" style="32" customWidth="1"/>
    <col min="8708" max="8709" width="10.7109375" style="32" customWidth="1"/>
    <col min="8710" max="8710" width="8.5703125" style="32" customWidth="1"/>
    <col min="8711" max="8711" width="9.85546875" style="32" customWidth="1"/>
    <col min="8712" max="8712" width="6.5703125" style="32" customWidth="1"/>
    <col min="8713" max="8716" width="9.140625" style="32"/>
    <col min="8717" max="8717" width="10.140625" style="32" bestFit="1" customWidth="1"/>
    <col min="8718" max="8957" width="9.140625" style="32"/>
    <col min="8958" max="8958" width="3.85546875" style="32" customWidth="1"/>
    <col min="8959" max="8959" width="3.5703125" style="32" customWidth="1"/>
    <col min="8960" max="8960" width="10.140625" style="32" customWidth="1"/>
    <col min="8961" max="8961" width="13.28515625" style="32" customWidth="1"/>
    <col min="8962" max="8962" width="4.140625" style="32" bestFit="1" customWidth="1"/>
    <col min="8963" max="8963" width="9.140625" style="32" customWidth="1"/>
    <col min="8964" max="8965" width="10.7109375" style="32" customWidth="1"/>
    <col min="8966" max="8966" width="8.5703125" style="32" customWidth="1"/>
    <col min="8967" max="8967" width="9.85546875" style="32" customWidth="1"/>
    <col min="8968" max="8968" width="6.5703125" style="32" customWidth="1"/>
    <col min="8969" max="8972" width="9.140625" style="32"/>
    <col min="8973" max="8973" width="10.140625" style="32" bestFit="1" customWidth="1"/>
    <col min="8974" max="9213" width="9.140625" style="32"/>
    <col min="9214" max="9214" width="3.85546875" style="32" customWidth="1"/>
    <col min="9215" max="9215" width="3.5703125" style="32" customWidth="1"/>
    <col min="9216" max="9216" width="10.140625" style="32" customWidth="1"/>
    <col min="9217" max="9217" width="13.28515625" style="32" customWidth="1"/>
    <col min="9218" max="9218" width="4.140625" style="32" bestFit="1" customWidth="1"/>
    <col min="9219" max="9219" width="9.140625" style="32" customWidth="1"/>
    <col min="9220" max="9221" width="10.7109375" style="32" customWidth="1"/>
    <col min="9222" max="9222" width="8.5703125" style="32" customWidth="1"/>
    <col min="9223" max="9223" width="9.85546875" style="32" customWidth="1"/>
    <col min="9224" max="9224" width="6.5703125" style="32" customWidth="1"/>
    <col min="9225" max="9228" width="9.140625" style="32"/>
    <col min="9229" max="9229" width="10.140625" style="32" bestFit="1" customWidth="1"/>
    <col min="9230" max="9469" width="9.140625" style="32"/>
    <col min="9470" max="9470" width="3.85546875" style="32" customWidth="1"/>
    <col min="9471" max="9471" width="3.5703125" style="32" customWidth="1"/>
    <col min="9472" max="9472" width="10.140625" style="32" customWidth="1"/>
    <col min="9473" max="9473" width="13.28515625" style="32" customWidth="1"/>
    <col min="9474" max="9474" width="4.140625" style="32" bestFit="1" customWidth="1"/>
    <col min="9475" max="9475" width="9.140625" style="32" customWidth="1"/>
    <col min="9476" max="9477" width="10.7109375" style="32" customWidth="1"/>
    <col min="9478" max="9478" width="8.5703125" style="32" customWidth="1"/>
    <col min="9479" max="9479" width="9.85546875" style="32" customWidth="1"/>
    <col min="9480" max="9480" width="6.5703125" style="32" customWidth="1"/>
    <col min="9481" max="9484" width="9.140625" style="32"/>
    <col min="9485" max="9485" width="10.140625" style="32" bestFit="1" customWidth="1"/>
    <col min="9486" max="9725" width="9.140625" style="32"/>
    <col min="9726" max="9726" width="3.85546875" style="32" customWidth="1"/>
    <col min="9727" max="9727" width="3.5703125" style="32" customWidth="1"/>
    <col min="9728" max="9728" width="10.140625" style="32" customWidth="1"/>
    <col min="9729" max="9729" width="13.28515625" style="32" customWidth="1"/>
    <col min="9730" max="9730" width="4.140625" style="32" bestFit="1" customWidth="1"/>
    <col min="9731" max="9731" width="9.140625" style="32" customWidth="1"/>
    <col min="9732" max="9733" width="10.7109375" style="32" customWidth="1"/>
    <col min="9734" max="9734" width="8.5703125" style="32" customWidth="1"/>
    <col min="9735" max="9735" width="9.85546875" style="32" customWidth="1"/>
    <col min="9736" max="9736" width="6.5703125" style="32" customWidth="1"/>
    <col min="9737" max="9740" width="9.140625" style="32"/>
    <col min="9741" max="9741" width="10.140625" style="32" bestFit="1" customWidth="1"/>
    <col min="9742" max="9981" width="9.140625" style="32"/>
    <col min="9982" max="9982" width="3.85546875" style="32" customWidth="1"/>
    <col min="9983" max="9983" width="3.5703125" style="32" customWidth="1"/>
    <col min="9984" max="9984" width="10.140625" style="32" customWidth="1"/>
    <col min="9985" max="9985" width="13.28515625" style="32" customWidth="1"/>
    <col min="9986" max="9986" width="4.140625" style="32" bestFit="1" customWidth="1"/>
    <col min="9987" max="9987" width="9.140625" style="32" customWidth="1"/>
    <col min="9988" max="9989" width="10.7109375" style="32" customWidth="1"/>
    <col min="9990" max="9990" width="8.5703125" style="32" customWidth="1"/>
    <col min="9991" max="9991" width="9.85546875" style="32" customWidth="1"/>
    <col min="9992" max="9992" width="6.5703125" style="32" customWidth="1"/>
    <col min="9993" max="9996" width="9.140625" style="32"/>
    <col min="9997" max="9997" width="10.140625" style="32" bestFit="1" customWidth="1"/>
    <col min="9998" max="10237" width="9.140625" style="32"/>
    <col min="10238" max="10238" width="3.85546875" style="32" customWidth="1"/>
    <col min="10239" max="10239" width="3.5703125" style="32" customWidth="1"/>
    <col min="10240" max="10240" width="10.140625" style="32" customWidth="1"/>
    <col min="10241" max="10241" width="13.28515625" style="32" customWidth="1"/>
    <col min="10242" max="10242" width="4.140625" style="32" bestFit="1" customWidth="1"/>
    <col min="10243" max="10243" width="9.140625" style="32" customWidth="1"/>
    <col min="10244" max="10245" width="10.7109375" style="32" customWidth="1"/>
    <col min="10246" max="10246" width="8.5703125" style="32" customWidth="1"/>
    <col min="10247" max="10247" width="9.85546875" style="32" customWidth="1"/>
    <col min="10248" max="10248" width="6.5703125" style="32" customWidth="1"/>
    <col min="10249" max="10252" width="9.140625" style="32"/>
    <col min="10253" max="10253" width="10.140625" style="32" bestFit="1" customWidth="1"/>
    <col min="10254" max="10493" width="9.140625" style="32"/>
    <col min="10494" max="10494" width="3.85546875" style="32" customWidth="1"/>
    <col min="10495" max="10495" width="3.5703125" style="32" customWidth="1"/>
    <col min="10496" max="10496" width="10.140625" style="32" customWidth="1"/>
    <col min="10497" max="10497" width="13.28515625" style="32" customWidth="1"/>
    <col min="10498" max="10498" width="4.140625" style="32" bestFit="1" customWidth="1"/>
    <col min="10499" max="10499" width="9.140625" style="32" customWidth="1"/>
    <col min="10500" max="10501" width="10.7109375" style="32" customWidth="1"/>
    <col min="10502" max="10502" width="8.5703125" style="32" customWidth="1"/>
    <col min="10503" max="10503" width="9.85546875" style="32" customWidth="1"/>
    <col min="10504" max="10504" width="6.5703125" style="32" customWidth="1"/>
    <col min="10505" max="10508" width="9.140625" style="32"/>
    <col min="10509" max="10509" width="10.140625" style="32" bestFit="1" customWidth="1"/>
    <col min="10510" max="10749" width="9.140625" style="32"/>
    <col min="10750" max="10750" width="3.85546875" style="32" customWidth="1"/>
    <col min="10751" max="10751" width="3.5703125" style="32" customWidth="1"/>
    <col min="10752" max="10752" width="10.140625" style="32" customWidth="1"/>
    <col min="10753" max="10753" width="13.28515625" style="32" customWidth="1"/>
    <col min="10754" max="10754" width="4.140625" style="32" bestFit="1" customWidth="1"/>
    <col min="10755" max="10755" width="9.140625" style="32" customWidth="1"/>
    <col min="10756" max="10757" width="10.7109375" style="32" customWidth="1"/>
    <col min="10758" max="10758" width="8.5703125" style="32" customWidth="1"/>
    <col min="10759" max="10759" width="9.85546875" style="32" customWidth="1"/>
    <col min="10760" max="10760" width="6.5703125" style="32" customWidth="1"/>
    <col min="10761" max="10764" width="9.140625" style="32"/>
    <col min="10765" max="10765" width="10.140625" style="32" bestFit="1" customWidth="1"/>
    <col min="10766" max="11005" width="9.140625" style="32"/>
    <col min="11006" max="11006" width="3.85546875" style="32" customWidth="1"/>
    <col min="11007" max="11007" width="3.5703125" style="32" customWidth="1"/>
    <col min="11008" max="11008" width="10.140625" style="32" customWidth="1"/>
    <col min="11009" max="11009" width="13.28515625" style="32" customWidth="1"/>
    <col min="11010" max="11010" width="4.140625" style="32" bestFit="1" customWidth="1"/>
    <col min="11011" max="11011" width="9.140625" style="32" customWidth="1"/>
    <col min="11012" max="11013" width="10.7109375" style="32" customWidth="1"/>
    <col min="11014" max="11014" width="8.5703125" style="32" customWidth="1"/>
    <col min="11015" max="11015" width="9.85546875" style="32" customWidth="1"/>
    <col min="11016" max="11016" width="6.5703125" style="32" customWidth="1"/>
    <col min="11017" max="11020" width="9.140625" style="32"/>
    <col min="11021" max="11021" width="10.140625" style="32" bestFit="1" customWidth="1"/>
    <col min="11022" max="11261" width="9.140625" style="32"/>
    <col min="11262" max="11262" width="3.85546875" style="32" customWidth="1"/>
    <col min="11263" max="11263" width="3.5703125" style="32" customWidth="1"/>
    <col min="11264" max="11264" width="10.140625" style="32" customWidth="1"/>
    <col min="11265" max="11265" width="13.28515625" style="32" customWidth="1"/>
    <col min="11266" max="11266" width="4.140625" style="32" bestFit="1" customWidth="1"/>
    <col min="11267" max="11267" width="9.140625" style="32" customWidth="1"/>
    <col min="11268" max="11269" width="10.7109375" style="32" customWidth="1"/>
    <col min="11270" max="11270" width="8.5703125" style="32" customWidth="1"/>
    <col min="11271" max="11271" width="9.85546875" style="32" customWidth="1"/>
    <col min="11272" max="11272" width="6.5703125" style="32" customWidth="1"/>
    <col min="11273" max="11276" width="9.140625" style="32"/>
    <col min="11277" max="11277" width="10.140625" style="32" bestFit="1" customWidth="1"/>
    <col min="11278" max="11517" width="9.140625" style="32"/>
    <col min="11518" max="11518" width="3.85546875" style="32" customWidth="1"/>
    <col min="11519" max="11519" width="3.5703125" style="32" customWidth="1"/>
    <col min="11520" max="11520" width="10.140625" style="32" customWidth="1"/>
    <col min="11521" max="11521" width="13.28515625" style="32" customWidth="1"/>
    <col min="11522" max="11522" width="4.140625" style="32" bestFit="1" customWidth="1"/>
    <col min="11523" max="11523" width="9.140625" style="32" customWidth="1"/>
    <col min="11524" max="11525" width="10.7109375" style="32" customWidth="1"/>
    <col min="11526" max="11526" width="8.5703125" style="32" customWidth="1"/>
    <col min="11527" max="11527" width="9.85546875" style="32" customWidth="1"/>
    <col min="11528" max="11528" width="6.5703125" style="32" customWidth="1"/>
    <col min="11529" max="11532" width="9.140625" style="32"/>
    <col min="11533" max="11533" width="10.140625" style="32" bestFit="1" customWidth="1"/>
    <col min="11534" max="11773" width="9.140625" style="32"/>
    <col min="11774" max="11774" width="3.85546875" style="32" customWidth="1"/>
    <col min="11775" max="11775" width="3.5703125" style="32" customWidth="1"/>
    <col min="11776" max="11776" width="10.140625" style="32" customWidth="1"/>
    <col min="11777" max="11777" width="13.28515625" style="32" customWidth="1"/>
    <col min="11778" max="11778" width="4.140625" style="32" bestFit="1" customWidth="1"/>
    <col min="11779" max="11779" width="9.140625" style="32" customWidth="1"/>
    <col min="11780" max="11781" width="10.7109375" style="32" customWidth="1"/>
    <col min="11782" max="11782" width="8.5703125" style="32" customWidth="1"/>
    <col min="11783" max="11783" width="9.85546875" style="32" customWidth="1"/>
    <col min="11784" max="11784" width="6.5703125" style="32" customWidth="1"/>
    <col min="11785" max="11788" width="9.140625" style="32"/>
    <col min="11789" max="11789" width="10.140625" style="32" bestFit="1" customWidth="1"/>
    <col min="11790" max="12029" width="9.140625" style="32"/>
    <col min="12030" max="12030" width="3.85546875" style="32" customWidth="1"/>
    <col min="12031" max="12031" width="3.5703125" style="32" customWidth="1"/>
    <col min="12032" max="12032" width="10.140625" style="32" customWidth="1"/>
    <col min="12033" max="12033" width="13.28515625" style="32" customWidth="1"/>
    <col min="12034" max="12034" width="4.140625" style="32" bestFit="1" customWidth="1"/>
    <col min="12035" max="12035" width="9.140625" style="32" customWidth="1"/>
    <col min="12036" max="12037" width="10.7109375" style="32" customWidth="1"/>
    <col min="12038" max="12038" width="8.5703125" style="32" customWidth="1"/>
    <col min="12039" max="12039" width="9.85546875" style="32" customWidth="1"/>
    <col min="12040" max="12040" width="6.5703125" style="32" customWidth="1"/>
    <col min="12041" max="12044" width="9.140625" style="32"/>
    <col min="12045" max="12045" width="10.140625" style="32" bestFit="1" customWidth="1"/>
    <col min="12046" max="12285" width="9.140625" style="32"/>
    <col min="12286" max="12286" width="3.85546875" style="32" customWidth="1"/>
    <col min="12287" max="12287" width="3.5703125" style="32" customWidth="1"/>
    <col min="12288" max="12288" width="10.140625" style="32" customWidth="1"/>
    <col min="12289" max="12289" width="13.28515625" style="32" customWidth="1"/>
    <col min="12290" max="12290" width="4.140625" style="32" bestFit="1" customWidth="1"/>
    <col min="12291" max="12291" width="9.140625" style="32" customWidth="1"/>
    <col min="12292" max="12293" width="10.7109375" style="32" customWidth="1"/>
    <col min="12294" max="12294" width="8.5703125" style="32" customWidth="1"/>
    <col min="12295" max="12295" width="9.85546875" style="32" customWidth="1"/>
    <col min="12296" max="12296" width="6.5703125" style="32" customWidth="1"/>
    <col min="12297" max="12300" width="9.140625" style="32"/>
    <col min="12301" max="12301" width="10.140625" style="32" bestFit="1" customWidth="1"/>
    <col min="12302" max="12541" width="9.140625" style="32"/>
    <col min="12542" max="12542" width="3.85546875" style="32" customWidth="1"/>
    <col min="12543" max="12543" width="3.5703125" style="32" customWidth="1"/>
    <col min="12544" max="12544" width="10.140625" style="32" customWidth="1"/>
    <col min="12545" max="12545" width="13.28515625" style="32" customWidth="1"/>
    <col min="12546" max="12546" width="4.140625" style="32" bestFit="1" customWidth="1"/>
    <col min="12547" max="12547" width="9.140625" style="32" customWidth="1"/>
    <col min="12548" max="12549" width="10.7109375" style="32" customWidth="1"/>
    <col min="12550" max="12550" width="8.5703125" style="32" customWidth="1"/>
    <col min="12551" max="12551" width="9.85546875" style="32" customWidth="1"/>
    <col min="12552" max="12552" width="6.5703125" style="32" customWidth="1"/>
    <col min="12553" max="12556" width="9.140625" style="32"/>
    <col min="12557" max="12557" width="10.140625" style="32" bestFit="1" customWidth="1"/>
    <col min="12558" max="12797" width="9.140625" style="32"/>
    <col min="12798" max="12798" width="3.85546875" style="32" customWidth="1"/>
    <col min="12799" max="12799" width="3.5703125" style="32" customWidth="1"/>
    <col min="12800" max="12800" width="10.140625" style="32" customWidth="1"/>
    <col min="12801" max="12801" width="13.28515625" style="32" customWidth="1"/>
    <col min="12802" max="12802" width="4.140625" style="32" bestFit="1" customWidth="1"/>
    <col min="12803" max="12803" width="9.140625" style="32" customWidth="1"/>
    <col min="12804" max="12805" width="10.7109375" style="32" customWidth="1"/>
    <col min="12806" max="12806" width="8.5703125" style="32" customWidth="1"/>
    <col min="12807" max="12807" width="9.85546875" style="32" customWidth="1"/>
    <col min="12808" max="12808" width="6.5703125" style="32" customWidth="1"/>
    <col min="12809" max="12812" width="9.140625" style="32"/>
    <col min="12813" max="12813" width="10.140625" style="32" bestFit="1" customWidth="1"/>
    <col min="12814" max="13053" width="9.140625" style="32"/>
    <col min="13054" max="13054" width="3.85546875" style="32" customWidth="1"/>
    <col min="13055" max="13055" width="3.5703125" style="32" customWidth="1"/>
    <col min="13056" max="13056" width="10.140625" style="32" customWidth="1"/>
    <col min="13057" max="13057" width="13.28515625" style="32" customWidth="1"/>
    <col min="13058" max="13058" width="4.140625" style="32" bestFit="1" customWidth="1"/>
    <col min="13059" max="13059" width="9.140625" style="32" customWidth="1"/>
    <col min="13060" max="13061" width="10.7109375" style="32" customWidth="1"/>
    <col min="13062" max="13062" width="8.5703125" style="32" customWidth="1"/>
    <col min="13063" max="13063" width="9.85546875" style="32" customWidth="1"/>
    <col min="13064" max="13064" width="6.5703125" style="32" customWidth="1"/>
    <col min="13065" max="13068" width="9.140625" style="32"/>
    <col min="13069" max="13069" width="10.140625" style="32" bestFit="1" customWidth="1"/>
    <col min="13070" max="13309" width="9.140625" style="32"/>
    <col min="13310" max="13310" width="3.85546875" style="32" customWidth="1"/>
    <col min="13311" max="13311" width="3.5703125" style="32" customWidth="1"/>
    <col min="13312" max="13312" width="10.140625" style="32" customWidth="1"/>
    <col min="13313" max="13313" width="13.28515625" style="32" customWidth="1"/>
    <col min="13314" max="13314" width="4.140625" style="32" bestFit="1" customWidth="1"/>
    <col min="13315" max="13315" width="9.140625" style="32" customWidth="1"/>
    <col min="13316" max="13317" width="10.7109375" style="32" customWidth="1"/>
    <col min="13318" max="13318" width="8.5703125" style="32" customWidth="1"/>
    <col min="13319" max="13319" width="9.85546875" style="32" customWidth="1"/>
    <col min="13320" max="13320" width="6.5703125" style="32" customWidth="1"/>
    <col min="13321" max="13324" width="9.140625" style="32"/>
    <col min="13325" max="13325" width="10.140625" style="32" bestFit="1" customWidth="1"/>
    <col min="13326" max="13565" width="9.140625" style="32"/>
    <col min="13566" max="13566" width="3.85546875" style="32" customWidth="1"/>
    <col min="13567" max="13567" width="3.5703125" style="32" customWidth="1"/>
    <col min="13568" max="13568" width="10.140625" style="32" customWidth="1"/>
    <col min="13569" max="13569" width="13.28515625" style="32" customWidth="1"/>
    <col min="13570" max="13570" width="4.140625" style="32" bestFit="1" customWidth="1"/>
    <col min="13571" max="13571" width="9.140625" style="32" customWidth="1"/>
    <col min="13572" max="13573" width="10.7109375" style="32" customWidth="1"/>
    <col min="13574" max="13574" width="8.5703125" style="32" customWidth="1"/>
    <col min="13575" max="13575" width="9.85546875" style="32" customWidth="1"/>
    <col min="13576" max="13576" width="6.5703125" style="32" customWidth="1"/>
    <col min="13577" max="13580" width="9.140625" style="32"/>
    <col min="13581" max="13581" width="10.140625" style="32" bestFit="1" customWidth="1"/>
    <col min="13582" max="13821" width="9.140625" style="32"/>
    <col min="13822" max="13822" width="3.85546875" style="32" customWidth="1"/>
    <col min="13823" max="13823" width="3.5703125" style="32" customWidth="1"/>
    <col min="13824" max="13824" width="10.140625" style="32" customWidth="1"/>
    <col min="13825" max="13825" width="13.28515625" style="32" customWidth="1"/>
    <col min="13826" max="13826" width="4.140625" style="32" bestFit="1" customWidth="1"/>
    <col min="13827" max="13827" width="9.140625" style="32" customWidth="1"/>
    <col min="13828" max="13829" width="10.7109375" style="32" customWidth="1"/>
    <col min="13830" max="13830" width="8.5703125" style="32" customWidth="1"/>
    <col min="13831" max="13831" width="9.85546875" style="32" customWidth="1"/>
    <col min="13832" max="13832" width="6.5703125" style="32" customWidth="1"/>
    <col min="13833" max="13836" width="9.140625" style="32"/>
    <col min="13837" max="13837" width="10.140625" style="32" bestFit="1" customWidth="1"/>
    <col min="13838" max="14077" width="9.140625" style="32"/>
    <col min="14078" max="14078" width="3.85546875" style="32" customWidth="1"/>
    <col min="14079" max="14079" width="3.5703125" style="32" customWidth="1"/>
    <col min="14080" max="14080" width="10.140625" style="32" customWidth="1"/>
    <col min="14081" max="14081" width="13.28515625" style="32" customWidth="1"/>
    <col min="14082" max="14082" width="4.140625" style="32" bestFit="1" customWidth="1"/>
    <col min="14083" max="14083" width="9.140625" style="32" customWidth="1"/>
    <col min="14084" max="14085" width="10.7109375" style="32" customWidth="1"/>
    <col min="14086" max="14086" width="8.5703125" style="32" customWidth="1"/>
    <col min="14087" max="14087" width="9.85546875" style="32" customWidth="1"/>
    <col min="14088" max="14088" width="6.5703125" style="32" customWidth="1"/>
    <col min="14089" max="14092" width="9.140625" style="32"/>
    <col min="14093" max="14093" width="10.140625" style="32" bestFit="1" customWidth="1"/>
    <col min="14094" max="14333" width="9.140625" style="32"/>
    <col min="14334" max="14334" width="3.85546875" style="32" customWidth="1"/>
    <col min="14335" max="14335" width="3.5703125" style="32" customWidth="1"/>
    <col min="14336" max="14336" width="10.140625" style="32" customWidth="1"/>
    <col min="14337" max="14337" width="13.28515625" style="32" customWidth="1"/>
    <col min="14338" max="14338" width="4.140625" style="32" bestFit="1" customWidth="1"/>
    <col min="14339" max="14339" width="9.140625" style="32" customWidth="1"/>
    <col min="14340" max="14341" width="10.7109375" style="32" customWidth="1"/>
    <col min="14342" max="14342" width="8.5703125" style="32" customWidth="1"/>
    <col min="14343" max="14343" width="9.85546875" style="32" customWidth="1"/>
    <col min="14344" max="14344" width="6.5703125" style="32" customWidth="1"/>
    <col min="14345" max="14348" width="9.140625" style="32"/>
    <col min="14349" max="14349" width="10.140625" style="32" bestFit="1" customWidth="1"/>
    <col min="14350" max="14589" width="9.140625" style="32"/>
    <col min="14590" max="14590" width="3.85546875" style="32" customWidth="1"/>
    <col min="14591" max="14591" width="3.5703125" style="32" customWidth="1"/>
    <col min="14592" max="14592" width="10.140625" style="32" customWidth="1"/>
    <col min="14593" max="14593" width="13.28515625" style="32" customWidth="1"/>
    <col min="14594" max="14594" width="4.140625" style="32" bestFit="1" customWidth="1"/>
    <col min="14595" max="14595" width="9.140625" style="32" customWidth="1"/>
    <col min="14596" max="14597" width="10.7109375" style="32" customWidth="1"/>
    <col min="14598" max="14598" width="8.5703125" style="32" customWidth="1"/>
    <col min="14599" max="14599" width="9.85546875" style="32" customWidth="1"/>
    <col min="14600" max="14600" width="6.5703125" style="32" customWidth="1"/>
    <col min="14601" max="14604" width="9.140625" style="32"/>
    <col min="14605" max="14605" width="10.140625" style="32" bestFit="1" customWidth="1"/>
    <col min="14606" max="14845" width="9.140625" style="32"/>
    <col min="14846" max="14846" width="3.85546875" style="32" customWidth="1"/>
    <col min="14847" max="14847" width="3.5703125" style="32" customWidth="1"/>
    <col min="14848" max="14848" width="10.140625" style="32" customWidth="1"/>
    <col min="14849" max="14849" width="13.28515625" style="32" customWidth="1"/>
    <col min="14850" max="14850" width="4.140625" style="32" bestFit="1" customWidth="1"/>
    <col min="14851" max="14851" width="9.140625" style="32" customWidth="1"/>
    <col min="14852" max="14853" width="10.7109375" style="32" customWidth="1"/>
    <col min="14854" max="14854" width="8.5703125" style="32" customWidth="1"/>
    <col min="14855" max="14855" width="9.85546875" style="32" customWidth="1"/>
    <col min="14856" max="14856" width="6.5703125" style="32" customWidth="1"/>
    <col min="14857" max="14860" width="9.140625" style="32"/>
    <col min="14861" max="14861" width="10.140625" style="32" bestFit="1" customWidth="1"/>
    <col min="14862" max="15101" width="9.140625" style="32"/>
    <col min="15102" max="15102" width="3.85546875" style="32" customWidth="1"/>
    <col min="15103" max="15103" width="3.5703125" style="32" customWidth="1"/>
    <col min="15104" max="15104" width="10.140625" style="32" customWidth="1"/>
    <col min="15105" max="15105" width="13.28515625" style="32" customWidth="1"/>
    <col min="15106" max="15106" width="4.140625" style="32" bestFit="1" customWidth="1"/>
    <col min="15107" max="15107" width="9.140625" style="32" customWidth="1"/>
    <col min="15108" max="15109" width="10.7109375" style="32" customWidth="1"/>
    <col min="15110" max="15110" width="8.5703125" style="32" customWidth="1"/>
    <col min="15111" max="15111" width="9.85546875" style="32" customWidth="1"/>
    <col min="15112" max="15112" width="6.5703125" style="32" customWidth="1"/>
    <col min="15113" max="15116" width="9.140625" style="32"/>
    <col min="15117" max="15117" width="10.140625" style="32" bestFit="1" customWidth="1"/>
    <col min="15118" max="15357" width="9.140625" style="32"/>
    <col min="15358" max="15358" width="3.85546875" style="32" customWidth="1"/>
    <col min="15359" max="15359" width="3.5703125" style="32" customWidth="1"/>
    <col min="15360" max="15360" width="10.140625" style="32" customWidth="1"/>
    <col min="15361" max="15361" width="13.28515625" style="32" customWidth="1"/>
    <col min="15362" max="15362" width="4.140625" style="32" bestFit="1" customWidth="1"/>
    <col min="15363" max="15363" width="9.140625" style="32" customWidth="1"/>
    <col min="15364" max="15365" width="10.7109375" style="32" customWidth="1"/>
    <col min="15366" max="15366" width="8.5703125" style="32" customWidth="1"/>
    <col min="15367" max="15367" width="9.85546875" style="32" customWidth="1"/>
    <col min="15368" max="15368" width="6.5703125" style="32" customWidth="1"/>
    <col min="15369" max="15372" width="9.140625" style="32"/>
    <col min="15373" max="15373" width="10.140625" style="32" bestFit="1" customWidth="1"/>
    <col min="15374" max="15613" width="9.140625" style="32"/>
    <col min="15614" max="15614" width="3.85546875" style="32" customWidth="1"/>
    <col min="15615" max="15615" width="3.5703125" style="32" customWidth="1"/>
    <col min="15616" max="15616" width="10.140625" style="32" customWidth="1"/>
    <col min="15617" max="15617" width="13.28515625" style="32" customWidth="1"/>
    <col min="15618" max="15618" width="4.140625" style="32" bestFit="1" customWidth="1"/>
    <col min="15619" max="15619" width="9.140625" style="32" customWidth="1"/>
    <col min="15620" max="15621" width="10.7109375" style="32" customWidth="1"/>
    <col min="15622" max="15622" width="8.5703125" style="32" customWidth="1"/>
    <col min="15623" max="15623" width="9.85546875" style="32" customWidth="1"/>
    <col min="15624" max="15624" width="6.5703125" style="32" customWidth="1"/>
    <col min="15625" max="15628" width="9.140625" style="32"/>
    <col min="15629" max="15629" width="10.140625" style="32" bestFit="1" customWidth="1"/>
    <col min="15630" max="15869" width="9.140625" style="32"/>
    <col min="15870" max="15870" width="3.85546875" style="32" customWidth="1"/>
    <col min="15871" max="15871" width="3.5703125" style="32" customWidth="1"/>
    <col min="15872" max="15872" width="10.140625" style="32" customWidth="1"/>
    <col min="15873" max="15873" width="13.28515625" style="32" customWidth="1"/>
    <col min="15874" max="15874" width="4.140625" style="32" bestFit="1" customWidth="1"/>
    <col min="15875" max="15875" width="9.140625" style="32" customWidth="1"/>
    <col min="15876" max="15877" width="10.7109375" style="32" customWidth="1"/>
    <col min="15878" max="15878" width="8.5703125" style="32" customWidth="1"/>
    <col min="15879" max="15879" width="9.85546875" style="32" customWidth="1"/>
    <col min="15880" max="15880" width="6.5703125" style="32" customWidth="1"/>
    <col min="15881" max="15884" width="9.140625" style="32"/>
    <col min="15885" max="15885" width="10.140625" style="32" bestFit="1" customWidth="1"/>
    <col min="15886" max="16125" width="9.140625" style="32"/>
    <col min="16126" max="16126" width="3.85546875" style="32" customWidth="1"/>
    <col min="16127" max="16127" width="3.5703125" style="32" customWidth="1"/>
    <col min="16128" max="16128" width="10.140625" style="32" customWidth="1"/>
    <col min="16129" max="16129" width="13.28515625" style="32" customWidth="1"/>
    <col min="16130" max="16130" width="4.140625" style="32" bestFit="1" customWidth="1"/>
    <col min="16131" max="16131" width="9.140625" style="32" customWidth="1"/>
    <col min="16132" max="16133" width="10.7109375" style="32" customWidth="1"/>
    <col min="16134" max="16134" width="8.5703125" style="32" customWidth="1"/>
    <col min="16135" max="16135" width="9.85546875" style="32" customWidth="1"/>
    <col min="16136" max="16136" width="6.5703125" style="32" customWidth="1"/>
    <col min="16137" max="16140" width="9.140625" style="32"/>
    <col min="16141" max="16141" width="10.140625" style="32" bestFit="1" customWidth="1"/>
    <col min="16142" max="16384" width="9.140625" style="32"/>
  </cols>
  <sheetData>
    <row r="1" spans="1:13" ht="12" customHeight="1" x14ac:dyDescent="0.2">
      <c r="A1" s="868" t="s">
        <v>478</v>
      </c>
      <c r="B1" s="869"/>
      <c r="C1" s="869"/>
      <c r="D1" s="869"/>
      <c r="E1" s="869"/>
      <c r="F1" s="869"/>
      <c r="G1" s="869"/>
      <c r="H1" s="869"/>
      <c r="I1" s="869"/>
      <c r="J1" s="870"/>
    </row>
    <row r="2" spans="1:13" ht="12" customHeight="1" x14ac:dyDescent="0.2">
      <c r="A2" s="67" t="s">
        <v>283</v>
      </c>
      <c r="B2" s="1017" t="s">
        <v>303</v>
      </c>
      <c r="C2" s="1017"/>
      <c r="D2" s="1017"/>
      <c r="E2" s="1017"/>
      <c r="F2" s="1017"/>
      <c r="G2" s="1017"/>
      <c r="H2" s="1017"/>
      <c r="I2" s="1017"/>
      <c r="J2" s="1017"/>
    </row>
    <row r="3" spans="1:13" ht="12" customHeight="1" x14ac:dyDescent="0.2">
      <c r="A3" s="408" t="s">
        <v>26</v>
      </c>
      <c r="B3" s="971" t="s">
        <v>304</v>
      </c>
      <c r="C3" s="971"/>
      <c r="D3" s="971"/>
      <c r="E3" s="971"/>
      <c r="F3" s="971"/>
      <c r="G3" s="971"/>
      <c r="H3" s="971"/>
      <c r="I3" s="971"/>
      <c r="J3" s="972"/>
    </row>
    <row r="4" spans="1:13" ht="12" customHeight="1" x14ac:dyDescent="0.2">
      <c r="A4" s="979" t="s">
        <v>40</v>
      </c>
      <c r="B4" s="976"/>
      <c r="C4" s="976"/>
      <c r="D4" s="663" t="s">
        <v>4</v>
      </c>
      <c r="E4" s="976" t="s">
        <v>305</v>
      </c>
      <c r="F4" s="976"/>
      <c r="G4" s="977" t="s">
        <v>5</v>
      </c>
      <c r="H4" s="977"/>
      <c r="I4" s="977"/>
      <c r="J4" s="978"/>
    </row>
    <row r="5" spans="1:13" ht="12" customHeight="1" x14ac:dyDescent="0.2">
      <c r="A5" s="331" t="s">
        <v>138</v>
      </c>
      <c r="B5" s="656" t="s">
        <v>383</v>
      </c>
      <c r="C5" s="716"/>
      <c r="D5" s="375" t="s">
        <v>11</v>
      </c>
      <c r="E5" s="1013">
        <f>'(3)_Investimentos'!C6</f>
        <v>0</v>
      </c>
      <c r="F5" s="1013"/>
      <c r="G5" s="1015" t="s">
        <v>88</v>
      </c>
      <c r="H5" s="1015"/>
      <c r="I5" s="1015"/>
      <c r="J5" s="1016"/>
    </row>
    <row r="6" spans="1:13" ht="12" customHeight="1" x14ac:dyDescent="0.2">
      <c r="A6" s="376" t="s">
        <v>140</v>
      </c>
      <c r="B6" s="661" t="s">
        <v>102</v>
      </c>
      <c r="C6" s="717"/>
      <c r="D6" s="377" t="s">
        <v>88</v>
      </c>
      <c r="E6" s="999"/>
      <c r="F6" s="1000"/>
      <c r="G6" s="988"/>
      <c r="H6" s="988"/>
      <c r="I6" s="988"/>
      <c r="J6" s="989"/>
    </row>
    <row r="7" spans="1:13" ht="12" customHeight="1" x14ac:dyDescent="0.2">
      <c r="A7" s="376" t="s">
        <v>141</v>
      </c>
      <c r="B7" s="661" t="s">
        <v>101</v>
      </c>
      <c r="C7" s="717"/>
      <c r="D7" s="377" t="s">
        <v>88</v>
      </c>
      <c r="E7" s="999"/>
      <c r="F7" s="1000"/>
      <c r="G7" s="988"/>
      <c r="H7" s="988"/>
      <c r="I7" s="988"/>
      <c r="J7" s="989"/>
    </row>
    <row r="8" spans="1:13" ht="12" customHeight="1" x14ac:dyDescent="0.2">
      <c r="A8" s="376" t="s">
        <v>514</v>
      </c>
      <c r="B8" s="661" t="s">
        <v>104</v>
      </c>
      <c r="C8" s="717"/>
      <c r="D8" s="377" t="s">
        <v>88</v>
      </c>
      <c r="E8" s="999"/>
      <c r="F8" s="1000"/>
      <c r="G8" s="988"/>
      <c r="H8" s="988"/>
      <c r="I8" s="988"/>
      <c r="J8" s="989"/>
    </row>
    <row r="9" spans="1:13" ht="12" customHeight="1" x14ac:dyDescent="0.2">
      <c r="A9" s="376" t="s">
        <v>515</v>
      </c>
      <c r="B9" s="661" t="s">
        <v>105</v>
      </c>
      <c r="C9" s="717"/>
      <c r="D9" s="377" t="s">
        <v>110</v>
      </c>
      <c r="E9" s="997"/>
      <c r="F9" s="998"/>
      <c r="G9" s="988"/>
      <c r="H9" s="988"/>
      <c r="I9" s="988"/>
      <c r="J9" s="989"/>
    </row>
    <row r="10" spans="1:13" ht="12" customHeight="1" x14ac:dyDescent="0.2">
      <c r="A10" s="376" t="s">
        <v>516</v>
      </c>
      <c r="B10" s="661" t="s">
        <v>106</v>
      </c>
      <c r="C10" s="717"/>
      <c r="D10" s="377" t="s">
        <v>110</v>
      </c>
      <c r="E10" s="997"/>
      <c r="F10" s="998"/>
      <c r="G10" s="988"/>
      <c r="H10" s="988"/>
      <c r="I10" s="988"/>
      <c r="J10" s="989"/>
    </row>
    <row r="11" spans="1:13" ht="12" customHeight="1" x14ac:dyDescent="0.2">
      <c r="A11" s="376" t="s">
        <v>517</v>
      </c>
      <c r="B11" s="661" t="s">
        <v>107</v>
      </c>
      <c r="C11" s="717"/>
      <c r="D11" s="377" t="s">
        <v>111</v>
      </c>
      <c r="E11" s="999"/>
      <c r="F11" s="1000"/>
      <c r="G11" s="988"/>
      <c r="H11" s="988"/>
      <c r="I11" s="988"/>
      <c r="J11" s="989"/>
    </row>
    <row r="12" spans="1:13" ht="12" customHeight="1" x14ac:dyDescent="0.2">
      <c r="A12" s="376" t="s">
        <v>518</v>
      </c>
      <c r="B12" s="661" t="s">
        <v>113</v>
      </c>
      <c r="C12" s="717"/>
      <c r="D12" s="377" t="s">
        <v>112</v>
      </c>
      <c r="E12" s="999"/>
      <c r="F12" s="1000"/>
      <c r="G12" s="988"/>
      <c r="H12" s="988"/>
      <c r="I12" s="988"/>
      <c r="J12" s="989"/>
    </row>
    <row r="13" spans="1:13" ht="12" customHeight="1" x14ac:dyDescent="0.2">
      <c r="A13" s="376" t="s">
        <v>519</v>
      </c>
      <c r="B13" s="661" t="s">
        <v>108</v>
      </c>
      <c r="C13" s="717"/>
      <c r="D13" s="377" t="s">
        <v>88</v>
      </c>
      <c r="E13" s="999"/>
      <c r="F13" s="1000"/>
      <c r="G13" s="988"/>
      <c r="H13" s="988"/>
      <c r="I13" s="988"/>
      <c r="J13" s="989"/>
      <c r="L13" s="35"/>
      <c r="M13" s="36"/>
    </row>
    <row r="14" spans="1:13" ht="12" customHeight="1" x14ac:dyDescent="0.2">
      <c r="A14" s="378" t="s">
        <v>520</v>
      </c>
      <c r="B14" s="658" t="s">
        <v>109</v>
      </c>
      <c r="C14" s="718"/>
      <c r="D14" s="128" t="s">
        <v>88</v>
      </c>
      <c r="E14" s="1007"/>
      <c r="F14" s="1008"/>
      <c r="G14" s="1009"/>
      <c r="H14" s="1009"/>
      <c r="I14" s="1009"/>
      <c r="J14" s="1010"/>
    </row>
    <row r="15" spans="1:13" ht="12" customHeight="1" x14ac:dyDescent="0.2">
      <c r="A15" s="408" t="s">
        <v>27</v>
      </c>
      <c r="B15" s="971" t="s">
        <v>306</v>
      </c>
      <c r="C15" s="971"/>
      <c r="D15" s="971"/>
      <c r="E15" s="971"/>
      <c r="F15" s="971"/>
      <c r="G15" s="971"/>
      <c r="H15" s="971"/>
      <c r="I15" s="971"/>
      <c r="J15" s="972"/>
    </row>
    <row r="16" spans="1:13" ht="12" customHeight="1" x14ac:dyDescent="0.2">
      <c r="A16" s="979" t="s">
        <v>40</v>
      </c>
      <c r="B16" s="976"/>
      <c r="C16" s="976"/>
      <c r="D16" s="663" t="s">
        <v>4</v>
      </c>
      <c r="E16" s="976" t="s">
        <v>307</v>
      </c>
      <c r="F16" s="976"/>
      <c r="G16" s="977" t="s">
        <v>5</v>
      </c>
      <c r="H16" s="977"/>
      <c r="I16" s="977"/>
      <c r="J16" s="978"/>
    </row>
    <row r="17" spans="1:13" ht="12" customHeight="1" x14ac:dyDescent="0.2">
      <c r="A17" s="379" t="s">
        <v>142</v>
      </c>
      <c r="B17" s="656" t="s">
        <v>116</v>
      </c>
      <c r="C17" s="716"/>
      <c r="D17" s="375" t="s">
        <v>7</v>
      </c>
      <c r="E17" s="1001">
        <f>'(3)_Investimentos'!D6</f>
        <v>0</v>
      </c>
      <c r="F17" s="1002"/>
      <c r="G17" s="1011" t="s">
        <v>88</v>
      </c>
      <c r="H17" s="1011"/>
      <c r="I17" s="1011"/>
      <c r="J17" s="1012"/>
    </row>
    <row r="18" spans="1:13" ht="12" customHeight="1" x14ac:dyDescent="0.2">
      <c r="A18" s="380" t="s">
        <v>143</v>
      </c>
      <c r="B18" s="661" t="s">
        <v>117</v>
      </c>
      <c r="C18" s="717"/>
      <c r="D18" s="377" t="s">
        <v>7</v>
      </c>
      <c r="E18" s="993">
        <f>E17-E20</f>
        <v>0</v>
      </c>
      <c r="F18" s="993"/>
      <c r="G18" s="990" t="s">
        <v>88</v>
      </c>
      <c r="H18" s="990"/>
      <c r="I18" s="990"/>
      <c r="J18" s="991"/>
    </row>
    <row r="19" spans="1:13" ht="12" customHeight="1" x14ac:dyDescent="0.2">
      <c r="A19" s="380" t="s">
        <v>144</v>
      </c>
      <c r="B19" s="661" t="s">
        <v>401</v>
      </c>
      <c r="C19" s="717"/>
      <c r="D19" s="377" t="s">
        <v>43</v>
      </c>
      <c r="E19" s="1005"/>
      <c r="F19" s="1006"/>
      <c r="G19" s="988"/>
      <c r="H19" s="988"/>
      <c r="I19" s="988"/>
      <c r="J19" s="989"/>
      <c r="L19" s="35"/>
      <c r="M19" s="36"/>
    </row>
    <row r="20" spans="1:13" ht="12" customHeight="1" x14ac:dyDescent="0.2">
      <c r="A20" s="380" t="s">
        <v>145</v>
      </c>
      <c r="B20" s="661" t="s">
        <v>115</v>
      </c>
      <c r="C20" s="717"/>
      <c r="D20" s="377" t="s">
        <v>44</v>
      </c>
      <c r="E20" s="984"/>
      <c r="F20" s="985"/>
      <c r="G20" s="988"/>
      <c r="H20" s="988"/>
      <c r="I20" s="988"/>
      <c r="J20" s="989"/>
      <c r="L20" s="35"/>
      <c r="M20" s="36"/>
    </row>
    <row r="21" spans="1:13" ht="12" customHeight="1" x14ac:dyDescent="0.2">
      <c r="A21" s="380" t="s">
        <v>146</v>
      </c>
      <c r="B21" s="661" t="s">
        <v>118</v>
      </c>
      <c r="C21" s="717"/>
      <c r="D21" s="377" t="s">
        <v>130</v>
      </c>
      <c r="E21" s="984"/>
      <c r="F21" s="985"/>
      <c r="G21" s="988"/>
      <c r="H21" s="988"/>
      <c r="I21" s="988"/>
      <c r="J21" s="989"/>
      <c r="L21" s="35"/>
      <c r="M21" s="36"/>
    </row>
    <row r="22" spans="1:13" ht="12" customHeight="1" x14ac:dyDescent="0.2">
      <c r="A22" s="380" t="s">
        <v>261</v>
      </c>
      <c r="B22" s="661" t="s">
        <v>119</v>
      </c>
      <c r="C22" s="717"/>
      <c r="D22" s="377" t="s">
        <v>43</v>
      </c>
      <c r="E22" s="984"/>
      <c r="F22" s="985"/>
      <c r="G22" s="988"/>
      <c r="H22" s="988"/>
      <c r="I22" s="988"/>
      <c r="J22" s="989"/>
      <c r="L22" s="35"/>
      <c r="M22" s="36"/>
    </row>
    <row r="23" spans="1:13" ht="12" customHeight="1" x14ac:dyDescent="0.2">
      <c r="A23" s="380" t="s">
        <v>539</v>
      </c>
      <c r="B23" s="661" t="s">
        <v>120</v>
      </c>
      <c r="C23" s="717"/>
      <c r="D23" s="377" t="s">
        <v>43</v>
      </c>
      <c r="E23" s="984"/>
      <c r="F23" s="985"/>
      <c r="G23" s="988"/>
      <c r="H23" s="988"/>
      <c r="I23" s="988"/>
      <c r="J23" s="989"/>
      <c r="L23" s="35"/>
      <c r="M23" s="36"/>
    </row>
    <row r="24" spans="1:13" ht="12" customHeight="1" x14ac:dyDescent="0.2">
      <c r="A24" s="380" t="s">
        <v>540</v>
      </c>
      <c r="B24" s="661" t="s">
        <v>121</v>
      </c>
      <c r="C24" s="717"/>
      <c r="D24" s="377" t="s">
        <v>43</v>
      </c>
      <c r="E24" s="984"/>
      <c r="F24" s="985"/>
      <c r="G24" s="988"/>
      <c r="H24" s="988"/>
      <c r="I24" s="988"/>
      <c r="J24" s="989"/>
      <c r="L24" s="35"/>
      <c r="M24" s="36"/>
    </row>
    <row r="25" spans="1:13" ht="12" customHeight="1" x14ac:dyDescent="0.2">
      <c r="A25" s="380" t="s">
        <v>541</v>
      </c>
      <c r="B25" s="661" t="s">
        <v>122</v>
      </c>
      <c r="C25" s="717"/>
      <c r="D25" s="377" t="s">
        <v>43</v>
      </c>
      <c r="E25" s="984"/>
      <c r="F25" s="985"/>
      <c r="G25" s="988"/>
      <c r="H25" s="988"/>
      <c r="I25" s="988"/>
      <c r="J25" s="989"/>
      <c r="L25" s="35"/>
      <c r="M25" s="36"/>
    </row>
    <row r="26" spans="1:13" ht="12" customHeight="1" x14ac:dyDescent="0.2">
      <c r="A26" s="380" t="s">
        <v>542</v>
      </c>
      <c r="B26" s="661" t="s">
        <v>131</v>
      </c>
      <c r="C26" s="717"/>
      <c r="D26" s="377" t="str">
        <f>D25</f>
        <v>R$/litro</v>
      </c>
      <c r="E26" s="984"/>
      <c r="F26" s="985"/>
      <c r="G26" s="988"/>
      <c r="H26" s="988"/>
      <c r="I26" s="988"/>
      <c r="J26" s="989"/>
      <c r="L26" s="35"/>
      <c r="M26" s="36"/>
    </row>
    <row r="27" spans="1:13" ht="12" customHeight="1" x14ac:dyDescent="0.2">
      <c r="A27" s="380" t="s">
        <v>543</v>
      </c>
      <c r="B27" s="661" t="s">
        <v>132</v>
      </c>
      <c r="C27" s="717"/>
      <c r="D27" s="377" t="str">
        <f>D26</f>
        <v>R$/litro</v>
      </c>
      <c r="E27" s="984"/>
      <c r="F27" s="985"/>
      <c r="G27" s="988"/>
      <c r="H27" s="988"/>
      <c r="I27" s="988"/>
      <c r="J27" s="989"/>
      <c r="L27" s="35"/>
      <c r="M27" s="36"/>
    </row>
    <row r="28" spans="1:13" ht="12" customHeight="1" x14ac:dyDescent="0.2">
      <c r="A28" s="380" t="s">
        <v>544</v>
      </c>
      <c r="B28" s="664" t="s">
        <v>133</v>
      </c>
      <c r="C28" s="717"/>
      <c r="D28" s="377" t="str">
        <f>D27</f>
        <v>R$/litro</v>
      </c>
      <c r="E28" s="984"/>
      <c r="F28" s="985"/>
      <c r="G28" s="988"/>
      <c r="H28" s="988"/>
      <c r="I28" s="988"/>
      <c r="J28" s="989"/>
      <c r="L28" s="35"/>
      <c r="M28" s="36"/>
    </row>
    <row r="29" spans="1:13" ht="12" customHeight="1" x14ac:dyDescent="0.2">
      <c r="A29" s="380" t="s">
        <v>545</v>
      </c>
      <c r="B29" s="664" t="s">
        <v>232</v>
      </c>
      <c r="C29" s="717"/>
      <c r="D29" s="377" t="s">
        <v>51</v>
      </c>
      <c r="E29" s="993">
        <f>E17*1%</f>
        <v>0</v>
      </c>
      <c r="F29" s="993"/>
      <c r="G29" s="990"/>
      <c r="H29" s="990"/>
      <c r="I29" s="990"/>
      <c r="J29" s="991"/>
      <c r="L29" s="35"/>
      <c r="M29" s="36"/>
    </row>
    <row r="30" spans="1:13" ht="12" customHeight="1" x14ac:dyDescent="0.2">
      <c r="A30" s="381" t="s">
        <v>546</v>
      </c>
      <c r="B30" s="665" t="s">
        <v>21</v>
      </c>
      <c r="C30" s="718"/>
      <c r="D30" s="128" t="str">
        <f>D29</f>
        <v>R$/veíc.ano</v>
      </c>
      <c r="E30" s="992">
        <v>0</v>
      </c>
      <c r="F30" s="992"/>
      <c r="G30" s="1022"/>
      <c r="H30" s="1022"/>
      <c r="I30" s="1022"/>
      <c r="J30" s="1023"/>
    </row>
    <row r="31" spans="1:13" ht="12" customHeight="1" x14ac:dyDescent="0.2">
      <c r="A31" s="408" t="s">
        <v>29</v>
      </c>
      <c r="B31" s="971" t="s">
        <v>308</v>
      </c>
      <c r="C31" s="971"/>
      <c r="D31" s="971"/>
      <c r="E31" s="971"/>
      <c r="F31" s="971"/>
      <c r="G31" s="971"/>
      <c r="H31" s="971"/>
      <c r="I31" s="971"/>
      <c r="J31" s="972"/>
    </row>
    <row r="32" spans="1:13" ht="12" customHeight="1" x14ac:dyDescent="0.2">
      <c r="A32" s="979" t="s">
        <v>40</v>
      </c>
      <c r="B32" s="976"/>
      <c r="C32" s="976"/>
      <c r="D32" s="663" t="s">
        <v>4</v>
      </c>
      <c r="E32" s="976" t="s">
        <v>307</v>
      </c>
      <c r="F32" s="976"/>
      <c r="G32" s="977" t="s">
        <v>5</v>
      </c>
      <c r="H32" s="977"/>
      <c r="I32" s="977"/>
      <c r="J32" s="978"/>
    </row>
    <row r="33" spans="1:13" ht="12" customHeight="1" x14ac:dyDescent="0.2">
      <c r="A33" s="382" t="s">
        <v>147</v>
      </c>
      <c r="B33" s="127" t="s">
        <v>129</v>
      </c>
      <c r="C33" s="70"/>
      <c r="D33" s="68" t="s">
        <v>28</v>
      </c>
      <c r="E33" s="995"/>
      <c r="F33" s="996"/>
      <c r="G33" s="1024"/>
      <c r="H33" s="1024"/>
      <c r="I33" s="1024"/>
      <c r="J33" s="1025"/>
      <c r="L33" s="35"/>
      <c r="M33" s="36"/>
    </row>
    <row r="34" spans="1:13" s="66" customFormat="1" ht="12" customHeight="1" x14ac:dyDescent="0.2">
      <c r="A34" s="67" t="s">
        <v>284</v>
      </c>
      <c r="B34" s="961" t="s">
        <v>309</v>
      </c>
      <c r="C34" s="961"/>
      <c r="D34" s="961"/>
      <c r="E34" s="961"/>
      <c r="F34" s="961"/>
      <c r="G34" s="961"/>
      <c r="H34" s="961"/>
      <c r="I34" s="961"/>
      <c r="J34" s="961"/>
    </row>
    <row r="35" spans="1:13" ht="12" customHeight="1" x14ac:dyDescent="0.2">
      <c r="A35" s="93" t="s">
        <v>26</v>
      </c>
      <c r="B35" s="1040" t="s">
        <v>123</v>
      </c>
      <c r="C35" s="1040"/>
      <c r="D35" s="1040"/>
      <c r="E35" s="1040"/>
      <c r="F35" s="1040"/>
      <c r="G35" s="1040"/>
      <c r="H35" s="1040"/>
      <c r="I35" s="1040"/>
      <c r="J35" s="1041"/>
    </row>
    <row r="36" spans="1:13" ht="9.9499999999999993" customHeight="1" x14ac:dyDescent="0.2">
      <c r="A36" s="1032" t="s">
        <v>37</v>
      </c>
      <c r="B36" s="1033"/>
      <c r="C36" s="1033"/>
      <c r="D36" s="1033" t="s">
        <v>89</v>
      </c>
      <c r="E36" s="994" t="s">
        <v>6</v>
      </c>
      <c r="F36" s="994"/>
      <c r="G36" s="1033" t="s">
        <v>310</v>
      </c>
      <c r="H36" s="1033" t="s">
        <v>128</v>
      </c>
      <c r="I36" s="1033" t="s">
        <v>126</v>
      </c>
      <c r="J36" s="1036" t="s">
        <v>127</v>
      </c>
    </row>
    <row r="37" spans="1:13" ht="9.9499999999999993" customHeight="1" x14ac:dyDescent="0.2">
      <c r="A37" s="1034"/>
      <c r="B37" s="1035"/>
      <c r="C37" s="1035"/>
      <c r="D37" s="1035"/>
      <c r="E37" s="667" t="s">
        <v>10</v>
      </c>
      <c r="F37" s="667" t="s">
        <v>12</v>
      </c>
      <c r="G37" s="1035"/>
      <c r="H37" s="1035"/>
      <c r="I37" s="1035"/>
      <c r="J37" s="1037"/>
    </row>
    <row r="38" spans="1:13" ht="12" customHeight="1" x14ac:dyDescent="0.2">
      <c r="A38" s="379" t="s">
        <v>138</v>
      </c>
      <c r="B38" s="656" t="s">
        <v>232</v>
      </c>
      <c r="C38" s="716"/>
      <c r="D38" s="375" t="s">
        <v>90</v>
      </c>
      <c r="E38" s="357">
        <v>1</v>
      </c>
      <c r="F38" s="357">
        <v>12</v>
      </c>
      <c r="G38" s="375" t="str">
        <f>D29</f>
        <v>R$/veíc.ano</v>
      </c>
      <c r="H38" s="383">
        <f>E29</f>
        <v>0</v>
      </c>
      <c r="I38" s="383">
        <f>H38/F38</f>
        <v>0</v>
      </c>
      <c r="J38" s="384">
        <f>IF($E$33=0,0,I38/$E$33)</f>
        <v>0</v>
      </c>
    </row>
    <row r="39" spans="1:13" ht="12" customHeight="1" x14ac:dyDescent="0.2">
      <c r="A39" s="380" t="s">
        <v>140</v>
      </c>
      <c r="B39" s="661" t="s">
        <v>21</v>
      </c>
      <c r="C39" s="717"/>
      <c r="D39" s="377" t="s">
        <v>90</v>
      </c>
      <c r="E39" s="385">
        <v>1</v>
      </c>
      <c r="F39" s="385">
        <v>12</v>
      </c>
      <c r="G39" s="377" t="str">
        <f>D30</f>
        <v>R$/veíc.ano</v>
      </c>
      <c r="H39" s="386">
        <f>E30</f>
        <v>0</v>
      </c>
      <c r="I39" s="386">
        <f>H39/F39</f>
        <v>0</v>
      </c>
      <c r="J39" s="387">
        <f>IF($E$33=0,0,I39/$E$33)</f>
        <v>0</v>
      </c>
    </row>
    <row r="40" spans="1:13" ht="12" customHeight="1" x14ac:dyDescent="0.2">
      <c r="A40" s="380" t="s">
        <v>141</v>
      </c>
      <c r="B40" s="661" t="s">
        <v>91</v>
      </c>
      <c r="C40" s="717"/>
      <c r="D40" s="377" t="s">
        <v>90</v>
      </c>
      <c r="E40" s="388">
        <v>0.03</v>
      </c>
      <c r="F40" s="389">
        <f>E40/12</f>
        <v>2.5000000000000001E-3</v>
      </c>
      <c r="G40" s="377" t="str">
        <f>G39</f>
        <v>R$/veíc.ano</v>
      </c>
      <c r="H40" s="386">
        <f>E17</f>
        <v>0</v>
      </c>
      <c r="I40" s="386">
        <f>H40*F40</f>
        <v>0</v>
      </c>
      <c r="J40" s="387">
        <f>IF($E$33=0,0,I40/$E$33)</f>
        <v>0</v>
      </c>
    </row>
    <row r="41" spans="1:13" ht="12" customHeight="1" x14ac:dyDescent="0.2">
      <c r="A41" s="381" t="s">
        <v>514</v>
      </c>
      <c r="B41" s="658" t="s">
        <v>20</v>
      </c>
      <c r="C41" s="718"/>
      <c r="D41" s="128" t="s">
        <v>90</v>
      </c>
      <c r="E41" s="390">
        <v>0.03</v>
      </c>
      <c r="F41" s="391">
        <f>E41/12</f>
        <v>2.5000000000000001E-3</v>
      </c>
      <c r="G41" s="128" t="str">
        <f>G40</f>
        <v>R$/veíc.ano</v>
      </c>
      <c r="H41" s="130">
        <f>E17</f>
        <v>0</v>
      </c>
      <c r="I41" s="130">
        <f>H41*F41</f>
        <v>0</v>
      </c>
      <c r="J41" s="392">
        <f>IF($E$33=0,0,I41/$E$33)</f>
        <v>0</v>
      </c>
    </row>
    <row r="42" spans="1:13" ht="11.1" customHeight="1" x14ac:dyDescent="0.2">
      <c r="A42" s="1028" t="s">
        <v>162</v>
      </c>
      <c r="B42" s="1031"/>
      <c r="C42" s="1031"/>
      <c r="D42" s="1031"/>
      <c r="E42" s="1031"/>
      <c r="F42" s="1031"/>
      <c r="G42" s="1031"/>
      <c r="H42" s="1031"/>
      <c r="I42" s="1031"/>
      <c r="J42" s="88">
        <f>SUM(J38:J41)</f>
        <v>0</v>
      </c>
    </row>
    <row r="43" spans="1:13" ht="11.1" customHeight="1" x14ac:dyDescent="0.2">
      <c r="A43" s="1026" t="s">
        <v>129</v>
      </c>
      <c r="B43" s="1027"/>
      <c r="C43" s="1027"/>
      <c r="D43" s="1027"/>
      <c r="E43" s="1027"/>
      <c r="F43" s="1027"/>
      <c r="G43" s="1027"/>
      <c r="H43" s="1027"/>
      <c r="I43" s="1027"/>
      <c r="J43" s="90">
        <f>E33</f>
        <v>0</v>
      </c>
    </row>
    <row r="44" spans="1:13" ht="11.1" customHeight="1" x14ac:dyDescent="0.2">
      <c r="A44" s="1026" t="s">
        <v>382</v>
      </c>
      <c r="B44" s="1027"/>
      <c r="C44" s="1027"/>
      <c r="D44" s="1027"/>
      <c r="E44" s="1027"/>
      <c r="F44" s="1027"/>
      <c r="G44" s="1027"/>
      <c r="H44" s="1027"/>
      <c r="I44" s="1027"/>
      <c r="J44" s="90">
        <f>E5</f>
        <v>0</v>
      </c>
    </row>
    <row r="45" spans="1:13" ht="11.1" customHeight="1" x14ac:dyDescent="0.2">
      <c r="A45" s="1020" t="s">
        <v>380</v>
      </c>
      <c r="B45" s="1021"/>
      <c r="C45" s="1021"/>
      <c r="D45" s="1021"/>
      <c r="E45" s="1021"/>
      <c r="F45" s="1021"/>
      <c r="G45" s="1021"/>
      <c r="H45" s="1021"/>
      <c r="I45" s="1021"/>
      <c r="J45" s="85">
        <f>($J$42*$J$43)*J44</f>
        <v>0</v>
      </c>
    </row>
    <row r="46" spans="1:13" ht="11.1" customHeight="1" x14ac:dyDescent="0.2">
      <c r="A46" s="1026" t="s">
        <v>311</v>
      </c>
      <c r="B46" s="1027"/>
      <c r="C46" s="1027"/>
      <c r="D46" s="1027"/>
      <c r="E46" s="1027"/>
      <c r="F46" s="1027"/>
      <c r="G46" s="1027"/>
      <c r="H46" s="1027"/>
      <c r="I46" s="1027"/>
      <c r="J46" s="90">
        <v>12</v>
      </c>
    </row>
    <row r="47" spans="1:13" ht="11.1" customHeight="1" x14ac:dyDescent="0.2">
      <c r="A47" s="1018" t="s">
        <v>312</v>
      </c>
      <c r="B47" s="1019"/>
      <c r="C47" s="1019"/>
      <c r="D47" s="1019"/>
      <c r="E47" s="1019"/>
      <c r="F47" s="1019"/>
      <c r="G47" s="1019"/>
      <c r="H47" s="1019"/>
      <c r="I47" s="1019"/>
      <c r="J47" s="86">
        <f>J45*J46</f>
        <v>0</v>
      </c>
    </row>
    <row r="48" spans="1:13" ht="12" customHeight="1" x14ac:dyDescent="0.2">
      <c r="A48" s="93" t="s">
        <v>27</v>
      </c>
      <c r="B48" s="1040" t="s">
        <v>13</v>
      </c>
      <c r="C48" s="1040"/>
      <c r="D48" s="1040"/>
      <c r="E48" s="1040"/>
      <c r="F48" s="1040"/>
      <c r="G48" s="1040"/>
      <c r="H48" s="1040"/>
      <c r="I48" s="1040"/>
      <c r="J48" s="1041"/>
    </row>
    <row r="49" spans="1:10" ht="11.1" customHeight="1" x14ac:dyDescent="0.2">
      <c r="A49" s="982" t="s">
        <v>37</v>
      </c>
      <c r="B49" s="980"/>
      <c r="C49" s="980"/>
      <c r="D49" s="980" t="s">
        <v>5</v>
      </c>
      <c r="E49" s="980" t="s">
        <v>124</v>
      </c>
      <c r="F49" s="980" t="s">
        <v>319</v>
      </c>
      <c r="G49" s="980" t="s">
        <v>6</v>
      </c>
      <c r="H49" s="980" t="s">
        <v>4</v>
      </c>
      <c r="I49" s="980" t="s">
        <v>313</v>
      </c>
      <c r="J49" s="986" t="s">
        <v>127</v>
      </c>
    </row>
    <row r="50" spans="1:10" ht="11.1" customHeight="1" x14ac:dyDescent="0.2">
      <c r="A50" s="983"/>
      <c r="B50" s="981"/>
      <c r="C50" s="981"/>
      <c r="D50" s="981"/>
      <c r="E50" s="981"/>
      <c r="F50" s="981"/>
      <c r="G50" s="981"/>
      <c r="H50" s="981"/>
      <c r="I50" s="981"/>
      <c r="J50" s="987"/>
    </row>
    <row r="51" spans="1:10" s="66" customFormat="1" ht="12" customHeight="1" x14ac:dyDescent="0.2">
      <c r="A51" s="94" t="s">
        <v>142</v>
      </c>
      <c r="B51" s="961" t="s">
        <v>314</v>
      </c>
      <c r="C51" s="961"/>
      <c r="D51" s="961"/>
      <c r="E51" s="961"/>
      <c r="F51" s="961"/>
      <c r="G51" s="961"/>
      <c r="H51" s="961"/>
      <c r="I51" s="961"/>
      <c r="J51" s="973"/>
    </row>
    <row r="52" spans="1:10" ht="12" customHeight="1" x14ac:dyDescent="0.2">
      <c r="A52" s="397" t="s">
        <v>547</v>
      </c>
      <c r="B52" s="70" t="s">
        <v>93</v>
      </c>
      <c r="C52" s="70"/>
      <c r="D52" s="68" t="s">
        <v>125</v>
      </c>
      <c r="E52" s="267">
        <v>14.6</v>
      </c>
      <c r="F52" s="268">
        <v>511</v>
      </c>
      <c r="G52" s="269">
        <f>IF(F52=0,0,E52/F52)</f>
        <v>2.8571428571428571E-2</v>
      </c>
      <c r="H52" s="68" t="str">
        <f>D19</f>
        <v>R$/litro</v>
      </c>
      <c r="I52" s="69">
        <f>E19</f>
        <v>0</v>
      </c>
      <c r="J52" s="398">
        <f>IF(G52=0,0,I52*G52)</f>
        <v>0</v>
      </c>
    </row>
    <row r="53" spans="1:10" s="66" customFormat="1" ht="12" customHeight="1" x14ac:dyDescent="0.2">
      <c r="A53" s="94" t="s">
        <v>143</v>
      </c>
      <c r="B53" s="961" t="s">
        <v>315</v>
      </c>
      <c r="C53" s="961"/>
      <c r="D53" s="961"/>
      <c r="E53" s="961"/>
      <c r="F53" s="961"/>
      <c r="G53" s="961"/>
      <c r="H53" s="961"/>
      <c r="I53" s="961"/>
      <c r="J53" s="973"/>
    </row>
    <row r="54" spans="1:10" ht="12" customHeight="1" x14ac:dyDescent="0.2">
      <c r="A54" s="331" t="s">
        <v>548</v>
      </c>
      <c r="B54" s="716" t="s">
        <v>94</v>
      </c>
      <c r="C54" s="716"/>
      <c r="D54" s="375" t="s">
        <v>125</v>
      </c>
      <c r="E54" s="399">
        <v>0.5</v>
      </c>
      <c r="F54" s="400">
        <v>10000</v>
      </c>
      <c r="G54" s="401">
        <f>E54/F54</f>
        <v>5.0000000000000002E-5</v>
      </c>
      <c r="H54" s="375" t="str">
        <f>D22</f>
        <v>R$/litro</v>
      </c>
      <c r="I54" s="383">
        <f>E22</f>
        <v>0</v>
      </c>
      <c r="J54" s="384">
        <f>IF(G54=0,0,I54*G54)</f>
        <v>0</v>
      </c>
    </row>
    <row r="55" spans="1:10" ht="12" customHeight="1" x14ac:dyDescent="0.2">
      <c r="A55" s="376" t="s">
        <v>550</v>
      </c>
      <c r="B55" s="717" t="s">
        <v>95</v>
      </c>
      <c r="C55" s="717"/>
      <c r="D55" s="377" t="s">
        <v>125</v>
      </c>
      <c r="E55" s="402">
        <v>0</v>
      </c>
      <c r="F55" s="403">
        <v>10000</v>
      </c>
      <c r="G55" s="404">
        <f>E55/F55</f>
        <v>0</v>
      </c>
      <c r="H55" s="377" t="str">
        <f>H54</f>
        <v>R$/litro</v>
      </c>
      <c r="I55" s="386">
        <f>E23</f>
        <v>0</v>
      </c>
      <c r="J55" s="387">
        <f>IF(G55=0,0,I55*G55)</f>
        <v>0</v>
      </c>
    </row>
    <row r="56" spans="1:10" ht="12" customHeight="1" x14ac:dyDescent="0.2">
      <c r="A56" s="376" t="s">
        <v>549</v>
      </c>
      <c r="B56" s="717" t="s">
        <v>96</v>
      </c>
      <c r="C56" s="717"/>
      <c r="D56" s="377" t="s">
        <v>125</v>
      </c>
      <c r="E56" s="402">
        <v>0</v>
      </c>
      <c r="F56" s="403">
        <v>10000</v>
      </c>
      <c r="G56" s="404">
        <f>E56/F56</f>
        <v>0</v>
      </c>
      <c r="H56" s="377" t="str">
        <f>H55</f>
        <v>R$/litro</v>
      </c>
      <c r="I56" s="386">
        <f>E24</f>
        <v>0</v>
      </c>
      <c r="J56" s="387">
        <f>IF(G56=0,0,I56*G56)</f>
        <v>0</v>
      </c>
    </row>
    <row r="57" spans="1:10" ht="12" customHeight="1" x14ac:dyDescent="0.2">
      <c r="A57" s="378" t="s">
        <v>551</v>
      </c>
      <c r="B57" s="718" t="s">
        <v>97</v>
      </c>
      <c r="C57" s="718"/>
      <c r="D57" s="128" t="s">
        <v>125</v>
      </c>
      <c r="E57" s="405">
        <v>0</v>
      </c>
      <c r="F57" s="406">
        <v>10000</v>
      </c>
      <c r="G57" s="407">
        <f>E57/F57</f>
        <v>0</v>
      </c>
      <c r="H57" s="128" t="str">
        <f>H56</f>
        <v>R$/litro</v>
      </c>
      <c r="I57" s="130">
        <f>E25</f>
        <v>0</v>
      </c>
      <c r="J57" s="392">
        <f>IF(G57=0,0,I57*G57)</f>
        <v>0</v>
      </c>
    </row>
    <row r="58" spans="1:10" s="66" customFormat="1" ht="12" customHeight="1" x14ac:dyDescent="0.2">
      <c r="A58" s="94" t="s">
        <v>144</v>
      </c>
      <c r="B58" s="961" t="s">
        <v>316</v>
      </c>
      <c r="C58" s="961"/>
      <c r="D58" s="961"/>
      <c r="E58" s="961"/>
      <c r="F58" s="961"/>
      <c r="G58" s="961"/>
      <c r="H58" s="961"/>
      <c r="I58" s="961"/>
      <c r="J58" s="973"/>
    </row>
    <row r="59" spans="1:10" ht="12" customHeight="1" x14ac:dyDescent="0.2">
      <c r="A59" s="331" t="s">
        <v>552</v>
      </c>
      <c r="B59" s="656" t="s">
        <v>98</v>
      </c>
      <c r="C59" s="716"/>
      <c r="D59" s="375" t="s">
        <v>125</v>
      </c>
      <c r="E59" s="399">
        <v>0</v>
      </c>
      <c r="F59" s="400">
        <v>10000</v>
      </c>
      <c r="G59" s="401">
        <f>E59/F59</f>
        <v>0</v>
      </c>
      <c r="H59" s="375" t="str">
        <f t="shared" ref="H59:I61" si="0">D26</f>
        <v>R$/litro</v>
      </c>
      <c r="I59" s="383">
        <f t="shared" si="0"/>
        <v>0</v>
      </c>
      <c r="J59" s="384">
        <f>IF(G59=0,0,I59*G59)</f>
        <v>0</v>
      </c>
    </row>
    <row r="60" spans="1:10" ht="12" customHeight="1" x14ac:dyDescent="0.2">
      <c r="A60" s="376" t="s">
        <v>553</v>
      </c>
      <c r="B60" s="661" t="s">
        <v>99</v>
      </c>
      <c r="C60" s="717"/>
      <c r="D60" s="377" t="s">
        <v>125</v>
      </c>
      <c r="E60" s="402">
        <v>0</v>
      </c>
      <c r="F60" s="403">
        <v>10000</v>
      </c>
      <c r="G60" s="404">
        <f>E60/F60</f>
        <v>0</v>
      </c>
      <c r="H60" s="377" t="str">
        <f t="shared" si="0"/>
        <v>R$/litro</v>
      </c>
      <c r="I60" s="386">
        <f t="shared" si="0"/>
        <v>0</v>
      </c>
      <c r="J60" s="387">
        <f>IF(G60=0,0,I60*G60)</f>
        <v>0</v>
      </c>
    </row>
    <row r="61" spans="1:10" ht="12" customHeight="1" x14ac:dyDescent="0.2">
      <c r="A61" s="376" t="s">
        <v>554</v>
      </c>
      <c r="B61" s="661" t="s">
        <v>100</v>
      </c>
      <c r="C61" s="717"/>
      <c r="D61" s="377" t="s">
        <v>125</v>
      </c>
      <c r="E61" s="402">
        <v>0</v>
      </c>
      <c r="F61" s="403">
        <v>10000</v>
      </c>
      <c r="G61" s="404">
        <f>E61/F61</f>
        <v>0</v>
      </c>
      <c r="H61" s="377" t="str">
        <f t="shared" si="0"/>
        <v>R$/litro</v>
      </c>
      <c r="I61" s="386">
        <f t="shared" si="0"/>
        <v>0</v>
      </c>
      <c r="J61" s="387">
        <f>IF(G61=0,0,I61*G61)</f>
        <v>0</v>
      </c>
    </row>
    <row r="62" spans="1:10" s="66" customFormat="1" ht="12" customHeight="1" x14ac:dyDescent="0.2">
      <c r="A62" s="410" t="s">
        <v>145</v>
      </c>
      <c r="B62" s="1038" t="s">
        <v>317</v>
      </c>
      <c r="C62" s="1038"/>
      <c r="D62" s="1038"/>
      <c r="E62" s="1038"/>
      <c r="F62" s="1038"/>
      <c r="G62" s="1038"/>
      <c r="H62" s="1038"/>
      <c r="I62" s="1038"/>
      <c r="J62" s="1039"/>
    </row>
    <row r="63" spans="1:10" ht="12" customHeight="1" x14ac:dyDescent="0.2">
      <c r="A63" s="397" t="s">
        <v>555</v>
      </c>
      <c r="B63" s="127" t="s">
        <v>8</v>
      </c>
      <c r="C63" s="70"/>
      <c r="D63" s="68" t="s">
        <v>92</v>
      </c>
      <c r="E63" s="268">
        <v>6</v>
      </c>
      <c r="F63" s="300">
        <v>20000</v>
      </c>
      <c r="G63" s="271">
        <f>E63/F63</f>
        <v>2.9999999999999997E-4</v>
      </c>
      <c r="H63" s="68" t="str">
        <f>D20</f>
        <v>R$/unid.</v>
      </c>
      <c r="I63" s="71">
        <f>E20</f>
        <v>0</v>
      </c>
      <c r="J63" s="398">
        <f>IF(G63=0,0,I63*G63)</f>
        <v>0</v>
      </c>
    </row>
    <row r="64" spans="1:10" s="66" customFormat="1" ht="12" customHeight="1" x14ac:dyDescent="0.2">
      <c r="A64" s="396" t="s">
        <v>146</v>
      </c>
      <c r="B64" s="961" t="s">
        <v>78</v>
      </c>
      <c r="C64" s="961"/>
      <c r="D64" s="961"/>
      <c r="E64" s="961"/>
      <c r="F64" s="961"/>
      <c r="G64" s="961"/>
      <c r="H64" s="961"/>
      <c r="I64" s="961"/>
      <c r="J64" s="973"/>
    </row>
    <row r="65" spans="1:10" ht="12" customHeight="1" x14ac:dyDescent="0.2">
      <c r="A65" s="412" t="s">
        <v>556</v>
      </c>
      <c r="B65" s="37" t="s">
        <v>78</v>
      </c>
      <c r="D65" s="34" t="s">
        <v>134</v>
      </c>
      <c r="E65" s="719">
        <v>5.0000000000000001E-3</v>
      </c>
      <c r="F65" s="140" t="s">
        <v>88</v>
      </c>
      <c r="G65" s="720">
        <f>IF(E33=0,0,E65/E33)</f>
        <v>0</v>
      </c>
      <c r="H65" s="34" t="str">
        <f>D18</f>
        <v>R$/veíc.</v>
      </c>
      <c r="I65" s="413">
        <f>E18</f>
        <v>0</v>
      </c>
      <c r="J65" s="414">
        <f>IF(G65=0,0,I65*G65)</f>
        <v>0</v>
      </c>
    </row>
    <row r="66" spans="1:10" s="66" customFormat="1" ht="12" customHeight="1" x14ac:dyDescent="0.2">
      <c r="A66" s="396" t="s">
        <v>261</v>
      </c>
      <c r="B66" s="961" t="s">
        <v>318</v>
      </c>
      <c r="C66" s="961"/>
      <c r="D66" s="961"/>
      <c r="E66" s="961"/>
      <c r="F66" s="961"/>
      <c r="G66" s="961"/>
      <c r="H66" s="961"/>
      <c r="I66" s="961"/>
      <c r="J66" s="973"/>
    </row>
    <row r="67" spans="1:10" ht="12" customHeight="1" x14ac:dyDescent="0.2">
      <c r="A67" s="393" t="s">
        <v>557</v>
      </c>
      <c r="B67" s="721" t="s">
        <v>135</v>
      </c>
      <c r="D67" s="394" t="s">
        <v>137</v>
      </c>
      <c r="E67" s="722">
        <v>2</v>
      </c>
      <c r="F67" s="723">
        <f>E33</f>
        <v>0</v>
      </c>
      <c r="G67" s="724">
        <f>IF(F67=0,0,E67/F67)</f>
        <v>0</v>
      </c>
      <c r="H67" s="394" t="str">
        <f>D21</f>
        <v>R$/serv.</v>
      </c>
      <c r="I67" s="411">
        <f>E21</f>
        <v>0</v>
      </c>
      <c r="J67" s="395">
        <f>IF(G67=0,0,I67*G67)</f>
        <v>0</v>
      </c>
    </row>
    <row r="68" spans="1:10" ht="11.1" customHeight="1" x14ac:dyDescent="0.2">
      <c r="A68" s="1028" t="s">
        <v>162</v>
      </c>
      <c r="B68" s="1031"/>
      <c r="C68" s="1031"/>
      <c r="D68" s="1031"/>
      <c r="E68" s="1031"/>
      <c r="F68" s="1031"/>
      <c r="G68" s="1031"/>
      <c r="H68" s="1031"/>
      <c r="I68" s="1031"/>
      <c r="J68" s="88">
        <f>SUM(J52:J67)</f>
        <v>0</v>
      </c>
    </row>
    <row r="69" spans="1:10" ht="11.1" customHeight="1" x14ac:dyDescent="0.2">
      <c r="A69" s="1026" t="s">
        <v>129</v>
      </c>
      <c r="B69" s="1027"/>
      <c r="C69" s="1027"/>
      <c r="D69" s="1027"/>
      <c r="E69" s="1027"/>
      <c r="F69" s="1027"/>
      <c r="G69" s="1027"/>
      <c r="H69" s="1027"/>
      <c r="I69" s="1027"/>
      <c r="J69" s="90">
        <f>E33</f>
        <v>0</v>
      </c>
    </row>
    <row r="70" spans="1:10" ht="11.1" customHeight="1" x14ac:dyDescent="0.2">
      <c r="A70" s="1026" t="s">
        <v>382</v>
      </c>
      <c r="B70" s="1027"/>
      <c r="C70" s="1027"/>
      <c r="D70" s="1027"/>
      <c r="E70" s="1027"/>
      <c r="F70" s="1027"/>
      <c r="G70" s="1027"/>
      <c r="H70" s="1027"/>
      <c r="I70" s="1027"/>
      <c r="J70" s="90">
        <f>E5</f>
        <v>0</v>
      </c>
    </row>
    <row r="71" spans="1:10" ht="11.1" customHeight="1" x14ac:dyDescent="0.2">
      <c r="A71" s="1020" t="s">
        <v>381</v>
      </c>
      <c r="B71" s="1021"/>
      <c r="C71" s="1021"/>
      <c r="D71" s="1021"/>
      <c r="E71" s="1021"/>
      <c r="F71" s="1021"/>
      <c r="G71" s="1021"/>
      <c r="H71" s="1021"/>
      <c r="I71" s="1021"/>
      <c r="J71" s="85">
        <f>($J$68*$J$69)*J70</f>
        <v>0</v>
      </c>
    </row>
    <row r="72" spans="1:10" ht="11.1" customHeight="1" x14ac:dyDescent="0.2">
      <c r="A72" s="1026" t="s">
        <v>311</v>
      </c>
      <c r="B72" s="1027"/>
      <c r="C72" s="1027"/>
      <c r="D72" s="1027"/>
      <c r="E72" s="1027"/>
      <c r="F72" s="1027"/>
      <c r="G72" s="1027"/>
      <c r="H72" s="1027"/>
      <c r="I72" s="1027"/>
      <c r="J72" s="90">
        <f>J46</f>
        <v>12</v>
      </c>
    </row>
    <row r="73" spans="1:10" ht="11.1" customHeight="1" x14ac:dyDescent="0.2">
      <c r="A73" s="1018" t="s">
        <v>312</v>
      </c>
      <c r="B73" s="1019"/>
      <c r="C73" s="1019"/>
      <c r="D73" s="1019"/>
      <c r="E73" s="1019"/>
      <c r="F73" s="1019"/>
      <c r="G73" s="1019"/>
      <c r="H73" s="1019"/>
      <c r="I73" s="1019"/>
      <c r="J73" s="86">
        <f>J71*J72</f>
        <v>0</v>
      </c>
    </row>
    <row r="74" spans="1:10" s="33" customFormat="1" ht="11.1" customHeight="1" x14ac:dyDescent="0.2">
      <c r="A74" s="666" t="s">
        <v>136</v>
      </c>
      <c r="B74" s="666"/>
      <c r="C74" s="40"/>
      <c r="F74" s="34"/>
      <c r="G74" s="41"/>
      <c r="H74" s="41"/>
      <c r="I74" s="43"/>
      <c r="J74" s="42"/>
    </row>
    <row r="75" spans="1:10" ht="11.1" customHeight="1" x14ac:dyDescent="0.2">
      <c r="A75" s="666" t="s">
        <v>373</v>
      </c>
      <c r="B75" s="666"/>
      <c r="D75" s="34"/>
      <c r="F75" s="13"/>
      <c r="G75" s="38"/>
      <c r="H75" s="39"/>
    </row>
  </sheetData>
  <sheetProtection algorithmName="SHA-512" hashValue="L0KsQ1/4Lt02v3SqrKQtvV06CVW+WmkSR3iALQl6kmJGO48IE0v0iJqO4uWsz9q57vxFq/1PmHPEnoVbCjKelg==" saltValue="ggtHwtDcimkhPVUmG93b3A==" spinCount="100000" sheet="1" formatCells="0" formatColumns="0" formatRows="0" insertColumns="0" insertRows="0" insertHyperlinks="0" deleteColumns="0" deleteRows="0" sort="0" autoFilter="0" pivotTables="0"/>
  <protectedRanges>
    <protectedRange algorithmName="SHA-512" hashValue="Ejx5x2BbX3mxoosbJJKuqo3dtRqkWsKXwDDwb8Q76WYtXdslEAmXFKH7CqtSC1ZPeOd1Rss0jjvcdGXrbWZG5Q==" saltValue="gdJQ7wweJsxkaC86HTR8eA==" spinCount="100000" sqref="E6:F20 E29:F30" name="Valores"/>
    <protectedRange algorithmName="SHA-512" hashValue="Owd5JZTbghYndfD5q9fyriPtCT4xS4yjGgwpZ0LPHiHeA08wDyQ596jJhRnOlLETeNGz4JDdZBbUYNbqm1Lu/A==" saltValue="puo0vZVJsYCZKQvgbjz3oA==" spinCount="100000" sqref="E21:F28" name="Valores_1"/>
  </protectedRanges>
  <mergeCells count="100">
    <mergeCell ref="A32:C32"/>
    <mergeCell ref="E32:F32"/>
    <mergeCell ref="G32:J32"/>
    <mergeCell ref="A36:C37"/>
    <mergeCell ref="D36:D37"/>
    <mergeCell ref="E36:F36"/>
    <mergeCell ref="G36:G37"/>
    <mergeCell ref="B34:J34"/>
    <mergeCell ref="B35:J35"/>
    <mergeCell ref="A73:I73"/>
    <mergeCell ref="A68:I68"/>
    <mergeCell ref="A69:I69"/>
    <mergeCell ref="A71:I71"/>
    <mergeCell ref="A72:I72"/>
    <mergeCell ref="A70:I70"/>
    <mergeCell ref="G25:J25"/>
    <mergeCell ref="E30:F30"/>
    <mergeCell ref="E29:F29"/>
    <mergeCell ref="E25:F25"/>
    <mergeCell ref="E26:F26"/>
    <mergeCell ref="E27:F27"/>
    <mergeCell ref="E28:F28"/>
    <mergeCell ref="A1:J1"/>
    <mergeCell ref="E5:F5"/>
    <mergeCell ref="E6:F6"/>
    <mergeCell ref="E7:F7"/>
    <mergeCell ref="E8:F8"/>
    <mergeCell ref="G6:J6"/>
    <mergeCell ref="G5:J5"/>
    <mergeCell ref="A4:C4"/>
    <mergeCell ref="E4:F4"/>
    <mergeCell ref="G7:J7"/>
    <mergeCell ref="G8:J8"/>
    <mergeCell ref="B2:J2"/>
    <mergeCell ref="B3:J3"/>
    <mergeCell ref="G4:J4"/>
    <mergeCell ref="E11:F11"/>
    <mergeCell ref="E9:F9"/>
    <mergeCell ref="E10:F10"/>
    <mergeCell ref="E14:F14"/>
    <mergeCell ref="G12:J12"/>
    <mergeCell ref="G13:J13"/>
    <mergeCell ref="G14:J14"/>
    <mergeCell ref="E12:F12"/>
    <mergeCell ref="E13:F13"/>
    <mergeCell ref="G9:J9"/>
    <mergeCell ref="G10:J10"/>
    <mergeCell ref="G11:J11"/>
    <mergeCell ref="G16:J16"/>
    <mergeCell ref="E23:F23"/>
    <mergeCell ref="E24:F24"/>
    <mergeCell ref="E19:F19"/>
    <mergeCell ref="E18:F18"/>
    <mergeCell ref="E20:F20"/>
    <mergeCell ref="E21:F21"/>
    <mergeCell ref="E22:F22"/>
    <mergeCell ref="G18:J18"/>
    <mergeCell ref="G17:J17"/>
    <mergeCell ref="G23:J23"/>
    <mergeCell ref="G24:J24"/>
    <mergeCell ref="B48:J48"/>
    <mergeCell ref="H49:H50"/>
    <mergeCell ref="I49:I50"/>
    <mergeCell ref="J49:J50"/>
    <mergeCell ref="A49:C50"/>
    <mergeCell ref="D49:D50"/>
    <mergeCell ref="E49:E50"/>
    <mergeCell ref="F49:F50"/>
    <mergeCell ref="G49:G50"/>
    <mergeCell ref="A47:I47"/>
    <mergeCell ref="A46:I46"/>
    <mergeCell ref="H36:H37"/>
    <mergeCell ref="I36:I37"/>
    <mergeCell ref="J36:J37"/>
    <mergeCell ref="A42:I42"/>
    <mergeCell ref="A45:I45"/>
    <mergeCell ref="A43:I43"/>
    <mergeCell ref="A44:I44"/>
    <mergeCell ref="B31:J31"/>
    <mergeCell ref="E17:F17"/>
    <mergeCell ref="B15:J15"/>
    <mergeCell ref="G33:J33"/>
    <mergeCell ref="E33:F33"/>
    <mergeCell ref="G19:J19"/>
    <mergeCell ref="G20:J20"/>
    <mergeCell ref="G26:J26"/>
    <mergeCell ref="G27:J27"/>
    <mergeCell ref="G28:J28"/>
    <mergeCell ref="G29:J29"/>
    <mergeCell ref="G30:J30"/>
    <mergeCell ref="G21:J21"/>
    <mergeCell ref="G22:J22"/>
    <mergeCell ref="A16:C16"/>
    <mergeCell ref="E16:F16"/>
    <mergeCell ref="B62:J62"/>
    <mergeCell ref="B64:J64"/>
    <mergeCell ref="B66:J66"/>
    <mergeCell ref="B51:J51"/>
    <mergeCell ref="B53:J53"/>
    <mergeCell ref="B58:J58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83" orientation="portrait" r:id="rId1"/>
  <headerFooter>
    <oddHeader>&amp;L&amp;"Calibri,Negrito"&amp;9Município de Chapecó - SC
Concessão do Serviço Municipal de Remoção, Guarda e Depósito de
Veículos Automotores&amp;R&amp;G</oddHeader>
    <oddFooter>&amp;L&amp;"Calibri,Negrito"&amp;9Composição da Despesa com Veículo - Reboque II&amp;R&amp;"Calibri,Negrito"&amp;9Pág.: &amp;P de &amp;N</oddFooter>
  </headerFooter>
  <ignoredErrors>
    <ignoredError sqref="E17:F18 E29" unlockedFormula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6">
    <tabColor theme="0" tint="-0.499984740745262"/>
  </sheetPr>
  <dimension ref="A1:W62"/>
  <sheetViews>
    <sheetView zoomScaleNormal="100" workbookViewId="0">
      <selection activeCell="R43" sqref="R43"/>
    </sheetView>
  </sheetViews>
  <sheetFormatPr defaultRowHeight="14.1" customHeight="1" x14ac:dyDescent="0.2"/>
  <cols>
    <col min="1" max="1" width="4.7109375" style="356" customWidth="1"/>
    <col min="2" max="2" width="3.7109375" style="48" customWidth="1"/>
    <col min="3" max="3" width="57.5703125" style="29" customWidth="1"/>
    <col min="4" max="4" width="7" style="31" bestFit="1" customWidth="1"/>
    <col min="5" max="5" width="11" style="29" bestFit="1" customWidth="1"/>
    <col min="6" max="6" width="11.42578125" style="47" bestFit="1" customWidth="1"/>
    <col min="7" max="7" width="10.28515625" style="47" customWidth="1"/>
    <col min="8" max="8" width="11" style="47" bestFit="1" customWidth="1"/>
    <col min="9" max="9" width="12.28515625" style="47" bestFit="1" customWidth="1"/>
    <col min="10" max="251" width="9.140625" style="47"/>
    <col min="252" max="252" width="2.7109375" style="47" customWidth="1"/>
    <col min="253" max="253" width="6" style="47" customWidth="1"/>
    <col min="254" max="254" width="50.140625" style="47" bestFit="1" customWidth="1"/>
    <col min="255" max="255" width="9.140625" style="47" bestFit="1" customWidth="1"/>
    <col min="256" max="256" width="6.85546875" style="47" bestFit="1" customWidth="1"/>
    <col min="257" max="257" width="10.42578125" style="47" bestFit="1" customWidth="1"/>
    <col min="258" max="258" width="10.5703125" style="47" bestFit="1" customWidth="1"/>
    <col min="259" max="259" width="11.28515625" style="47" bestFit="1" customWidth="1"/>
    <col min="260" max="507" width="9.140625" style="47"/>
    <col min="508" max="508" width="2.7109375" style="47" customWidth="1"/>
    <col min="509" max="509" width="6" style="47" customWidth="1"/>
    <col min="510" max="510" width="50.140625" style="47" bestFit="1" customWidth="1"/>
    <col min="511" max="511" width="9.140625" style="47" bestFit="1" customWidth="1"/>
    <col min="512" max="512" width="6.85546875" style="47" bestFit="1" customWidth="1"/>
    <col min="513" max="513" width="10.42578125" style="47" bestFit="1" customWidth="1"/>
    <col min="514" max="514" width="10.5703125" style="47" bestFit="1" customWidth="1"/>
    <col min="515" max="515" width="11.28515625" style="47" bestFit="1" customWidth="1"/>
    <col min="516" max="763" width="9.140625" style="47"/>
    <col min="764" max="764" width="2.7109375" style="47" customWidth="1"/>
    <col min="765" max="765" width="6" style="47" customWidth="1"/>
    <col min="766" max="766" width="50.140625" style="47" bestFit="1" customWidth="1"/>
    <col min="767" max="767" width="9.140625" style="47" bestFit="1" customWidth="1"/>
    <col min="768" max="768" width="6.85546875" style="47" bestFit="1" customWidth="1"/>
    <col min="769" max="769" width="10.42578125" style="47" bestFit="1" customWidth="1"/>
    <col min="770" max="770" width="10.5703125" style="47" bestFit="1" customWidth="1"/>
    <col min="771" max="771" width="11.28515625" style="47" bestFit="1" customWidth="1"/>
    <col min="772" max="1019" width="9.140625" style="47"/>
    <col min="1020" max="1020" width="2.7109375" style="47" customWidth="1"/>
    <col min="1021" max="1021" width="6" style="47" customWidth="1"/>
    <col min="1022" max="1022" width="50.140625" style="47" bestFit="1" customWidth="1"/>
    <col min="1023" max="1023" width="9.140625" style="47" bestFit="1" customWidth="1"/>
    <col min="1024" max="1024" width="6.85546875" style="47" bestFit="1" customWidth="1"/>
    <col min="1025" max="1025" width="10.42578125" style="47" bestFit="1" customWidth="1"/>
    <col min="1026" max="1026" width="10.5703125" style="47" bestFit="1" customWidth="1"/>
    <col min="1027" max="1027" width="11.28515625" style="47" bestFit="1" customWidth="1"/>
    <col min="1028" max="1275" width="9.140625" style="47"/>
    <col min="1276" max="1276" width="2.7109375" style="47" customWidth="1"/>
    <col min="1277" max="1277" width="6" style="47" customWidth="1"/>
    <col min="1278" max="1278" width="50.140625" style="47" bestFit="1" customWidth="1"/>
    <col min="1279" max="1279" width="9.140625" style="47" bestFit="1" customWidth="1"/>
    <col min="1280" max="1280" width="6.85546875" style="47" bestFit="1" customWidth="1"/>
    <col min="1281" max="1281" width="10.42578125" style="47" bestFit="1" customWidth="1"/>
    <col min="1282" max="1282" width="10.5703125" style="47" bestFit="1" customWidth="1"/>
    <col min="1283" max="1283" width="11.28515625" style="47" bestFit="1" customWidth="1"/>
    <col min="1284" max="1531" width="9.140625" style="47"/>
    <col min="1532" max="1532" width="2.7109375" style="47" customWidth="1"/>
    <col min="1533" max="1533" width="6" style="47" customWidth="1"/>
    <col min="1534" max="1534" width="50.140625" style="47" bestFit="1" customWidth="1"/>
    <col min="1535" max="1535" width="9.140625" style="47" bestFit="1" customWidth="1"/>
    <col min="1536" max="1536" width="6.85546875" style="47" bestFit="1" customWidth="1"/>
    <col min="1537" max="1537" width="10.42578125" style="47" bestFit="1" customWidth="1"/>
    <col min="1538" max="1538" width="10.5703125" style="47" bestFit="1" customWidth="1"/>
    <col min="1539" max="1539" width="11.28515625" style="47" bestFit="1" customWidth="1"/>
    <col min="1540" max="1787" width="9.140625" style="47"/>
    <col min="1788" max="1788" width="2.7109375" style="47" customWidth="1"/>
    <col min="1789" max="1789" width="6" style="47" customWidth="1"/>
    <col min="1790" max="1790" width="50.140625" style="47" bestFit="1" customWidth="1"/>
    <col min="1791" max="1791" width="9.140625" style="47" bestFit="1" customWidth="1"/>
    <col min="1792" max="1792" width="6.85546875" style="47" bestFit="1" customWidth="1"/>
    <col min="1793" max="1793" width="10.42578125" style="47" bestFit="1" customWidth="1"/>
    <col min="1794" max="1794" width="10.5703125" style="47" bestFit="1" customWidth="1"/>
    <col min="1795" max="1795" width="11.28515625" style="47" bestFit="1" customWidth="1"/>
    <col min="1796" max="2043" width="9.140625" style="47"/>
    <col min="2044" max="2044" width="2.7109375" style="47" customWidth="1"/>
    <col min="2045" max="2045" width="6" style="47" customWidth="1"/>
    <col min="2046" max="2046" width="50.140625" style="47" bestFit="1" customWidth="1"/>
    <col min="2047" max="2047" width="9.140625" style="47" bestFit="1" customWidth="1"/>
    <col min="2048" max="2048" width="6.85546875" style="47" bestFit="1" customWidth="1"/>
    <col min="2049" max="2049" width="10.42578125" style="47" bestFit="1" customWidth="1"/>
    <col min="2050" max="2050" width="10.5703125" style="47" bestFit="1" customWidth="1"/>
    <col min="2051" max="2051" width="11.28515625" style="47" bestFit="1" customWidth="1"/>
    <col min="2052" max="2299" width="9.140625" style="47"/>
    <col min="2300" max="2300" width="2.7109375" style="47" customWidth="1"/>
    <col min="2301" max="2301" width="6" style="47" customWidth="1"/>
    <col min="2302" max="2302" width="50.140625" style="47" bestFit="1" customWidth="1"/>
    <col min="2303" max="2303" width="9.140625" style="47" bestFit="1" customWidth="1"/>
    <col min="2304" max="2304" width="6.85546875" style="47" bestFit="1" customWidth="1"/>
    <col min="2305" max="2305" width="10.42578125" style="47" bestFit="1" customWidth="1"/>
    <col min="2306" max="2306" width="10.5703125" style="47" bestFit="1" customWidth="1"/>
    <col min="2307" max="2307" width="11.28515625" style="47" bestFit="1" customWidth="1"/>
    <col min="2308" max="2555" width="9.140625" style="47"/>
    <col min="2556" max="2556" width="2.7109375" style="47" customWidth="1"/>
    <col min="2557" max="2557" width="6" style="47" customWidth="1"/>
    <col min="2558" max="2558" width="50.140625" style="47" bestFit="1" customWidth="1"/>
    <col min="2559" max="2559" width="9.140625" style="47" bestFit="1" customWidth="1"/>
    <col min="2560" max="2560" width="6.85546875" style="47" bestFit="1" customWidth="1"/>
    <col min="2561" max="2561" width="10.42578125" style="47" bestFit="1" customWidth="1"/>
    <col min="2562" max="2562" width="10.5703125" style="47" bestFit="1" customWidth="1"/>
    <col min="2563" max="2563" width="11.28515625" style="47" bestFit="1" customWidth="1"/>
    <col min="2564" max="2811" width="9.140625" style="47"/>
    <col min="2812" max="2812" width="2.7109375" style="47" customWidth="1"/>
    <col min="2813" max="2813" width="6" style="47" customWidth="1"/>
    <col min="2814" max="2814" width="50.140625" style="47" bestFit="1" customWidth="1"/>
    <col min="2815" max="2815" width="9.140625" style="47" bestFit="1" customWidth="1"/>
    <col min="2816" max="2816" width="6.85546875" style="47" bestFit="1" customWidth="1"/>
    <col min="2817" max="2817" width="10.42578125" style="47" bestFit="1" customWidth="1"/>
    <col min="2818" max="2818" width="10.5703125" style="47" bestFit="1" customWidth="1"/>
    <col min="2819" max="2819" width="11.28515625" style="47" bestFit="1" customWidth="1"/>
    <col min="2820" max="3067" width="9.140625" style="47"/>
    <col min="3068" max="3068" width="2.7109375" style="47" customWidth="1"/>
    <col min="3069" max="3069" width="6" style="47" customWidth="1"/>
    <col min="3070" max="3070" width="50.140625" style="47" bestFit="1" customWidth="1"/>
    <col min="3071" max="3071" width="9.140625" style="47" bestFit="1" customWidth="1"/>
    <col min="3072" max="3072" width="6.85546875" style="47" bestFit="1" customWidth="1"/>
    <col min="3073" max="3073" width="10.42578125" style="47" bestFit="1" customWidth="1"/>
    <col min="3074" max="3074" width="10.5703125" style="47" bestFit="1" customWidth="1"/>
    <col min="3075" max="3075" width="11.28515625" style="47" bestFit="1" customWidth="1"/>
    <col min="3076" max="3323" width="9.140625" style="47"/>
    <col min="3324" max="3324" width="2.7109375" style="47" customWidth="1"/>
    <col min="3325" max="3325" width="6" style="47" customWidth="1"/>
    <col min="3326" max="3326" width="50.140625" style="47" bestFit="1" customWidth="1"/>
    <col min="3327" max="3327" width="9.140625" style="47" bestFit="1" customWidth="1"/>
    <col min="3328" max="3328" width="6.85546875" style="47" bestFit="1" customWidth="1"/>
    <col min="3329" max="3329" width="10.42578125" style="47" bestFit="1" customWidth="1"/>
    <col min="3330" max="3330" width="10.5703125" style="47" bestFit="1" customWidth="1"/>
    <col min="3331" max="3331" width="11.28515625" style="47" bestFit="1" customWidth="1"/>
    <col min="3332" max="3579" width="9.140625" style="47"/>
    <col min="3580" max="3580" width="2.7109375" style="47" customWidth="1"/>
    <col min="3581" max="3581" width="6" style="47" customWidth="1"/>
    <col min="3582" max="3582" width="50.140625" style="47" bestFit="1" customWidth="1"/>
    <col min="3583" max="3583" width="9.140625" style="47" bestFit="1" customWidth="1"/>
    <col min="3584" max="3584" width="6.85546875" style="47" bestFit="1" customWidth="1"/>
    <col min="3585" max="3585" width="10.42578125" style="47" bestFit="1" customWidth="1"/>
    <col min="3586" max="3586" width="10.5703125" style="47" bestFit="1" customWidth="1"/>
    <col min="3587" max="3587" width="11.28515625" style="47" bestFit="1" customWidth="1"/>
    <col min="3588" max="3835" width="9.140625" style="47"/>
    <col min="3836" max="3836" width="2.7109375" style="47" customWidth="1"/>
    <col min="3837" max="3837" width="6" style="47" customWidth="1"/>
    <col min="3838" max="3838" width="50.140625" style="47" bestFit="1" customWidth="1"/>
    <col min="3839" max="3839" width="9.140625" style="47" bestFit="1" customWidth="1"/>
    <col min="3840" max="3840" width="6.85546875" style="47" bestFit="1" customWidth="1"/>
    <col min="3841" max="3841" width="10.42578125" style="47" bestFit="1" customWidth="1"/>
    <col min="3842" max="3842" width="10.5703125" style="47" bestFit="1" customWidth="1"/>
    <col min="3843" max="3843" width="11.28515625" style="47" bestFit="1" customWidth="1"/>
    <col min="3844" max="4091" width="9.140625" style="47"/>
    <col min="4092" max="4092" width="2.7109375" style="47" customWidth="1"/>
    <col min="4093" max="4093" width="6" style="47" customWidth="1"/>
    <col min="4094" max="4094" width="50.140625" style="47" bestFit="1" customWidth="1"/>
    <col min="4095" max="4095" width="9.140625" style="47" bestFit="1" customWidth="1"/>
    <col min="4096" max="4096" width="6.85546875" style="47" bestFit="1" customWidth="1"/>
    <col min="4097" max="4097" width="10.42578125" style="47" bestFit="1" customWidth="1"/>
    <col min="4098" max="4098" width="10.5703125" style="47" bestFit="1" customWidth="1"/>
    <col min="4099" max="4099" width="11.28515625" style="47" bestFit="1" customWidth="1"/>
    <col min="4100" max="4347" width="9.140625" style="47"/>
    <col min="4348" max="4348" width="2.7109375" style="47" customWidth="1"/>
    <col min="4349" max="4349" width="6" style="47" customWidth="1"/>
    <col min="4350" max="4350" width="50.140625" style="47" bestFit="1" customWidth="1"/>
    <col min="4351" max="4351" width="9.140625" style="47" bestFit="1" customWidth="1"/>
    <col min="4352" max="4352" width="6.85546875" style="47" bestFit="1" customWidth="1"/>
    <col min="4353" max="4353" width="10.42578125" style="47" bestFit="1" customWidth="1"/>
    <col min="4354" max="4354" width="10.5703125" style="47" bestFit="1" customWidth="1"/>
    <col min="4355" max="4355" width="11.28515625" style="47" bestFit="1" customWidth="1"/>
    <col min="4356" max="4603" width="9.140625" style="47"/>
    <col min="4604" max="4604" width="2.7109375" style="47" customWidth="1"/>
    <col min="4605" max="4605" width="6" style="47" customWidth="1"/>
    <col min="4606" max="4606" width="50.140625" style="47" bestFit="1" customWidth="1"/>
    <col min="4607" max="4607" width="9.140625" style="47" bestFit="1" customWidth="1"/>
    <col min="4608" max="4608" width="6.85546875" style="47" bestFit="1" customWidth="1"/>
    <col min="4609" max="4609" width="10.42578125" style="47" bestFit="1" customWidth="1"/>
    <col min="4610" max="4610" width="10.5703125" style="47" bestFit="1" customWidth="1"/>
    <col min="4611" max="4611" width="11.28515625" style="47" bestFit="1" customWidth="1"/>
    <col min="4612" max="4859" width="9.140625" style="47"/>
    <col min="4860" max="4860" width="2.7109375" style="47" customWidth="1"/>
    <col min="4861" max="4861" width="6" style="47" customWidth="1"/>
    <col min="4862" max="4862" width="50.140625" style="47" bestFit="1" customWidth="1"/>
    <col min="4863" max="4863" width="9.140625" style="47" bestFit="1" customWidth="1"/>
    <col min="4864" max="4864" width="6.85546875" style="47" bestFit="1" customWidth="1"/>
    <col min="4865" max="4865" width="10.42578125" style="47" bestFit="1" customWidth="1"/>
    <col min="4866" max="4866" width="10.5703125" style="47" bestFit="1" customWidth="1"/>
    <col min="4867" max="4867" width="11.28515625" style="47" bestFit="1" customWidth="1"/>
    <col min="4868" max="5115" width="9.140625" style="47"/>
    <col min="5116" max="5116" width="2.7109375" style="47" customWidth="1"/>
    <col min="5117" max="5117" width="6" style="47" customWidth="1"/>
    <col min="5118" max="5118" width="50.140625" style="47" bestFit="1" customWidth="1"/>
    <col min="5119" max="5119" width="9.140625" style="47" bestFit="1" customWidth="1"/>
    <col min="5120" max="5120" width="6.85546875" style="47" bestFit="1" customWidth="1"/>
    <col min="5121" max="5121" width="10.42578125" style="47" bestFit="1" customWidth="1"/>
    <col min="5122" max="5122" width="10.5703125" style="47" bestFit="1" customWidth="1"/>
    <col min="5123" max="5123" width="11.28515625" style="47" bestFit="1" customWidth="1"/>
    <col min="5124" max="5371" width="9.140625" style="47"/>
    <col min="5372" max="5372" width="2.7109375" style="47" customWidth="1"/>
    <col min="5373" max="5373" width="6" style="47" customWidth="1"/>
    <col min="5374" max="5374" width="50.140625" style="47" bestFit="1" customWidth="1"/>
    <col min="5375" max="5375" width="9.140625" style="47" bestFit="1" customWidth="1"/>
    <col min="5376" max="5376" width="6.85546875" style="47" bestFit="1" customWidth="1"/>
    <col min="5377" max="5377" width="10.42578125" style="47" bestFit="1" customWidth="1"/>
    <col min="5378" max="5378" width="10.5703125" style="47" bestFit="1" customWidth="1"/>
    <col min="5379" max="5379" width="11.28515625" style="47" bestFit="1" customWidth="1"/>
    <col min="5380" max="5627" width="9.140625" style="47"/>
    <col min="5628" max="5628" width="2.7109375" style="47" customWidth="1"/>
    <col min="5629" max="5629" width="6" style="47" customWidth="1"/>
    <col min="5630" max="5630" width="50.140625" style="47" bestFit="1" customWidth="1"/>
    <col min="5631" max="5631" width="9.140625" style="47" bestFit="1" customWidth="1"/>
    <col min="5632" max="5632" width="6.85546875" style="47" bestFit="1" customWidth="1"/>
    <col min="5633" max="5633" width="10.42578125" style="47" bestFit="1" customWidth="1"/>
    <col min="5634" max="5634" width="10.5703125" style="47" bestFit="1" customWidth="1"/>
    <col min="5635" max="5635" width="11.28515625" style="47" bestFit="1" customWidth="1"/>
    <col min="5636" max="5883" width="9.140625" style="47"/>
    <col min="5884" max="5884" width="2.7109375" style="47" customWidth="1"/>
    <col min="5885" max="5885" width="6" style="47" customWidth="1"/>
    <col min="5886" max="5886" width="50.140625" style="47" bestFit="1" customWidth="1"/>
    <col min="5887" max="5887" width="9.140625" style="47" bestFit="1" customWidth="1"/>
    <col min="5888" max="5888" width="6.85546875" style="47" bestFit="1" customWidth="1"/>
    <col min="5889" max="5889" width="10.42578125" style="47" bestFit="1" customWidth="1"/>
    <col min="5890" max="5890" width="10.5703125" style="47" bestFit="1" customWidth="1"/>
    <col min="5891" max="5891" width="11.28515625" style="47" bestFit="1" customWidth="1"/>
    <col min="5892" max="6139" width="9.140625" style="47"/>
    <col min="6140" max="6140" width="2.7109375" style="47" customWidth="1"/>
    <col min="6141" max="6141" width="6" style="47" customWidth="1"/>
    <col min="6142" max="6142" width="50.140625" style="47" bestFit="1" customWidth="1"/>
    <col min="6143" max="6143" width="9.140625" style="47" bestFit="1" customWidth="1"/>
    <col min="6144" max="6144" width="6.85546875" style="47" bestFit="1" customWidth="1"/>
    <col min="6145" max="6145" width="10.42578125" style="47" bestFit="1" customWidth="1"/>
    <col min="6146" max="6146" width="10.5703125" style="47" bestFit="1" customWidth="1"/>
    <col min="6147" max="6147" width="11.28515625" style="47" bestFit="1" customWidth="1"/>
    <col min="6148" max="6395" width="9.140625" style="47"/>
    <col min="6396" max="6396" width="2.7109375" style="47" customWidth="1"/>
    <col min="6397" max="6397" width="6" style="47" customWidth="1"/>
    <col min="6398" max="6398" width="50.140625" style="47" bestFit="1" customWidth="1"/>
    <col min="6399" max="6399" width="9.140625" style="47" bestFit="1" customWidth="1"/>
    <col min="6400" max="6400" width="6.85546875" style="47" bestFit="1" customWidth="1"/>
    <col min="6401" max="6401" width="10.42578125" style="47" bestFit="1" customWidth="1"/>
    <col min="6402" max="6402" width="10.5703125" style="47" bestFit="1" customWidth="1"/>
    <col min="6403" max="6403" width="11.28515625" style="47" bestFit="1" customWidth="1"/>
    <col min="6404" max="6651" width="9.140625" style="47"/>
    <col min="6652" max="6652" width="2.7109375" style="47" customWidth="1"/>
    <col min="6653" max="6653" width="6" style="47" customWidth="1"/>
    <col min="6654" max="6654" width="50.140625" style="47" bestFit="1" customWidth="1"/>
    <col min="6655" max="6655" width="9.140625" style="47" bestFit="1" customWidth="1"/>
    <col min="6656" max="6656" width="6.85546875" style="47" bestFit="1" customWidth="1"/>
    <col min="6657" max="6657" width="10.42578125" style="47" bestFit="1" customWidth="1"/>
    <col min="6658" max="6658" width="10.5703125" style="47" bestFit="1" customWidth="1"/>
    <col min="6659" max="6659" width="11.28515625" style="47" bestFit="1" customWidth="1"/>
    <col min="6660" max="6907" width="9.140625" style="47"/>
    <col min="6908" max="6908" width="2.7109375" style="47" customWidth="1"/>
    <col min="6909" max="6909" width="6" style="47" customWidth="1"/>
    <col min="6910" max="6910" width="50.140625" style="47" bestFit="1" customWidth="1"/>
    <col min="6911" max="6911" width="9.140625" style="47" bestFit="1" customWidth="1"/>
    <col min="6912" max="6912" width="6.85546875" style="47" bestFit="1" customWidth="1"/>
    <col min="6913" max="6913" width="10.42578125" style="47" bestFit="1" customWidth="1"/>
    <col min="6914" max="6914" width="10.5703125" style="47" bestFit="1" customWidth="1"/>
    <col min="6915" max="6915" width="11.28515625" style="47" bestFit="1" customWidth="1"/>
    <col min="6916" max="7163" width="9.140625" style="47"/>
    <col min="7164" max="7164" width="2.7109375" style="47" customWidth="1"/>
    <col min="7165" max="7165" width="6" style="47" customWidth="1"/>
    <col min="7166" max="7166" width="50.140625" style="47" bestFit="1" customWidth="1"/>
    <col min="7167" max="7167" width="9.140625" style="47" bestFit="1" customWidth="1"/>
    <col min="7168" max="7168" width="6.85546875" style="47" bestFit="1" customWidth="1"/>
    <col min="7169" max="7169" width="10.42578125" style="47" bestFit="1" customWidth="1"/>
    <col min="7170" max="7170" width="10.5703125" style="47" bestFit="1" customWidth="1"/>
    <col min="7171" max="7171" width="11.28515625" style="47" bestFit="1" customWidth="1"/>
    <col min="7172" max="7419" width="9.140625" style="47"/>
    <col min="7420" max="7420" width="2.7109375" style="47" customWidth="1"/>
    <col min="7421" max="7421" width="6" style="47" customWidth="1"/>
    <col min="7422" max="7422" width="50.140625" style="47" bestFit="1" customWidth="1"/>
    <col min="7423" max="7423" width="9.140625" style="47" bestFit="1" customWidth="1"/>
    <col min="7424" max="7424" width="6.85546875" style="47" bestFit="1" customWidth="1"/>
    <col min="7425" max="7425" width="10.42578125" style="47" bestFit="1" customWidth="1"/>
    <col min="7426" max="7426" width="10.5703125" style="47" bestFit="1" customWidth="1"/>
    <col min="7427" max="7427" width="11.28515625" style="47" bestFit="1" customWidth="1"/>
    <col min="7428" max="7675" width="9.140625" style="47"/>
    <col min="7676" max="7676" width="2.7109375" style="47" customWidth="1"/>
    <col min="7677" max="7677" width="6" style="47" customWidth="1"/>
    <col min="7678" max="7678" width="50.140625" style="47" bestFit="1" customWidth="1"/>
    <col min="7679" max="7679" width="9.140625" style="47" bestFit="1" customWidth="1"/>
    <col min="7680" max="7680" width="6.85546875" style="47" bestFit="1" customWidth="1"/>
    <col min="7681" max="7681" width="10.42578125" style="47" bestFit="1" customWidth="1"/>
    <col min="7682" max="7682" width="10.5703125" style="47" bestFit="1" customWidth="1"/>
    <col min="7683" max="7683" width="11.28515625" style="47" bestFit="1" customWidth="1"/>
    <col min="7684" max="7931" width="9.140625" style="47"/>
    <col min="7932" max="7932" width="2.7109375" style="47" customWidth="1"/>
    <col min="7933" max="7933" width="6" style="47" customWidth="1"/>
    <col min="7934" max="7934" width="50.140625" style="47" bestFit="1" customWidth="1"/>
    <col min="7935" max="7935" width="9.140625" style="47" bestFit="1" customWidth="1"/>
    <col min="7936" max="7936" width="6.85546875" style="47" bestFit="1" customWidth="1"/>
    <col min="7937" max="7937" width="10.42578125" style="47" bestFit="1" customWidth="1"/>
    <col min="7938" max="7938" width="10.5703125" style="47" bestFit="1" customWidth="1"/>
    <col min="7939" max="7939" width="11.28515625" style="47" bestFit="1" customWidth="1"/>
    <col min="7940" max="8187" width="9.140625" style="47"/>
    <col min="8188" max="8188" width="2.7109375" style="47" customWidth="1"/>
    <col min="8189" max="8189" width="6" style="47" customWidth="1"/>
    <col min="8190" max="8190" width="50.140625" style="47" bestFit="1" customWidth="1"/>
    <col min="8191" max="8191" width="9.140625" style="47" bestFit="1" customWidth="1"/>
    <col min="8192" max="8192" width="6.85546875" style="47" bestFit="1" customWidth="1"/>
    <col min="8193" max="8193" width="10.42578125" style="47" bestFit="1" customWidth="1"/>
    <col min="8194" max="8194" width="10.5703125" style="47" bestFit="1" customWidth="1"/>
    <col min="8195" max="8195" width="11.28515625" style="47" bestFit="1" customWidth="1"/>
    <col min="8196" max="8443" width="9.140625" style="47"/>
    <col min="8444" max="8444" width="2.7109375" style="47" customWidth="1"/>
    <col min="8445" max="8445" width="6" style="47" customWidth="1"/>
    <col min="8446" max="8446" width="50.140625" style="47" bestFit="1" customWidth="1"/>
    <col min="8447" max="8447" width="9.140625" style="47" bestFit="1" customWidth="1"/>
    <col min="8448" max="8448" width="6.85546875" style="47" bestFit="1" customWidth="1"/>
    <col min="8449" max="8449" width="10.42578125" style="47" bestFit="1" customWidth="1"/>
    <col min="8450" max="8450" width="10.5703125" style="47" bestFit="1" customWidth="1"/>
    <col min="8451" max="8451" width="11.28515625" style="47" bestFit="1" customWidth="1"/>
    <col min="8452" max="8699" width="9.140625" style="47"/>
    <col min="8700" max="8700" width="2.7109375" style="47" customWidth="1"/>
    <col min="8701" max="8701" width="6" style="47" customWidth="1"/>
    <col min="8702" max="8702" width="50.140625" style="47" bestFit="1" customWidth="1"/>
    <col min="8703" max="8703" width="9.140625" style="47" bestFit="1" customWidth="1"/>
    <col min="8704" max="8704" width="6.85546875" style="47" bestFit="1" customWidth="1"/>
    <col min="8705" max="8705" width="10.42578125" style="47" bestFit="1" customWidth="1"/>
    <col min="8706" max="8706" width="10.5703125" style="47" bestFit="1" customWidth="1"/>
    <col min="8707" max="8707" width="11.28515625" style="47" bestFit="1" customWidth="1"/>
    <col min="8708" max="8955" width="9.140625" style="47"/>
    <col min="8956" max="8956" width="2.7109375" style="47" customWidth="1"/>
    <col min="8957" max="8957" width="6" style="47" customWidth="1"/>
    <col min="8958" max="8958" width="50.140625" style="47" bestFit="1" customWidth="1"/>
    <col min="8959" max="8959" width="9.140625" style="47" bestFit="1" customWidth="1"/>
    <col min="8960" max="8960" width="6.85546875" style="47" bestFit="1" customWidth="1"/>
    <col min="8961" max="8961" width="10.42578125" style="47" bestFit="1" customWidth="1"/>
    <col min="8962" max="8962" width="10.5703125" style="47" bestFit="1" customWidth="1"/>
    <col min="8963" max="8963" width="11.28515625" style="47" bestFit="1" customWidth="1"/>
    <col min="8964" max="9211" width="9.140625" style="47"/>
    <col min="9212" max="9212" width="2.7109375" style="47" customWidth="1"/>
    <col min="9213" max="9213" width="6" style="47" customWidth="1"/>
    <col min="9214" max="9214" width="50.140625" style="47" bestFit="1" customWidth="1"/>
    <col min="9215" max="9215" width="9.140625" style="47" bestFit="1" customWidth="1"/>
    <col min="9216" max="9216" width="6.85546875" style="47" bestFit="1" customWidth="1"/>
    <col min="9217" max="9217" width="10.42578125" style="47" bestFit="1" customWidth="1"/>
    <col min="9218" max="9218" width="10.5703125" style="47" bestFit="1" customWidth="1"/>
    <col min="9219" max="9219" width="11.28515625" style="47" bestFit="1" customWidth="1"/>
    <col min="9220" max="9467" width="9.140625" style="47"/>
    <col min="9468" max="9468" width="2.7109375" style="47" customWidth="1"/>
    <col min="9469" max="9469" width="6" style="47" customWidth="1"/>
    <col min="9470" max="9470" width="50.140625" style="47" bestFit="1" customWidth="1"/>
    <col min="9471" max="9471" width="9.140625" style="47" bestFit="1" customWidth="1"/>
    <col min="9472" max="9472" width="6.85546875" style="47" bestFit="1" customWidth="1"/>
    <col min="9473" max="9473" width="10.42578125" style="47" bestFit="1" customWidth="1"/>
    <col min="9474" max="9474" width="10.5703125" style="47" bestFit="1" customWidth="1"/>
    <col min="9475" max="9475" width="11.28515625" style="47" bestFit="1" customWidth="1"/>
    <col min="9476" max="9723" width="9.140625" style="47"/>
    <col min="9724" max="9724" width="2.7109375" style="47" customWidth="1"/>
    <col min="9725" max="9725" width="6" style="47" customWidth="1"/>
    <col min="9726" max="9726" width="50.140625" style="47" bestFit="1" customWidth="1"/>
    <col min="9727" max="9727" width="9.140625" style="47" bestFit="1" customWidth="1"/>
    <col min="9728" max="9728" width="6.85546875" style="47" bestFit="1" customWidth="1"/>
    <col min="9729" max="9729" width="10.42578125" style="47" bestFit="1" customWidth="1"/>
    <col min="9730" max="9730" width="10.5703125" style="47" bestFit="1" customWidth="1"/>
    <col min="9731" max="9731" width="11.28515625" style="47" bestFit="1" customWidth="1"/>
    <col min="9732" max="9979" width="9.140625" style="47"/>
    <col min="9980" max="9980" width="2.7109375" style="47" customWidth="1"/>
    <col min="9981" max="9981" width="6" style="47" customWidth="1"/>
    <col min="9982" max="9982" width="50.140625" style="47" bestFit="1" customWidth="1"/>
    <col min="9983" max="9983" width="9.140625" style="47" bestFit="1" customWidth="1"/>
    <col min="9984" max="9984" width="6.85546875" style="47" bestFit="1" customWidth="1"/>
    <col min="9985" max="9985" width="10.42578125" style="47" bestFit="1" customWidth="1"/>
    <col min="9986" max="9986" width="10.5703125" style="47" bestFit="1" customWidth="1"/>
    <col min="9987" max="9987" width="11.28515625" style="47" bestFit="1" customWidth="1"/>
    <col min="9988" max="10235" width="9.140625" style="47"/>
    <col min="10236" max="10236" width="2.7109375" style="47" customWidth="1"/>
    <col min="10237" max="10237" width="6" style="47" customWidth="1"/>
    <col min="10238" max="10238" width="50.140625" style="47" bestFit="1" customWidth="1"/>
    <col min="10239" max="10239" width="9.140625" style="47" bestFit="1" customWidth="1"/>
    <col min="10240" max="10240" width="6.85546875" style="47" bestFit="1" customWidth="1"/>
    <col min="10241" max="10241" width="10.42578125" style="47" bestFit="1" customWidth="1"/>
    <col min="10242" max="10242" width="10.5703125" style="47" bestFit="1" customWidth="1"/>
    <col min="10243" max="10243" width="11.28515625" style="47" bestFit="1" customWidth="1"/>
    <col min="10244" max="10491" width="9.140625" style="47"/>
    <col min="10492" max="10492" width="2.7109375" style="47" customWidth="1"/>
    <col min="10493" max="10493" width="6" style="47" customWidth="1"/>
    <col min="10494" max="10494" width="50.140625" style="47" bestFit="1" customWidth="1"/>
    <col min="10495" max="10495" width="9.140625" style="47" bestFit="1" customWidth="1"/>
    <col min="10496" max="10496" width="6.85546875" style="47" bestFit="1" customWidth="1"/>
    <col min="10497" max="10497" width="10.42578125" style="47" bestFit="1" customWidth="1"/>
    <col min="10498" max="10498" width="10.5703125" style="47" bestFit="1" customWidth="1"/>
    <col min="10499" max="10499" width="11.28515625" style="47" bestFit="1" customWidth="1"/>
    <col min="10500" max="10747" width="9.140625" style="47"/>
    <col min="10748" max="10748" width="2.7109375" style="47" customWidth="1"/>
    <col min="10749" max="10749" width="6" style="47" customWidth="1"/>
    <col min="10750" max="10750" width="50.140625" style="47" bestFit="1" customWidth="1"/>
    <col min="10751" max="10751" width="9.140625" style="47" bestFit="1" customWidth="1"/>
    <col min="10752" max="10752" width="6.85546875" style="47" bestFit="1" customWidth="1"/>
    <col min="10753" max="10753" width="10.42578125" style="47" bestFit="1" customWidth="1"/>
    <col min="10754" max="10754" width="10.5703125" style="47" bestFit="1" customWidth="1"/>
    <col min="10755" max="10755" width="11.28515625" style="47" bestFit="1" customWidth="1"/>
    <col min="10756" max="11003" width="9.140625" style="47"/>
    <col min="11004" max="11004" width="2.7109375" style="47" customWidth="1"/>
    <col min="11005" max="11005" width="6" style="47" customWidth="1"/>
    <col min="11006" max="11006" width="50.140625" style="47" bestFit="1" customWidth="1"/>
    <col min="11007" max="11007" width="9.140625" style="47" bestFit="1" customWidth="1"/>
    <col min="11008" max="11008" width="6.85546875" style="47" bestFit="1" customWidth="1"/>
    <col min="11009" max="11009" width="10.42578125" style="47" bestFit="1" customWidth="1"/>
    <col min="11010" max="11010" width="10.5703125" style="47" bestFit="1" customWidth="1"/>
    <col min="11011" max="11011" width="11.28515625" style="47" bestFit="1" customWidth="1"/>
    <col min="11012" max="11259" width="9.140625" style="47"/>
    <col min="11260" max="11260" width="2.7109375" style="47" customWidth="1"/>
    <col min="11261" max="11261" width="6" style="47" customWidth="1"/>
    <col min="11262" max="11262" width="50.140625" style="47" bestFit="1" customWidth="1"/>
    <col min="11263" max="11263" width="9.140625" style="47" bestFit="1" customWidth="1"/>
    <col min="11264" max="11264" width="6.85546875" style="47" bestFit="1" customWidth="1"/>
    <col min="11265" max="11265" width="10.42578125" style="47" bestFit="1" customWidth="1"/>
    <col min="11266" max="11266" width="10.5703125" style="47" bestFit="1" customWidth="1"/>
    <col min="11267" max="11267" width="11.28515625" style="47" bestFit="1" customWidth="1"/>
    <col min="11268" max="11515" width="9.140625" style="47"/>
    <col min="11516" max="11516" width="2.7109375" style="47" customWidth="1"/>
    <col min="11517" max="11517" width="6" style="47" customWidth="1"/>
    <col min="11518" max="11518" width="50.140625" style="47" bestFit="1" customWidth="1"/>
    <col min="11519" max="11519" width="9.140625" style="47" bestFit="1" customWidth="1"/>
    <col min="11520" max="11520" width="6.85546875" style="47" bestFit="1" customWidth="1"/>
    <col min="11521" max="11521" width="10.42578125" style="47" bestFit="1" customWidth="1"/>
    <col min="11522" max="11522" width="10.5703125" style="47" bestFit="1" customWidth="1"/>
    <col min="11523" max="11523" width="11.28515625" style="47" bestFit="1" customWidth="1"/>
    <col min="11524" max="11771" width="9.140625" style="47"/>
    <col min="11772" max="11772" width="2.7109375" style="47" customWidth="1"/>
    <col min="11773" max="11773" width="6" style="47" customWidth="1"/>
    <col min="11774" max="11774" width="50.140625" style="47" bestFit="1" customWidth="1"/>
    <col min="11775" max="11775" width="9.140625" style="47" bestFit="1" customWidth="1"/>
    <col min="11776" max="11776" width="6.85546875" style="47" bestFit="1" customWidth="1"/>
    <col min="11777" max="11777" width="10.42578125" style="47" bestFit="1" customWidth="1"/>
    <col min="11778" max="11778" width="10.5703125" style="47" bestFit="1" customWidth="1"/>
    <col min="11779" max="11779" width="11.28515625" style="47" bestFit="1" customWidth="1"/>
    <col min="11780" max="12027" width="9.140625" style="47"/>
    <col min="12028" max="12028" width="2.7109375" style="47" customWidth="1"/>
    <col min="12029" max="12029" width="6" style="47" customWidth="1"/>
    <col min="12030" max="12030" width="50.140625" style="47" bestFit="1" customWidth="1"/>
    <col min="12031" max="12031" width="9.140625" style="47" bestFit="1" customWidth="1"/>
    <col min="12032" max="12032" width="6.85546875" style="47" bestFit="1" customWidth="1"/>
    <col min="12033" max="12033" width="10.42578125" style="47" bestFit="1" customWidth="1"/>
    <col min="12034" max="12034" width="10.5703125" style="47" bestFit="1" customWidth="1"/>
    <col min="12035" max="12035" width="11.28515625" style="47" bestFit="1" customWidth="1"/>
    <col min="12036" max="12283" width="9.140625" style="47"/>
    <col min="12284" max="12284" width="2.7109375" style="47" customWidth="1"/>
    <col min="12285" max="12285" width="6" style="47" customWidth="1"/>
    <col min="12286" max="12286" width="50.140625" style="47" bestFit="1" customWidth="1"/>
    <col min="12287" max="12287" width="9.140625" style="47" bestFit="1" customWidth="1"/>
    <col min="12288" max="12288" width="6.85546875" style="47" bestFit="1" customWidth="1"/>
    <col min="12289" max="12289" width="10.42578125" style="47" bestFit="1" customWidth="1"/>
    <col min="12290" max="12290" width="10.5703125" style="47" bestFit="1" customWidth="1"/>
    <col min="12291" max="12291" width="11.28515625" style="47" bestFit="1" customWidth="1"/>
    <col min="12292" max="12539" width="9.140625" style="47"/>
    <col min="12540" max="12540" width="2.7109375" style="47" customWidth="1"/>
    <col min="12541" max="12541" width="6" style="47" customWidth="1"/>
    <col min="12542" max="12542" width="50.140625" style="47" bestFit="1" customWidth="1"/>
    <col min="12543" max="12543" width="9.140625" style="47" bestFit="1" customWidth="1"/>
    <col min="12544" max="12544" width="6.85546875" style="47" bestFit="1" customWidth="1"/>
    <col min="12545" max="12545" width="10.42578125" style="47" bestFit="1" customWidth="1"/>
    <col min="12546" max="12546" width="10.5703125" style="47" bestFit="1" customWidth="1"/>
    <col min="12547" max="12547" width="11.28515625" style="47" bestFit="1" customWidth="1"/>
    <col min="12548" max="12795" width="9.140625" style="47"/>
    <col min="12796" max="12796" width="2.7109375" style="47" customWidth="1"/>
    <col min="12797" max="12797" width="6" style="47" customWidth="1"/>
    <col min="12798" max="12798" width="50.140625" style="47" bestFit="1" customWidth="1"/>
    <col min="12799" max="12799" width="9.140625" style="47" bestFit="1" customWidth="1"/>
    <col min="12800" max="12800" width="6.85546875" style="47" bestFit="1" customWidth="1"/>
    <col min="12801" max="12801" width="10.42578125" style="47" bestFit="1" customWidth="1"/>
    <col min="12802" max="12802" width="10.5703125" style="47" bestFit="1" customWidth="1"/>
    <col min="12803" max="12803" width="11.28515625" style="47" bestFit="1" customWidth="1"/>
    <col min="12804" max="13051" width="9.140625" style="47"/>
    <col min="13052" max="13052" width="2.7109375" style="47" customWidth="1"/>
    <col min="13053" max="13053" width="6" style="47" customWidth="1"/>
    <col min="13054" max="13054" width="50.140625" style="47" bestFit="1" customWidth="1"/>
    <col min="13055" max="13055" width="9.140625" style="47" bestFit="1" customWidth="1"/>
    <col min="13056" max="13056" width="6.85546875" style="47" bestFit="1" customWidth="1"/>
    <col min="13057" max="13057" width="10.42578125" style="47" bestFit="1" customWidth="1"/>
    <col min="13058" max="13058" width="10.5703125" style="47" bestFit="1" customWidth="1"/>
    <col min="13059" max="13059" width="11.28515625" style="47" bestFit="1" customWidth="1"/>
    <col min="13060" max="13307" width="9.140625" style="47"/>
    <col min="13308" max="13308" width="2.7109375" style="47" customWidth="1"/>
    <col min="13309" max="13309" width="6" style="47" customWidth="1"/>
    <col min="13310" max="13310" width="50.140625" style="47" bestFit="1" customWidth="1"/>
    <col min="13311" max="13311" width="9.140625" style="47" bestFit="1" customWidth="1"/>
    <col min="13312" max="13312" width="6.85546875" style="47" bestFit="1" customWidth="1"/>
    <col min="13313" max="13313" width="10.42578125" style="47" bestFit="1" customWidth="1"/>
    <col min="13314" max="13314" width="10.5703125" style="47" bestFit="1" customWidth="1"/>
    <col min="13315" max="13315" width="11.28515625" style="47" bestFit="1" customWidth="1"/>
    <col min="13316" max="13563" width="9.140625" style="47"/>
    <col min="13564" max="13564" width="2.7109375" style="47" customWidth="1"/>
    <col min="13565" max="13565" width="6" style="47" customWidth="1"/>
    <col min="13566" max="13566" width="50.140625" style="47" bestFit="1" customWidth="1"/>
    <col min="13567" max="13567" width="9.140625" style="47" bestFit="1" customWidth="1"/>
    <col min="13568" max="13568" width="6.85546875" style="47" bestFit="1" customWidth="1"/>
    <col min="13569" max="13569" width="10.42578125" style="47" bestFit="1" customWidth="1"/>
    <col min="13570" max="13570" width="10.5703125" style="47" bestFit="1" customWidth="1"/>
    <col min="13571" max="13571" width="11.28515625" style="47" bestFit="1" customWidth="1"/>
    <col min="13572" max="13819" width="9.140625" style="47"/>
    <col min="13820" max="13820" width="2.7109375" style="47" customWidth="1"/>
    <col min="13821" max="13821" width="6" style="47" customWidth="1"/>
    <col min="13822" max="13822" width="50.140625" style="47" bestFit="1" customWidth="1"/>
    <col min="13823" max="13823" width="9.140625" style="47" bestFit="1" customWidth="1"/>
    <col min="13824" max="13824" width="6.85546875" style="47" bestFit="1" customWidth="1"/>
    <col min="13825" max="13825" width="10.42578125" style="47" bestFit="1" customWidth="1"/>
    <col min="13826" max="13826" width="10.5703125" style="47" bestFit="1" customWidth="1"/>
    <col min="13827" max="13827" width="11.28515625" style="47" bestFit="1" customWidth="1"/>
    <col min="13828" max="14075" width="9.140625" style="47"/>
    <col min="14076" max="14076" width="2.7109375" style="47" customWidth="1"/>
    <col min="14077" max="14077" width="6" style="47" customWidth="1"/>
    <col min="14078" max="14078" width="50.140625" style="47" bestFit="1" customWidth="1"/>
    <col min="14079" max="14079" width="9.140625" style="47" bestFit="1" customWidth="1"/>
    <col min="14080" max="14080" width="6.85546875" style="47" bestFit="1" customWidth="1"/>
    <col min="14081" max="14081" width="10.42578125" style="47" bestFit="1" customWidth="1"/>
    <col min="14082" max="14082" width="10.5703125" style="47" bestFit="1" customWidth="1"/>
    <col min="14083" max="14083" width="11.28515625" style="47" bestFit="1" customWidth="1"/>
    <col min="14084" max="14331" width="9.140625" style="47"/>
    <col min="14332" max="14332" width="2.7109375" style="47" customWidth="1"/>
    <col min="14333" max="14333" width="6" style="47" customWidth="1"/>
    <col min="14334" max="14334" width="50.140625" style="47" bestFit="1" customWidth="1"/>
    <col min="14335" max="14335" width="9.140625" style="47" bestFit="1" customWidth="1"/>
    <col min="14336" max="14336" width="6.85546875" style="47" bestFit="1" customWidth="1"/>
    <col min="14337" max="14337" width="10.42578125" style="47" bestFit="1" customWidth="1"/>
    <col min="14338" max="14338" width="10.5703125" style="47" bestFit="1" customWidth="1"/>
    <col min="14339" max="14339" width="11.28515625" style="47" bestFit="1" customWidth="1"/>
    <col min="14340" max="14587" width="9.140625" style="47"/>
    <col min="14588" max="14588" width="2.7109375" style="47" customWidth="1"/>
    <col min="14589" max="14589" width="6" style="47" customWidth="1"/>
    <col min="14590" max="14590" width="50.140625" style="47" bestFit="1" customWidth="1"/>
    <col min="14591" max="14591" width="9.140625" style="47" bestFit="1" customWidth="1"/>
    <col min="14592" max="14592" width="6.85546875" style="47" bestFit="1" customWidth="1"/>
    <col min="14593" max="14593" width="10.42578125" style="47" bestFit="1" customWidth="1"/>
    <col min="14594" max="14594" width="10.5703125" style="47" bestFit="1" customWidth="1"/>
    <col min="14595" max="14595" width="11.28515625" style="47" bestFit="1" customWidth="1"/>
    <col min="14596" max="14843" width="9.140625" style="47"/>
    <col min="14844" max="14844" width="2.7109375" style="47" customWidth="1"/>
    <col min="14845" max="14845" width="6" style="47" customWidth="1"/>
    <col min="14846" max="14846" width="50.140625" style="47" bestFit="1" customWidth="1"/>
    <col min="14847" max="14847" width="9.140625" style="47" bestFit="1" customWidth="1"/>
    <col min="14848" max="14848" width="6.85546875" style="47" bestFit="1" customWidth="1"/>
    <col min="14849" max="14849" width="10.42578125" style="47" bestFit="1" customWidth="1"/>
    <col min="14850" max="14850" width="10.5703125" style="47" bestFit="1" customWidth="1"/>
    <col min="14851" max="14851" width="11.28515625" style="47" bestFit="1" customWidth="1"/>
    <col min="14852" max="15099" width="9.140625" style="47"/>
    <col min="15100" max="15100" width="2.7109375" style="47" customWidth="1"/>
    <col min="15101" max="15101" width="6" style="47" customWidth="1"/>
    <col min="15102" max="15102" width="50.140625" style="47" bestFit="1" customWidth="1"/>
    <col min="15103" max="15103" width="9.140625" style="47" bestFit="1" customWidth="1"/>
    <col min="15104" max="15104" width="6.85546875" style="47" bestFit="1" customWidth="1"/>
    <col min="15105" max="15105" width="10.42578125" style="47" bestFit="1" customWidth="1"/>
    <col min="15106" max="15106" width="10.5703125" style="47" bestFit="1" customWidth="1"/>
    <col min="15107" max="15107" width="11.28515625" style="47" bestFit="1" customWidth="1"/>
    <col min="15108" max="15355" width="9.140625" style="47"/>
    <col min="15356" max="15356" width="2.7109375" style="47" customWidth="1"/>
    <col min="15357" max="15357" width="6" style="47" customWidth="1"/>
    <col min="15358" max="15358" width="50.140625" style="47" bestFit="1" customWidth="1"/>
    <col min="15359" max="15359" width="9.140625" style="47" bestFit="1" customWidth="1"/>
    <col min="15360" max="15360" width="6.85546875" style="47" bestFit="1" customWidth="1"/>
    <col min="15361" max="15361" width="10.42578125" style="47" bestFit="1" customWidth="1"/>
    <col min="15362" max="15362" width="10.5703125" style="47" bestFit="1" customWidth="1"/>
    <col min="15363" max="15363" width="11.28515625" style="47" bestFit="1" customWidth="1"/>
    <col min="15364" max="15611" width="9.140625" style="47"/>
    <col min="15612" max="15612" width="2.7109375" style="47" customWidth="1"/>
    <col min="15613" max="15613" width="6" style="47" customWidth="1"/>
    <col min="15614" max="15614" width="50.140625" style="47" bestFit="1" customWidth="1"/>
    <col min="15615" max="15615" width="9.140625" style="47" bestFit="1" customWidth="1"/>
    <col min="15616" max="15616" width="6.85546875" style="47" bestFit="1" customWidth="1"/>
    <col min="15617" max="15617" width="10.42578125" style="47" bestFit="1" customWidth="1"/>
    <col min="15618" max="15618" width="10.5703125" style="47" bestFit="1" customWidth="1"/>
    <col min="15619" max="15619" width="11.28515625" style="47" bestFit="1" customWidth="1"/>
    <col min="15620" max="15867" width="9.140625" style="47"/>
    <col min="15868" max="15868" width="2.7109375" style="47" customWidth="1"/>
    <col min="15869" max="15869" width="6" style="47" customWidth="1"/>
    <col min="15870" max="15870" width="50.140625" style="47" bestFit="1" customWidth="1"/>
    <col min="15871" max="15871" width="9.140625" style="47" bestFit="1" customWidth="1"/>
    <col min="15872" max="15872" width="6.85546875" style="47" bestFit="1" customWidth="1"/>
    <col min="15873" max="15873" width="10.42578125" style="47" bestFit="1" customWidth="1"/>
    <col min="15874" max="15874" width="10.5703125" style="47" bestFit="1" customWidth="1"/>
    <col min="15875" max="15875" width="11.28515625" style="47" bestFit="1" customWidth="1"/>
    <col min="15876" max="16123" width="9.140625" style="47"/>
    <col min="16124" max="16124" width="2.7109375" style="47" customWidth="1"/>
    <col min="16125" max="16125" width="6" style="47" customWidth="1"/>
    <col min="16126" max="16126" width="50.140625" style="47" bestFit="1" customWidth="1"/>
    <col min="16127" max="16127" width="9.140625" style="47" bestFit="1" customWidth="1"/>
    <col min="16128" max="16128" width="6.85546875" style="47" bestFit="1" customWidth="1"/>
    <col min="16129" max="16129" width="10.42578125" style="47" bestFit="1" customWidth="1"/>
    <col min="16130" max="16130" width="10.5703125" style="47" bestFit="1" customWidth="1"/>
    <col min="16131" max="16131" width="11.28515625" style="47" bestFit="1" customWidth="1"/>
    <col min="16132" max="16384" width="9.140625" style="47"/>
  </cols>
  <sheetData>
    <row r="1" spans="1:8" ht="12" customHeight="1" x14ac:dyDescent="0.2">
      <c r="A1" s="868" t="s">
        <v>240</v>
      </c>
      <c r="B1" s="869"/>
      <c r="C1" s="869"/>
      <c r="D1" s="869"/>
      <c r="E1" s="869"/>
      <c r="F1" s="869"/>
      <c r="G1" s="869"/>
      <c r="H1" s="870"/>
    </row>
    <row r="2" spans="1:8" ht="12" customHeight="1" x14ac:dyDescent="0.2">
      <c r="A2" s="67" t="s">
        <v>283</v>
      </c>
      <c r="B2" s="961" t="s">
        <v>303</v>
      </c>
      <c r="C2" s="961"/>
      <c r="D2" s="961"/>
      <c r="E2" s="961"/>
      <c r="F2" s="961"/>
      <c r="G2" s="961"/>
      <c r="H2" s="961"/>
    </row>
    <row r="3" spans="1:8" ht="12" customHeight="1" x14ac:dyDescent="0.2">
      <c r="A3" s="759" t="s">
        <v>26</v>
      </c>
      <c r="B3" s="1045" t="s">
        <v>320</v>
      </c>
      <c r="C3" s="1045"/>
      <c r="D3" s="1045"/>
      <c r="E3" s="1045"/>
      <c r="F3" s="1045"/>
      <c r="G3" s="1045"/>
      <c r="H3" s="1046"/>
    </row>
    <row r="4" spans="1:8" ht="12" customHeight="1" x14ac:dyDescent="0.2">
      <c r="A4" s="1047" t="s">
        <v>40</v>
      </c>
      <c r="B4" s="1048"/>
      <c r="C4" s="1048"/>
      <c r="D4" s="1048" t="s">
        <v>89</v>
      </c>
      <c r="E4" s="1048" t="s">
        <v>262</v>
      </c>
      <c r="F4" s="1048" t="s">
        <v>322</v>
      </c>
      <c r="G4" s="1061" t="s">
        <v>6</v>
      </c>
      <c r="H4" s="1063"/>
    </row>
    <row r="5" spans="1:8" ht="12" customHeight="1" x14ac:dyDescent="0.2">
      <c r="A5" s="1049"/>
      <c r="B5" s="1050"/>
      <c r="C5" s="1050"/>
      <c r="D5" s="1050"/>
      <c r="E5" s="1051"/>
      <c r="F5" s="1051"/>
      <c r="G5" s="757" t="s">
        <v>10</v>
      </c>
      <c r="H5" s="758" t="s">
        <v>12</v>
      </c>
    </row>
    <row r="6" spans="1:8" s="32" customFormat="1" ht="12" customHeight="1" x14ac:dyDescent="0.2">
      <c r="A6" s="331" t="s">
        <v>138</v>
      </c>
      <c r="B6" s="896" t="s">
        <v>642</v>
      </c>
      <c r="C6" s="896"/>
      <c r="D6" s="375" t="s">
        <v>103</v>
      </c>
      <c r="E6" s="357">
        <v>10</v>
      </c>
      <c r="F6" s="416">
        <v>0.2</v>
      </c>
      <c r="G6" s="539">
        <f>(100%-F6)/E6</f>
        <v>0.08</v>
      </c>
      <c r="H6" s="541">
        <f t="shared" ref="H6:H9" si="0">G6/12</f>
        <v>6.6666666666666671E-3</v>
      </c>
    </row>
    <row r="7" spans="1:8" s="32" customFormat="1" ht="12" customHeight="1" x14ac:dyDescent="0.2">
      <c r="A7" s="376" t="s">
        <v>140</v>
      </c>
      <c r="B7" s="931" t="s">
        <v>394</v>
      </c>
      <c r="C7" s="931"/>
      <c r="D7" s="377" t="s">
        <v>103</v>
      </c>
      <c r="E7" s="385">
        <v>5</v>
      </c>
      <c r="F7" s="417">
        <v>0</v>
      </c>
      <c r="G7" s="540">
        <f>100%/E7</f>
        <v>0.2</v>
      </c>
      <c r="H7" s="542">
        <f t="shared" si="0"/>
        <v>1.6666666666666666E-2</v>
      </c>
    </row>
    <row r="8" spans="1:8" s="32" customFormat="1" ht="12" customHeight="1" x14ac:dyDescent="0.2">
      <c r="A8" s="376" t="s">
        <v>141</v>
      </c>
      <c r="B8" s="931" t="s">
        <v>402</v>
      </c>
      <c r="C8" s="931"/>
      <c r="D8" s="377" t="s">
        <v>103</v>
      </c>
      <c r="E8" s="385">
        <v>5</v>
      </c>
      <c r="F8" s="417">
        <v>0</v>
      </c>
      <c r="G8" s="540">
        <f>100%/E8</f>
        <v>0.2</v>
      </c>
      <c r="H8" s="542">
        <f t="shared" si="0"/>
        <v>1.6666666666666666E-2</v>
      </c>
    </row>
    <row r="9" spans="1:8" s="32" customFormat="1" ht="12" customHeight="1" x14ac:dyDescent="0.2">
      <c r="A9" s="376" t="s">
        <v>514</v>
      </c>
      <c r="B9" s="931" t="s">
        <v>644</v>
      </c>
      <c r="C9" s="931"/>
      <c r="D9" s="377" t="s">
        <v>103</v>
      </c>
      <c r="E9" s="385">
        <v>10</v>
      </c>
      <c r="F9" s="417">
        <v>0</v>
      </c>
      <c r="G9" s="540">
        <f>100%/E9</f>
        <v>0.1</v>
      </c>
      <c r="H9" s="542">
        <f t="shared" si="0"/>
        <v>8.3333333333333332E-3</v>
      </c>
    </row>
    <row r="10" spans="1:8" ht="12" customHeight="1" x14ac:dyDescent="0.2">
      <c r="A10" s="759" t="s">
        <v>27</v>
      </c>
      <c r="B10" s="1045" t="s">
        <v>323</v>
      </c>
      <c r="C10" s="1045"/>
      <c r="D10" s="1045"/>
      <c r="E10" s="1045"/>
      <c r="F10" s="1045"/>
      <c r="G10" s="1045"/>
      <c r="H10" s="1046"/>
    </row>
    <row r="11" spans="1:8" ht="12" customHeight="1" x14ac:dyDescent="0.2">
      <c r="A11" s="1047" t="s">
        <v>40</v>
      </c>
      <c r="B11" s="1048"/>
      <c r="C11" s="1048"/>
      <c r="D11" s="1048" t="s">
        <v>4</v>
      </c>
      <c r="E11" s="1048" t="s">
        <v>9</v>
      </c>
      <c r="F11" s="1048" t="s">
        <v>4</v>
      </c>
      <c r="G11" s="1061" t="s">
        <v>321</v>
      </c>
      <c r="H11" s="1063"/>
    </row>
    <row r="12" spans="1:8" ht="12" customHeight="1" x14ac:dyDescent="0.2">
      <c r="A12" s="1049"/>
      <c r="B12" s="1050"/>
      <c r="C12" s="1050"/>
      <c r="D12" s="1050"/>
      <c r="E12" s="1051"/>
      <c r="F12" s="1051"/>
      <c r="G12" s="1051"/>
      <c r="H12" s="1064"/>
    </row>
    <row r="13" spans="1:8" s="32" customFormat="1" ht="12" customHeight="1" x14ac:dyDescent="0.2">
      <c r="A13" s="331" t="s">
        <v>142</v>
      </c>
      <c r="B13" s="896" t="str">
        <f>'(3)_Investimentos'!B4</f>
        <v>Veículo - Camionete com Capacidade de 500 Quilos (mínimo)</v>
      </c>
      <c r="C13" s="896"/>
      <c r="D13" s="375" t="s">
        <v>11</v>
      </c>
      <c r="E13" s="418">
        <f>'(3)_Investimentos'!C4</f>
        <v>0</v>
      </c>
      <c r="F13" s="375" t="s">
        <v>28</v>
      </c>
      <c r="G13" s="1065">
        <f>'(7)_Comp._Veic._Camionete'!E33</f>
        <v>0</v>
      </c>
      <c r="H13" s="1066"/>
    </row>
    <row r="14" spans="1:8" ht="12" customHeight="1" x14ac:dyDescent="0.2">
      <c r="A14" s="376" t="s">
        <v>143</v>
      </c>
      <c r="B14" s="931" t="str">
        <f>'(3)_Investimentos'!B5</f>
        <v>Veículo - Caminhão Guincho Plataforma com Capacidade de 3,5 ton. (mínimo)</v>
      </c>
      <c r="C14" s="931"/>
      <c r="D14" s="377" t="str">
        <f>D13</f>
        <v>veíc.</v>
      </c>
      <c r="E14" s="419">
        <f>'(3)_Investimentos'!C5</f>
        <v>0</v>
      </c>
      <c r="F14" s="377" t="str">
        <f>F13</f>
        <v>km/mês</v>
      </c>
      <c r="G14" s="1067">
        <f>'(8)_Comp._Veic._Guinch_I'!E33</f>
        <v>0</v>
      </c>
      <c r="H14" s="1068"/>
    </row>
    <row r="15" spans="1:8" ht="12" customHeight="1" x14ac:dyDescent="0.2">
      <c r="A15" s="378" t="s">
        <v>144</v>
      </c>
      <c r="B15" s="895" t="str">
        <f>'(3)_Investimentos'!B6</f>
        <v>Veículo - Caminhão Guincho Plataforma com Capacidade de 7,0 ton. (mínimo)</v>
      </c>
      <c r="C15" s="895"/>
      <c r="D15" s="128" t="str">
        <f>D14</f>
        <v>veíc.</v>
      </c>
      <c r="E15" s="131">
        <f>'(3)_Investimentos'!C6</f>
        <v>0</v>
      </c>
      <c r="F15" s="128" t="str">
        <f>F14</f>
        <v>km/mês</v>
      </c>
      <c r="G15" s="1069">
        <f>'(9)_Comp._Veic._Guinch_II'!E33</f>
        <v>0</v>
      </c>
      <c r="H15" s="1070"/>
    </row>
    <row r="16" spans="1:8" ht="12" customHeight="1" x14ac:dyDescent="0.2">
      <c r="A16" s="369" t="s">
        <v>284</v>
      </c>
      <c r="B16" s="961" t="s">
        <v>309</v>
      </c>
      <c r="C16" s="961"/>
      <c r="D16" s="961"/>
      <c r="E16" s="961"/>
      <c r="F16" s="961"/>
      <c r="G16" s="961"/>
      <c r="H16" s="961"/>
    </row>
    <row r="17" spans="1:16" ht="12" customHeight="1" x14ac:dyDescent="0.2">
      <c r="A17" s="759" t="s">
        <v>26</v>
      </c>
      <c r="B17" s="1045" t="str">
        <f>B6</f>
        <v>Depreciação de Veículos</v>
      </c>
      <c r="C17" s="1045"/>
      <c r="D17" s="1045"/>
      <c r="E17" s="1045"/>
      <c r="F17" s="1045"/>
      <c r="G17" s="1045"/>
      <c r="H17" s="1046"/>
    </row>
    <row r="18" spans="1:16" s="32" customFormat="1" ht="12" customHeight="1" x14ac:dyDescent="0.2">
      <c r="A18" s="1047" t="s">
        <v>37</v>
      </c>
      <c r="B18" s="1048"/>
      <c r="C18" s="1048"/>
      <c r="D18" s="1061" t="s">
        <v>6</v>
      </c>
      <c r="E18" s="1061"/>
      <c r="F18" s="1048" t="s">
        <v>161</v>
      </c>
      <c r="G18" s="1048" t="s">
        <v>272</v>
      </c>
      <c r="H18" s="1062" t="s">
        <v>127</v>
      </c>
      <c r="I18" s="177"/>
      <c r="J18" s="47"/>
      <c r="K18" s="47"/>
      <c r="L18" s="47"/>
      <c r="M18" s="47"/>
      <c r="N18" s="47"/>
      <c r="O18" s="47"/>
      <c r="P18" s="47"/>
    </row>
    <row r="19" spans="1:16" s="32" customFormat="1" ht="12" customHeight="1" x14ac:dyDescent="0.2">
      <c r="A19" s="1049"/>
      <c r="B19" s="1050"/>
      <c r="C19" s="1050"/>
      <c r="D19" s="757" t="s">
        <v>10</v>
      </c>
      <c r="E19" s="757" t="s">
        <v>12</v>
      </c>
      <c r="F19" s="1050"/>
      <c r="G19" s="1050"/>
      <c r="H19" s="1044"/>
      <c r="I19" s="177"/>
      <c r="J19" s="47"/>
      <c r="K19" s="47"/>
      <c r="L19" s="47"/>
      <c r="M19" s="47"/>
      <c r="N19" s="47"/>
      <c r="O19" s="47"/>
      <c r="P19" s="47"/>
    </row>
    <row r="20" spans="1:16" s="32" customFormat="1" ht="12" customHeight="1" x14ac:dyDescent="0.2">
      <c r="A20" s="55" t="s">
        <v>138</v>
      </c>
      <c r="B20" s="914" t="str">
        <f>B13</f>
        <v>Veículo - Camionete com Capacidade de 500 Quilos (mínimo)</v>
      </c>
      <c r="C20" s="914"/>
      <c r="D20" s="98">
        <f>G6</f>
        <v>0.08</v>
      </c>
      <c r="E20" s="99">
        <f>H6</f>
        <v>6.6666666666666671E-3</v>
      </c>
      <c r="F20" s="100">
        <f>'(7)_Comp._Veic._Camionete'!E17</f>
        <v>0</v>
      </c>
      <c r="G20" s="100">
        <f>F20*E20</f>
        <v>0</v>
      </c>
      <c r="H20" s="101">
        <f>IF(G13=0,0,G20/G13)</f>
        <v>0</v>
      </c>
    </row>
    <row r="21" spans="1:16" s="96" customFormat="1" ht="12" customHeight="1" x14ac:dyDescent="0.2">
      <c r="A21" s="1071" t="s">
        <v>129</v>
      </c>
      <c r="B21" s="1072"/>
      <c r="C21" s="1072"/>
      <c r="D21" s="1072"/>
      <c r="E21" s="1072"/>
      <c r="F21" s="1072"/>
      <c r="G21" s="1072"/>
      <c r="H21" s="760">
        <f>G13</f>
        <v>0</v>
      </c>
    </row>
    <row r="22" spans="1:16" s="96" customFormat="1" ht="12" customHeight="1" x14ac:dyDescent="0.2">
      <c r="A22" s="1054" t="s">
        <v>382</v>
      </c>
      <c r="B22" s="1055"/>
      <c r="C22" s="1055"/>
      <c r="D22" s="1055"/>
      <c r="E22" s="1055"/>
      <c r="F22" s="1055"/>
      <c r="G22" s="1055"/>
      <c r="H22" s="761">
        <f>E13</f>
        <v>0</v>
      </c>
    </row>
    <row r="23" spans="1:16" s="32" customFormat="1" ht="12" customHeight="1" x14ac:dyDescent="0.2">
      <c r="A23" s="1073" t="s">
        <v>263</v>
      </c>
      <c r="B23" s="1074"/>
      <c r="C23" s="1074"/>
      <c r="D23" s="1074"/>
      <c r="E23" s="1074"/>
      <c r="F23" s="1074"/>
      <c r="G23" s="1074"/>
      <c r="H23" s="762">
        <f>(($H$20*$H$21)*H22)</f>
        <v>0</v>
      </c>
    </row>
    <row r="24" spans="1:16" s="96" customFormat="1" ht="12" customHeight="1" x14ac:dyDescent="0.2">
      <c r="A24" s="1054" t="s">
        <v>311</v>
      </c>
      <c r="B24" s="1055"/>
      <c r="C24" s="1055"/>
      <c r="D24" s="1055"/>
      <c r="E24" s="1055"/>
      <c r="F24" s="1055"/>
      <c r="G24" s="1055"/>
      <c r="H24" s="763">
        <v>12</v>
      </c>
    </row>
    <row r="25" spans="1:16" s="32" customFormat="1" ht="12" customHeight="1" x14ac:dyDescent="0.2">
      <c r="A25" s="1056" t="s">
        <v>282</v>
      </c>
      <c r="B25" s="1057"/>
      <c r="C25" s="1057"/>
      <c r="D25" s="1057"/>
      <c r="E25" s="1057"/>
      <c r="F25" s="1057"/>
      <c r="G25" s="1057"/>
      <c r="H25" s="764">
        <f>H23*H24</f>
        <v>0</v>
      </c>
    </row>
    <row r="26" spans="1:16" s="32" customFormat="1" ht="12" customHeight="1" x14ac:dyDescent="0.2">
      <c r="A26" s="1058" t="s">
        <v>37</v>
      </c>
      <c r="B26" s="1059"/>
      <c r="C26" s="1059"/>
      <c r="D26" s="1060" t="s">
        <v>6</v>
      </c>
      <c r="E26" s="1060"/>
      <c r="F26" s="1059" t="s">
        <v>161</v>
      </c>
      <c r="G26" s="1059" t="s">
        <v>272</v>
      </c>
      <c r="H26" s="1043" t="s">
        <v>127</v>
      </c>
      <c r="I26" s="177"/>
      <c r="J26" s="47"/>
      <c r="K26" s="47"/>
      <c r="L26" s="47"/>
      <c r="M26" s="47"/>
      <c r="N26" s="47"/>
      <c r="O26" s="47"/>
      <c r="P26" s="47"/>
    </row>
    <row r="27" spans="1:16" s="32" customFormat="1" ht="12" customHeight="1" x14ac:dyDescent="0.2">
      <c r="A27" s="1049"/>
      <c r="B27" s="1050"/>
      <c r="C27" s="1050"/>
      <c r="D27" s="757" t="s">
        <v>10</v>
      </c>
      <c r="E27" s="757" t="s">
        <v>12</v>
      </c>
      <c r="F27" s="1050"/>
      <c r="G27" s="1050"/>
      <c r="H27" s="1044"/>
      <c r="I27" s="177"/>
      <c r="J27" s="47"/>
      <c r="K27" s="47"/>
      <c r="L27" s="47"/>
      <c r="M27" s="47"/>
      <c r="N27" s="47"/>
      <c r="O27" s="47"/>
      <c r="P27" s="47"/>
    </row>
    <row r="28" spans="1:16" s="32" customFormat="1" ht="12" customHeight="1" x14ac:dyDescent="0.2">
      <c r="A28" s="55" t="s">
        <v>140</v>
      </c>
      <c r="B28" s="968" t="str">
        <f>B14</f>
        <v>Veículo - Caminhão Guincho Plataforma com Capacidade de 3,5 ton. (mínimo)</v>
      </c>
      <c r="C28" s="968"/>
      <c r="D28" s="72">
        <f>G6</f>
        <v>0.08</v>
      </c>
      <c r="E28" s="97">
        <f>H6</f>
        <v>6.6666666666666671E-3</v>
      </c>
      <c r="F28" s="71">
        <f>'(8)_Comp._Veic._Guinch_I'!E17</f>
        <v>0</v>
      </c>
      <c r="G28" s="71">
        <f>F28*E28</f>
        <v>0</v>
      </c>
      <c r="H28" s="101">
        <f>IF(G14=0,0,G28/G14)</f>
        <v>0</v>
      </c>
    </row>
    <row r="29" spans="1:16" s="32" customFormat="1" ht="12" customHeight="1" x14ac:dyDescent="0.2">
      <c r="A29" s="1071" t="s">
        <v>129</v>
      </c>
      <c r="B29" s="1072"/>
      <c r="C29" s="1072"/>
      <c r="D29" s="1072"/>
      <c r="E29" s="1072"/>
      <c r="F29" s="1072"/>
      <c r="G29" s="1072"/>
      <c r="H29" s="760">
        <f>G14</f>
        <v>0</v>
      </c>
    </row>
    <row r="30" spans="1:16" s="32" customFormat="1" ht="12" customHeight="1" x14ac:dyDescent="0.2">
      <c r="A30" s="1054" t="s">
        <v>382</v>
      </c>
      <c r="B30" s="1055"/>
      <c r="C30" s="1055"/>
      <c r="D30" s="1055"/>
      <c r="E30" s="1055"/>
      <c r="F30" s="1055"/>
      <c r="G30" s="1055"/>
      <c r="H30" s="761">
        <f>E14</f>
        <v>0</v>
      </c>
    </row>
    <row r="31" spans="1:16" s="32" customFormat="1" ht="12" customHeight="1" x14ac:dyDescent="0.2">
      <c r="A31" s="1073" t="s">
        <v>263</v>
      </c>
      <c r="B31" s="1074"/>
      <c r="C31" s="1074"/>
      <c r="D31" s="1074"/>
      <c r="E31" s="1074"/>
      <c r="F31" s="1074"/>
      <c r="G31" s="1074"/>
      <c r="H31" s="762">
        <f>($H$28*$H$29)*H30</f>
        <v>0</v>
      </c>
    </row>
    <row r="32" spans="1:16" s="32" customFormat="1" ht="12" customHeight="1" x14ac:dyDescent="0.2">
      <c r="A32" s="1054" t="s">
        <v>311</v>
      </c>
      <c r="B32" s="1055"/>
      <c r="C32" s="1055"/>
      <c r="D32" s="1055"/>
      <c r="E32" s="1055"/>
      <c r="F32" s="1055"/>
      <c r="G32" s="1055"/>
      <c r="H32" s="763">
        <v>12</v>
      </c>
    </row>
    <row r="33" spans="1:23" s="32" customFormat="1" ht="12" customHeight="1" x14ac:dyDescent="0.2">
      <c r="A33" s="1056" t="s">
        <v>282</v>
      </c>
      <c r="B33" s="1057"/>
      <c r="C33" s="1057"/>
      <c r="D33" s="1057"/>
      <c r="E33" s="1057"/>
      <c r="F33" s="1057"/>
      <c r="G33" s="1057"/>
      <c r="H33" s="764">
        <f>H31*H32</f>
        <v>0</v>
      </c>
    </row>
    <row r="34" spans="1:23" s="32" customFormat="1" ht="12" customHeight="1" x14ac:dyDescent="0.2">
      <c r="A34" s="1075" t="s">
        <v>37</v>
      </c>
      <c r="B34" s="1076"/>
      <c r="C34" s="1076"/>
      <c r="D34" s="1077" t="s">
        <v>6</v>
      </c>
      <c r="E34" s="1077"/>
      <c r="F34" s="1076" t="s">
        <v>161</v>
      </c>
      <c r="G34" s="1076" t="s">
        <v>272</v>
      </c>
      <c r="H34" s="1078" t="s">
        <v>127</v>
      </c>
      <c r="I34" s="177"/>
      <c r="J34" s="47"/>
      <c r="K34" s="47"/>
      <c r="L34" s="47"/>
      <c r="M34" s="47"/>
      <c r="N34" s="47"/>
      <c r="O34" s="47"/>
      <c r="P34" s="47"/>
    </row>
    <row r="35" spans="1:23" s="32" customFormat="1" ht="12" customHeight="1" x14ac:dyDescent="0.2">
      <c r="A35" s="1049"/>
      <c r="B35" s="1050"/>
      <c r="C35" s="1050"/>
      <c r="D35" s="757" t="s">
        <v>10</v>
      </c>
      <c r="E35" s="757" t="s">
        <v>12</v>
      </c>
      <c r="F35" s="1050"/>
      <c r="G35" s="1050"/>
      <c r="H35" s="1044"/>
      <c r="I35" s="177"/>
      <c r="J35" s="47"/>
      <c r="K35" s="47"/>
      <c r="L35" s="47"/>
      <c r="M35" s="47"/>
      <c r="N35" s="47"/>
      <c r="O35" s="47"/>
      <c r="P35" s="47"/>
    </row>
    <row r="36" spans="1:23" s="32" customFormat="1" ht="12" customHeight="1" x14ac:dyDescent="0.2">
      <c r="A36" s="55" t="s">
        <v>141</v>
      </c>
      <c r="B36" s="968" t="str">
        <f>B15</f>
        <v>Veículo - Caminhão Guincho Plataforma com Capacidade de 7,0 ton. (mínimo)</v>
      </c>
      <c r="C36" s="968"/>
      <c r="D36" s="72">
        <f>G6</f>
        <v>0.08</v>
      </c>
      <c r="E36" s="97">
        <f>H6</f>
        <v>6.6666666666666671E-3</v>
      </c>
      <c r="F36" s="71">
        <f>'(9)_Comp._Veic._Guinch_II'!E17</f>
        <v>0</v>
      </c>
      <c r="G36" s="71">
        <f>F36*E36</f>
        <v>0</v>
      </c>
      <c r="H36" s="95">
        <f>IF(G15=0,0,G36/G15)</f>
        <v>0</v>
      </c>
    </row>
    <row r="37" spans="1:23" s="32" customFormat="1" ht="12" customHeight="1" x14ac:dyDescent="0.2">
      <c r="A37" s="1071" t="s">
        <v>129</v>
      </c>
      <c r="B37" s="1072"/>
      <c r="C37" s="1072"/>
      <c r="D37" s="1072"/>
      <c r="E37" s="1072"/>
      <c r="F37" s="1072"/>
      <c r="G37" s="1072"/>
      <c r="H37" s="760">
        <f>G15</f>
        <v>0</v>
      </c>
    </row>
    <row r="38" spans="1:23" s="32" customFormat="1" ht="12" customHeight="1" x14ac:dyDescent="0.2">
      <c r="A38" s="1054" t="s">
        <v>382</v>
      </c>
      <c r="B38" s="1055"/>
      <c r="C38" s="1055"/>
      <c r="D38" s="1055"/>
      <c r="E38" s="1055"/>
      <c r="F38" s="1055"/>
      <c r="G38" s="1055"/>
      <c r="H38" s="761">
        <f>E15</f>
        <v>0</v>
      </c>
    </row>
    <row r="39" spans="1:23" s="32" customFormat="1" ht="12" customHeight="1" x14ac:dyDescent="0.2">
      <c r="A39" s="1073" t="s">
        <v>263</v>
      </c>
      <c r="B39" s="1074"/>
      <c r="C39" s="1074"/>
      <c r="D39" s="1074"/>
      <c r="E39" s="1074"/>
      <c r="F39" s="1074"/>
      <c r="G39" s="1074"/>
      <c r="H39" s="762">
        <f>($H$36*$H$37)*H38</f>
        <v>0</v>
      </c>
    </row>
    <row r="40" spans="1:23" s="32" customFormat="1" ht="12" customHeight="1" x14ac:dyDescent="0.2">
      <c r="A40" s="1054" t="s">
        <v>311</v>
      </c>
      <c r="B40" s="1055"/>
      <c r="C40" s="1055"/>
      <c r="D40" s="1055"/>
      <c r="E40" s="1055"/>
      <c r="F40" s="1055"/>
      <c r="G40" s="1055"/>
      <c r="H40" s="763">
        <v>12</v>
      </c>
    </row>
    <row r="41" spans="1:23" s="32" customFormat="1" ht="12" customHeight="1" x14ac:dyDescent="0.2">
      <c r="A41" s="1056" t="s">
        <v>282</v>
      </c>
      <c r="B41" s="1057"/>
      <c r="C41" s="1057"/>
      <c r="D41" s="1057"/>
      <c r="E41" s="1057"/>
      <c r="F41" s="1057"/>
      <c r="G41" s="1057"/>
      <c r="H41" s="764">
        <f>H39*H40</f>
        <v>0</v>
      </c>
    </row>
    <row r="42" spans="1:23" ht="12" customHeight="1" x14ac:dyDescent="0.2">
      <c r="A42" s="759" t="s">
        <v>27</v>
      </c>
      <c r="B42" s="1045" t="str">
        <f>B7</f>
        <v>Depreciação de Máquinas, Equipamentos e Mobiliário</v>
      </c>
      <c r="C42" s="1045"/>
      <c r="D42" s="1045"/>
      <c r="E42" s="1045"/>
      <c r="F42" s="1045"/>
      <c r="G42" s="1045"/>
      <c r="H42" s="1046"/>
    </row>
    <row r="43" spans="1:23" ht="12" customHeight="1" x14ac:dyDescent="0.2">
      <c r="A43" s="1047" t="s">
        <v>40</v>
      </c>
      <c r="B43" s="1048"/>
      <c r="C43" s="1048"/>
      <c r="D43" s="1048"/>
      <c r="E43" s="1061" t="s">
        <v>6</v>
      </c>
      <c r="F43" s="1061"/>
      <c r="G43" s="1048" t="s">
        <v>158</v>
      </c>
      <c r="H43" s="1062" t="s">
        <v>159</v>
      </c>
    </row>
    <row r="44" spans="1:23" s="32" customFormat="1" ht="12" customHeight="1" x14ac:dyDescent="0.2">
      <c r="A44" s="1049"/>
      <c r="B44" s="1050"/>
      <c r="C44" s="1050"/>
      <c r="D44" s="1050"/>
      <c r="E44" s="757" t="s">
        <v>10</v>
      </c>
      <c r="F44" s="757" t="s">
        <v>12</v>
      </c>
      <c r="G44" s="1050"/>
      <c r="H44" s="1044"/>
      <c r="I44" s="177"/>
    </row>
    <row r="45" spans="1:23" ht="12" customHeight="1" x14ac:dyDescent="0.2">
      <c r="A45" s="548" t="s">
        <v>142</v>
      </c>
      <c r="B45" s="968" t="str">
        <f>'(3)_Investimentos'!B9</f>
        <v>Máquinas, Equipamentos e Mobiliário</v>
      </c>
      <c r="C45" s="968"/>
      <c r="D45" s="968"/>
      <c r="E45" s="72">
        <f>G7</f>
        <v>0.2</v>
      </c>
      <c r="F45" s="73">
        <f>H7</f>
        <v>1.6666666666666666E-2</v>
      </c>
      <c r="G45" s="71">
        <f>'(3)_Investimentos'!E13</f>
        <v>0</v>
      </c>
      <c r="H45" s="415">
        <f>G45*F45</f>
        <v>0</v>
      </c>
      <c r="L45" s="32"/>
      <c r="M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ht="12" customHeight="1" x14ac:dyDescent="0.2">
      <c r="A46" s="1052" t="s">
        <v>263</v>
      </c>
      <c r="B46" s="1053"/>
      <c r="C46" s="1053"/>
      <c r="D46" s="1053"/>
      <c r="E46" s="1053"/>
      <c r="F46" s="1053"/>
      <c r="G46" s="1053"/>
      <c r="H46" s="765">
        <f>SUM(H45:H45)</f>
        <v>0</v>
      </c>
      <c r="L46" s="32"/>
      <c r="M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s="32" customFormat="1" ht="12" customHeight="1" x14ac:dyDescent="0.2">
      <c r="A47" s="1054" t="s">
        <v>280</v>
      </c>
      <c r="B47" s="1055"/>
      <c r="C47" s="1055"/>
      <c r="D47" s="1055"/>
      <c r="E47" s="1055"/>
      <c r="F47" s="1055"/>
      <c r="G47" s="1055"/>
      <c r="H47" s="766" t="s">
        <v>281</v>
      </c>
    </row>
    <row r="48" spans="1:23" ht="12" customHeight="1" x14ac:dyDescent="0.2">
      <c r="A48" s="1056" t="s">
        <v>282</v>
      </c>
      <c r="B48" s="1057"/>
      <c r="C48" s="1057"/>
      <c r="D48" s="1057"/>
      <c r="E48" s="1057"/>
      <c r="F48" s="1057"/>
      <c r="G48" s="1057"/>
      <c r="H48" s="764">
        <f>H46*H47</f>
        <v>0</v>
      </c>
      <c r="L48" s="32"/>
      <c r="M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ht="12" customHeight="1" x14ac:dyDescent="0.2">
      <c r="A49" s="93" t="s">
        <v>29</v>
      </c>
      <c r="B49" s="1040" t="str">
        <f>B8</f>
        <v>Depreciação de Equipamentos Eletrônicos, TI e Comunicação</v>
      </c>
      <c r="C49" s="1040"/>
      <c r="D49" s="1040"/>
      <c r="E49" s="1040"/>
      <c r="F49" s="1040"/>
      <c r="G49" s="1040"/>
      <c r="H49" s="1041"/>
    </row>
    <row r="50" spans="1:23" ht="12" customHeight="1" x14ac:dyDescent="0.2">
      <c r="A50" s="1058" t="s">
        <v>40</v>
      </c>
      <c r="B50" s="1059"/>
      <c r="C50" s="1059"/>
      <c r="D50" s="1059"/>
      <c r="E50" s="1060" t="s">
        <v>6</v>
      </c>
      <c r="F50" s="1060"/>
      <c r="G50" s="1059" t="s">
        <v>158</v>
      </c>
      <c r="H50" s="1043" t="s">
        <v>159</v>
      </c>
    </row>
    <row r="51" spans="1:23" ht="12" customHeight="1" x14ac:dyDescent="0.2">
      <c r="A51" s="1049"/>
      <c r="B51" s="1050"/>
      <c r="C51" s="1050"/>
      <c r="D51" s="1050"/>
      <c r="E51" s="757" t="s">
        <v>10</v>
      </c>
      <c r="F51" s="757" t="s">
        <v>12</v>
      </c>
      <c r="G51" s="1050"/>
      <c r="H51" s="1044"/>
    </row>
    <row r="52" spans="1:23" s="32" customFormat="1" ht="12" customHeight="1" x14ac:dyDescent="0.2">
      <c r="A52" s="549" t="s">
        <v>147</v>
      </c>
      <c r="B52" s="1042" t="s">
        <v>405</v>
      </c>
      <c r="C52" s="1042"/>
      <c r="D52" s="1042"/>
      <c r="E52" s="543">
        <f>G8</f>
        <v>0.2</v>
      </c>
      <c r="F52" s="544">
        <f>H8</f>
        <v>1.6666666666666666E-2</v>
      </c>
      <c r="G52" s="545">
        <f>'(3)_Investimentos'!E23</f>
        <v>0</v>
      </c>
      <c r="H52" s="546">
        <f t="shared" ref="H52" si="1">G52*F52</f>
        <v>0</v>
      </c>
      <c r="I52" s="47"/>
      <c r="K52" s="47"/>
      <c r="L52" s="47"/>
    </row>
    <row r="53" spans="1:23" ht="12" customHeight="1" x14ac:dyDescent="0.2">
      <c r="A53" s="1052" t="s">
        <v>263</v>
      </c>
      <c r="B53" s="1053"/>
      <c r="C53" s="1053"/>
      <c r="D53" s="1053"/>
      <c r="E53" s="1053"/>
      <c r="F53" s="1053"/>
      <c r="G53" s="1053"/>
      <c r="H53" s="765">
        <f>SUM(H52:H52)</f>
        <v>0</v>
      </c>
      <c r="O53" s="32"/>
      <c r="P53" s="32"/>
      <c r="Q53" s="32"/>
      <c r="R53" s="32"/>
      <c r="S53" s="32"/>
      <c r="T53" s="32"/>
      <c r="U53" s="32"/>
      <c r="V53" s="32"/>
      <c r="W53" s="32"/>
    </row>
    <row r="54" spans="1:23" s="32" customFormat="1" ht="12" customHeight="1" x14ac:dyDescent="0.2">
      <c r="A54" s="1054" t="s">
        <v>280</v>
      </c>
      <c r="B54" s="1055"/>
      <c r="C54" s="1055"/>
      <c r="D54" s="1055"/>
      <c r="E54" s="1055"/>
      <c r="F54" s="1055"/>
      <c r="G54" s="1055"/>
      <c r="H54" s="766" t="s">
        <v>281</v>
      </c>
      <c r="K54" s="47"/>
      <c r="L54" s="47"/>
    </row>
    <row r="55" spans="1:23" ht="12" customHeight="1" x14ac:dyDescent="0.2">
      <c r="A55" s="1056" t="s">
        <v>282</v>
      </c>
      <c r="B55" s="1057"/>
      <c r="C55" s="1057"/>
      <c r="D55" s="1057"/>
      <c r="E55" s="1057"/>
      <c r="F55" s="1057"/>
      <c r="G55" s="1057"/>
      <c r="H55" s="764">
        <f>H53*H54</f>
        <v>0</v>
      </c>
      <c r="O55" s="32"/>
      <c r="P55" s="32"/>
      <c r="Q55" s="32"/>
      <c r="R55" s="32"/>
      <c r="S55" s="32"/>
      <c r="T55" s="32"/>
      <c r="U55" s="32"/>
      <c r="V55" s="32"/>
      <c r="W55" s="32"/>
    </row>
    <row r="56" spans="1:23" ht="12" customHeight="1" x14ac:dyDescent="0.2">
      <c r="A56" s="420" t="s">
        <v>30</v>
      </c>
      <c r="B56" s="1040" t="str">
        <f>B9</f>
        <v>Depreciação de Sinalizações (Vertical, Horizontal e Demais Sinalizações)</v>
      </c>
      <c r="C56" s="1040"/>
      <c r="D56" s="1040"/>
      <c r="E56" s="1040"/>
      <c r="F56" s="1040"/>
      <c r="G56" s="1040"/>
      <c r="H56" s="1041"/>
    </row>
    <row r="57" spans="1:23" ht="12" customHeight="1" x14ac:dyDescent="0.2">
      <c r="A57" s="1058" t="s">
        <v>40</v>
      </c>
      <c r="B57" s="1059"/>
      <c r="C57" s="1059"/>
      <c r="D57" s="1059"/>
      <c r="E57" s="1060" t="s">
        <v>6</v>
      </c>
      <c r="F57" s="1060"/>
      <c r="G57" s="1059" t="s">
        <v>158</v>
      </c>
      <c r="H57" s="1043" t="s">
        <v>159</v>
      </c>
    </row>
    <row r="58" spans="1:23" ht="12" customHeight="1" x14ac:dyDescent="0.2">
      <c r="A58" s="1049"/>
      <c r="B58" s="1050"/>
      <c r="C58" s="1050"/>
      <c r="D58" s="1050"/>
      <c r="E58" s="757" t="s">
        <v>10</v>
      </c>
      <c r="F58" s="757" t="s">
        <v>12</v>
      </c>
      <c r="G58" s="1050"/>
      <c r="H58" s="1044"/>
    </row>
    <row r="59" spans="1:23" s="32" customFormat="1" ht="12" customHeight="1" x14ac:dyDescent="0.2">
      <c r="A59" s="549" t="s">
        <v>150</v>
      </c>
      <c r="B59" s="1042" t="s">
        <v>659</v>
      </c>
      <c r="C59" s="1042"/>
      <c r="D59" s="1042"/>
      <c r="E59" s="543">
        <f>$G$9</f>
        <v>0.1</v>
      </c>
      <c r="F59" s="544">
        <f>$H$9</f>
        <v>8.3333333333333332E-3</v>
      </c>
      <c r="G59" s="545">
        <f>'(3)_Investimentos'!E31</f>
        <v>0</v>
      </c>
      <c r="H59" s="546">
        <f t="shared" ref="H59" si="2">G59*F59</f>
        <v>0</v>
      </c>
      <c r="I59" s="47"/>
    </row>
    <row r="60" spans="1:23" ht="12" customHeight="1" x14ac:dyDescent="0.2">
      <c r="A60" s="1052" t="s">
        <v>263</v>
      </c>
      <c r="B60" s="1053"/>
      <c r="C60" s="1053"/>
      <c r="D60" s="1053"/>
      <c r="E60" s="1053"/>
      <c r="F60" s="1053"/>
      <c r="G60" s="1053"/>
      <c r="H60" s="765">
        <f>SUM(H59)</f>
        <v>0</v>
      </c>
      <c r="K60" s="32"/>
      <c r="L60" s="32"/>
      <c r="M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s="32" customFormat="1" ht="12" customHeight="1" x14ac:dyDescent="0.2">
      <c r="A61" s="1054" t="s">
        <v>280</v>
      </c>
      <c r="B61" s="1055"/>
      <c r="C61" s="1055"/>
      <c r="D61" s="1055"/>
      <c r="E61" s="1055"/>
      <c r="F61" s="1055"/>
      <c r="G61" s="1055"/>
      <c r="H61" s="766" t="s">
        <v>281</v>
      </c>
    </row>
    <row r="62" spans="1:23" ht="12" customHeight="1" x14ac:dyDescent="0.2">
      <c r="A62" s="1056" t="s">
        <v>282</v>
      </c>
      <c r="B62" s="1057"/>
      <c r="C62" s="1057"/>
      <c r="D62" s="1057"/>
      <c r="E62" s="1057"/>
      <c r="F62" s="1057"/>
      <c r="G62" s="1057"/>
      <c r="H62" s="764">
        <f>H60*H61</f>
        <v>0</v>
      </c>
      <c r="K62" s="32"/>
      <c r="L62" s="32"/>
      <c r="M62" s="32"/>
      <c r="O62" s="32"/>
      <c r="P62" s="32"/>
      <c r="Q62" s="32"/>
      <c r="R62" s="32"/>
      <c r="S62" s="32"/>
      <c r="T62" s="32"/>
      <c r="U62" s="32"/>
      <c r="V62" s="32"/>
      <c r="W62" s="32"/>
    </row>
  </sheetData>
  <sheetProtection algorithmName="SHA-512" hashValue="zlTo6E9beNmr++Mka/PrTU1+6nUoUBFScR8cx2qmwfd75iViJLWW6laK3eggw7XGFAvjgM5/ZS4oFfOhOwDmBw==" saltValue="9Ckd4yplX8kG+XNhtLxYJQ==" spinCount="100000" sheet="1" formatCells="0" formatColumns="0" formatRows="0" insertColumns="0" insertRows="0" insertHyperlinks="0" deleteColumns="0" deleteRows="0" sort="0" autoFilter="0" pivotTables="0"/>
  <mergeCells count="86">
    <mergeCell ref="H50:H51"/>
    <mergeCell ref="G50:G51"/>
    <mergeCell ref="F34:F35"/>
    <mergeCell ref="H43:H44"/>
    <mergeCell ref="G43:G44"/>
    <mergeCell ref="E43:F43"/>
    <mergeCell ref="B42:H42"/>
    <mergeCell ref="A31:G31"/>
    <mergeCell ref="A30:G30"/>
    <mergeCell ref="A33:G33"/>
    <mergeCell ref="B28:C28"/>
    <mergeCell ref="B49:H49"/>
    <mergeCell ref="H34:H35"/>
    <mergeCell ref="G34:G35"/>
    <mergeCell ref="A47:G47"/>
    <mergeCell ref="A32:G32"/>
    <mergeCell ref="A29:G29"/>
    <mergeCell ref="B36:C36"/>
    <mergeCell ref="B45:D45"/>
    <mergeCell ref="A34:C35"/>
    <mergeCell ref="A40:G40"/>
    <mergeCell ref="A37:G37"/>
    <mergeCell ref="A39:G39"/>
    <mergeCell ref="D34:E34"/>
    <mergeCell ref="H26:H27"/>
    <mergeCell ref="A26:C27"/>
    <mergeCell ref="B20:C20"/>
    <mergeCell ref="A25:G25"/>
    <mergeCell ref="D26:E26"/>
    <mergeCell ref="F26:F27"/>
    <mergeCell ref="G26:G27"/>
    <mergeCell ref="A22:G22"/>
    <mergeCell ref="A23:G23"/>
    <mergeCell ref="G14:H14"/>
    <mergeCell ref="G15:H15"/>
    <mergeCell ref="A21:G21"/>
    <mergeCell ref="A24:G24"/>
    <mergeCell ref="A18:C19"/>
    <mergeCell ref="A46:G46"/>
    <mergeCell ref="A43:D44"/>
    <mergeCell ref="A1:H1"/>
    <mergeCell ref="D18:E18"/>
    <mergeCell ref="F18:F19"/>
    <mergeCell ref="G18:G19"/>
    <mergeCell ref="H18:H19"/>
    <mergeCell ref="D11:D12"/>
    <mergeCell ref="G4:H4"/>
    <mergeCell ref="A4:C5"/>
    <mergeCell ref="G11:H12"/>
    <mergeCell ref="F11:F12"/>
    <mergeCell ref="D4:D5"/>
    <mergeCell ref="E4:E5"/>
    <mergeCell ref="F4:F5"/>
    <mergeCell ref="G13:H13"/>
    <mergeCell ref="B14:C14"/>
    <mergeCell ref="B15:C15"/>
    <mergeCell ref="A60:G60"/>
    <mergeCell ref="A61:G61"/>
    <mergeCell ref="A62:G62"/>
    <mergeCell ref="A50:D51"/>
    <mergeCell ref="A38:G38"/>
    <mergeCell ref="A41:G41"/>
    <mergeCell ref="A48:G48"/>
    <mergeCell ref="E50:F50"/>
    <mergeCell ref="E57:F57"/>
    <mergeCell ref="A53:G53"/>
    <mergeCell ref="A54:G54"/>
    <mergeCell ref="A55:G55"/>
    <mergeCell ref="A57:D58"/>
    <mergeCell ref="G57:G58"/>
    <mergeCell ref="B59:D59"/>
    <mergeCell ref="B52:D52"/>
    <mergeCell ref="B56:H56"/>
    <mergeCell ref="H57:H58"/>
    <mergeCell ref="B2:H2"/>
    <mergeCell ref="B3:H3"/>
    <mergeCell ref="B10:H10"/>
    <mergeCell ref="B16:H16"/>
    <mergeCell ref="B17:H17"/>
    <mergeCell ref="A11:C12"/>
    <mergeCell ref="E11:E12"/>
    <mergeCell ref="B6:C6"/>
    <mergeCell ref="B7:C7"/>
    <mergeCell ref="B8:C8"/>
    <mergeCell ref="B9:C9"/>
    <mergeCell ref="B13:C13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80" fitToWidth="0" fitToHeight="0" orientation="portrait" r:id="rId1"/>
  <headerFooter>
    <oddHeader>&amp;L&amp;"Calibri,Negrito"&amp;9Município de Chapecó - SC
Concessão do Serviço Municipal de Remoção, Guarda e Depósito de
Veículos Automotores&amp;R&amp;G</oddHeader>
    <oddFooter>&amp;L&amp;"Calibri,Negrito"&amp;9Composição da Depreciação de Veículos, Máquinas e Equipamentos&amp;R&amp;"Calibri,Negrito"&amp;9Pág.: &amp;P de &amp;N</oddFooter>
  </headerFooter>
  <ignoredErrors>
    <ignoredError sqref="E14:E15" formula="1"/>
    <ignoredError sqref="H47 H54 H61" numberStoredAsText="1"/>
  </ignoredError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1B6C3-B292-4636-86B2-3E6AB0F9A3E0}">
  <sheetPr>
    <tabColor theme="0" tint="-0.499984740745262"/>
  </sheetPr>
  <dimension ref="A1:X74"/>
  <sheetViews>
    <sheetView zoomScaleNormal="100" workbookViewId="0">
      <selection sqref="A1:H1"/>
    </sheetView>
  </sheetViews>
  <sheetFormatPr defaultRowHeight="14.1" customHeight="1" x14ac:dyDescent="0.2"/>
  <cols>
    <col min="1" max="1" width="4.7109375" style="356" bestFit="1" customWidth="1"/>
    <col min="2" max="2" width="3.28515625" style="48" customWidth="1"/>
    <col min="3" max="3" width="57.7109375" style="29" customWidth="1"/>
    <col min="4" max="4" width="12.7109375" style="31" customWidth="1"/>
    <col min="5" max="5" width="7.7109375" style="29" customWidth="1"/>
    <col min="6" max="6" width="12" style="47" customWidth="1"/>
    <col min="7" max="7" width="11.28515625" style="47" customWidth="1"/>
    <col min="8" max="8" width="12" style="47" customWidth="1"/>
    <col min="9" max="9" width="9.7109375" style="47" bestFit="1" customWidth="1"/>
    <col min="10" max="10" width="12.42578125" style="47" bestFit="1" customWidth="1"/>
    <col min="11" max="11" width="9.7109375" style="47" bestFit="1" customWidth="1"/>
    <col min="12" max="12" width="9.42578125" style="47" bestFit="1" customWidth="1"/>
    <col min="13" max="252" width="9.140625" style="47"/>
    <col min="253" max="253" width="2.7109375" style="47" customWidth="1"/>
    <col min="254" max="254" width="6" style="47" customWidth="1"/>
    <col min="255" max="255" width="50.140625" style="47" bestFit="1" customWidth="1"/>
    <col min="256" max="256" width="9.140625" style="47" bestFit="1" customWidth="1"/>
    <col min="257" max="257" width="6.85546875" style="47" bestFit="1" customWidth="1"/>
    <col min="258" max="258" width="10.42578125" style="47" bestFit="1" customWidth="1"/>
    <col min="259" max="259" width="10.5703125" style="47" bestFit="1" customWidth="1"/>
    <col min="260" max="260" width="11.28515625" style="47" bestFit="1" customWidth="1"/>
    <col min="261" max="508" width="9.140625" style="47"/>
    <col min="509" max="509" width="2.7109375" style="47" customWidth="1"/>
    <col min="510" max="510" width="6" style="47" customWidth="1"/>
    <col min="511" max="511" width="50.140625" style="47" bestFit="1" customWidth="1"/>
    <col min="512" max="512" width="9.140625" style="47" bestFit="1" customWidth="1"/>
    <col min="513" max="513" width="6.85546875" style="47" bestFit="1" customWidth="1"/>
    <col min="514" max="514" width="10.42578125" style="47" bestFit="1" customWidth="1"/>
    <col min="515" max="515" width="10.5703125" style="47" bestFit="1" customWidth="1"/>
    <col min="516" max="516" width="11.28515625" style="47" bestFit="1" customWidth="1"/>
    <col min="517" max="764" width="9.140625" style="47"/>
    <col min="765" max="765" width="2.7109375" style="47" customWidth="1"/>
    <col min="766" max="766" width="6" style="47" customWidth="1"/>
    <col min="767" max="767" width="50.140625" style="47" bestFit="1" customWidth="1"/>
    <col min="768" max="768" width="9.140625" style="47" bestFit="1" customWidth="1"/>
    <col min="769" max="769" width="6.85546875" style="47" bestFit="1" customWidth="1"/>
    <col min="770" max="770" width="10.42578125" style="47" bestFit="1" customWidth="1"/>
    <col min="771" max="771" width="10.5703125" style="47" bestFit="1" customWidth="1"/>
    <col min="772" max="772" width="11.28515625" style="47" bestFit="1" customWidth="1"/>
    <col min="773" max="1020" width="9.140625" style="47"/>
    <col min="1021" max="1021" width="2.7109375" style="47" customWidth="1"/>
    <col min="1022" max="1022" width="6" style="47" customWidth="1"/>
    <col min="1023" max="1023" width="50.140625" style="47" bestFit="1" customWidth="1"/>
    <col min="1024" max="1024" width="9.140625" style="47" bestFit="1" customWidth="1"/>
    <col min="1025" max="1025" width="6.85546875" style="47" bestFit="1" customWidth="1"/>
    <col min="1026" max="1026" width="10.42578125" style="47" bestFit="1" customWidth="1"/>
    <col min="1027" max="1027" width="10.5703125" style="47" bestFit="1" customWidth="1"/>
    <col min="1028" max="1028" width="11.28515625" style="47" bestFit="1" customWidth="1"/>
    <col min="1029" max="1276" width="9.140625" style="47"/>
    <col min="1277" max="1277" width="2.7109375" style="47" customWidth="1"/>
    <col min="1278" max="1278" width="6" style="47" customWidth="1"/>
    <col min="1279" max="1279" width="50.140625" style="47" bestFit="1" customWidth="1"/>
    <col min="1280" max="1280" width="9.140625" style="47" bestFit="1" customWidth="1"/>
    <col min="1281" max="1281" width="6.85546875" style="47" bestFit="1" customWidth="1"/>
    <col min="1282" max="1282" width="10.42578125" style="47" bestFit="1" customWidth="1"/>
    <col min="1283" max="1283" width="10.5703125" style="47" bestFit="1" customWidth="1"/>
    <col min="1284" max="1284" width="11.28515625" style="47" bestFit="1" customWidth="1"/>
    <col min="1285" max="1532" width="9.140625" style="47"/>
    <col min="1533" max="1533" width="2.7109375" style="47" customWidth="1"/>
    <col min="1534" max="1534" width="6" style="47" customWidth="1"/>
    <col min="1535" max="1535" width="50.140625" style="47" bestFit="1" customWidth="1"/>
    <col min="1536" max="1536" width="9.140625" style="47" bestFit="1" customWidth="1"/>
    <col min="1537" max="1537" width="6.85546875" style="47" bestFit="1" customWidth="1"/>
    <col min="1538" max="1538" width="10.42578125" style="47" bestFit="1" customWidth="1"/>
    <col min="1539" max="1539" width="10.5703125" style="47" bestFit="1" customWidth="1"/>
    <col min="1540" max="1540" width="11.28515625" style="47" bestFit="1" customWidth="1"/>
    <col min="1541" max="1788" width="9.140625" style="47"/>
    <col min="1789" max="1789" width="2.7109375" style="47" customWidth="1"/>
    <col min="1790" max="1790" width="6" style="47" customWidth="1"/>
    <col min="1791" max="1791" width="50.140625" style="47" bestFit="1" customWidth="1"/>
    <col min="1792" max="1792" width="9.140625" style="47" bestFit="1" customWidth="1"/>
    <col min="1793" max="1793" width="6.85546875" style="47" bestFit="1" customWidth="1"/>
    <col min="1794" max="1794" width="10.42578125" style="47" bestFit="1" customWidth="1"/>
    <col min="1795" max="1795" width="10.5703125" style="47" bestFit="1" customWidth="1"/>
    <col min="1796" max="1796" width="11.28515625" style="47" bestFit="1" customWidth="1"/>
    <col min="1797" max="2044" width="9.140625" style="47"/>
    <col min="2045" max="2045" width="2.7109375" style="47" customWidth="1"/>
    <col min="2046" max="2046" width="6" style="47" customWidth="1"/>
    <col min="2047" max="2047" width="50.140625" style="47" bestFit="1" customWidth="1"/>
    <col min="2048" max="2048" width="9.140625" style="47" bestFit="1" customWidth="1"/>
    <col min="2049" max="2049" width="6.85546875" style="47" bestFit="1" customWidth="1"/>
    <col min="2050" max="2050" width="10.42578125" style="47" bestFit="1" customWidth="1"/>
    <col min="2051" max="2051" width="10.5703125" style="47" bestFit="1" customWidth="1"/>
    <col min="2052" max="2052" width="11.28515625" style="47" bestFit="1" customWidth="1"/>
    <col min="2053" max="2300" width="9.140625" style="47"/>
    <col min="2301" max="2301" width="2.7109375" style="47" customWidth="1"/>
    <col min="2302" max="2302" width="6" style="47" customWidth="1"/>
    <col min="2303" max="2303" width="50.140625" style="47" bestFit="1" customWidth="1"/>
    <col min="2304" max="2304" width="9.140625" style="47" bestFit="1" customWidth="1"/>
    <col min="2305" max="2305" width="6.85546875" style="47" bestFit="1" customWidth="1"/>
    <col min="2306" max="2306" width="10.42578125" style="47" bestFit="1" customWidth="1"/>
    <col min="2307" max="2307" width="10.5703125" style="47" bestFit="1" customWidth="1"/>
    <col min="2308" max="2308" width="11.28515625" style="47" bestFit="1" customWidth="1"/>
    <col min="2309" max="2556" width="9.140625" style="47"/>
    <col min="2557" max="2557" width="2.7109375" style="47" customWidth="1"/>
    <col min="2558" max="2558" width="6" style="47" customWidth="1"/>
    <col min="2559" max="2559" width="50.140625" style="47" bestFit="1" customWidth="1"/>
    <col min="2560" max="2560" width="9.140625" style="47" bestFit="1" customWidth="1"/>
    <col min="2561" max="2561" width="6.85546875" style="47" bestFit="1" customWidth="1"/>
    <col min="2562" max="2562" width="10.42578125" style="47" bestFit="1" customWidth="1"/>
    <col min="2563" max="2563" width="10.5703125" style="47" bestFit="1" customWidth="1"/>
    <col min="2564" max="2564" width="11.28515625" style="47" bestFit="1" customWidth="1"/>
    <col min="2565" max="2812" width="9.140625" style="47"/>
    <col min="2813" max="2813" width="2.7109375" style="47" customWidth="1"/>
    <col min="2814" max="2814" width="6" style="47" customWidth="1"/>
    <col min="2815" max="2815" width="50.140625" style="47" bestFit="1" customWidth="1"/>
    <col min="2816" max="2816" width="9.140625" style="47" bestFit="1" customWidth="1"/>
    <col min="2817" max="2817" width="6.85546875" style="47" bestFit="1" customWidth="1"/>
    <col min="2818" max="2818" width="10.42578125" style="47" bestFit="1" customWidth="1"/>
    <col min="2819" max="2819" width="10.5703125" style="47" bestFit="1" customWidth="1"/>
    <col min="2820" max="2820" width="11.28515625" style="47" bestFit="1" customWidth="1"/>
    <col min="2821" max="3068" width="9.140625" style="47"/>
    <col min="3069" max="3069" width="2.7109375" style="47" customWidth="1"/>
    <col min="3070" max="3070" width="6" style="47" customWidth="1"/>
    <col min="3071" max="3071" width="50.140625" style="47" bestFit="1" customWidth="1"/>
    <col min="3072" max="3072" width="9.140625" style="47" bestFit="1" customWidth="1"/>
    <col min="3073" max="3073" width="6.85546875" style="47" bestFit="1" customWidth="1"/>
    <col min="3074" max="3074" width="10.42578125" style="47" bestFit="1" customWidth="1"/>
    <col min="3075" max="3075" width="10.5703125" style="47" bestFit="1" customWidth="1"/>
    <col min="3076" max="3076" width="11.28515625" style="47" bestFit="1" customWidth="1"/>
    <col min="3077" max="3324" width="9.140625" style="47"/>
    <col min="3325" max="3325" width="2.7109375" style="47" customWidth="1"/>
    <col min="3326" max="3326" width="6" style="47" customWidth="1"/>
    <col min="3327" max="3327" width="50.140625" style="47" bestFit="1" customWidth="1"/>
    <col min="3328" max="3328" width="9.140625" style="47" bestFit="1" customWidth="1"/>
    <col min="3329" max="3329" width="6.85546875" style="47" bestFit="1" customWidth="1"/>
    <col min="3330" max="3330" width="10.42578125" style="47" bestFit="1" customWidth="1"/>
    <col min="3331" max="3331" width="10.5703125" style="47" bestFit="1" customWidth="1"/>
    <col min="3332" max="3332" width="11.28515625" style="47" bestFit="1" customWidth="1"/>
    <col min="3333" max="3580" width="9.140625" style="47"/>
    <col min="3581" max="3581" width="2.7109375" style="47" customWidth="1"/>
    <col min="3582" max="3582" width="6" style="47" customWidth="1"/>
    <col min="3583" max="3583" width="50.140625" style="47" bestFit="1" customWidth="1"/>
    <col min="3584" max="3584" width="9.140625" style="47" bestFit="1" customWidth="1"/>
    <col min="3585" max="3585" width="6.85546875" style="47" bestFit="1" customWidth="1"/>
    <col min="3586" max="3586" width="10.42578125" style="47" bestFit="1" customWidth="1"/>
    <col min="3587" max="3587" width="10.5703125" style="47" bestFit="1" customWidth="1"/>
    <col min="3588" max="3588" width="11.28515625" style="47" bestFit="1" customWidth="1"/>
    <col min="3589" max="3836" width="9.140625" style="47"/>
    <col min="3837" max="3837" width="2.7109375" style="47" customWidth="1"/>
    <col min="3838" max="3838" width="6" style="47" customWidth="1"/>
    <col min="3839" max="3839" width="50.140625" style="47" bestFit="1" customWidth="1"/>
    <col min="3840" max="3840" width="9.140625" style="47" bestFit="1" customWidth="1"/>
    <col min="3841" max="3841" width="6.85546875" style="47" bestFit="1" customWidth="1"/>
    <col min="3842" max="3842" width="10.42578125" style="47" bestFit="1" customWidth="1"/>
    <col min="3843" max="3843" width="10.5703125" style="47" bestFit="1" customWidth="1"/>
    <col min="3844" max="3844" width="11.28515625" style="47" bestFit="1" customWidth="1"/>
    <col min="3845" max="4092" width="9.140625" style="47"/>
    <col min="4093" max="4093" width="2.7109375" style="47" customWidth="1"/>
    <col min="4094" max="4094" width="6" style="47" customWidth="1"/>
    <col min="4095" max="4095" width="50.140625" style="47" bestFit="1" customWidth="1"/>
    <col min="4096" max="4096" width="9.140625" style="47" bestFit="1" customWidth="1"/>
    <col min="4097" max="4097" width="6.85546875" style="47" bestFit="1" customWidth="1"/>
    <col min="4098" max="4098" width="10.42578125" style="47" bestFit="1" customWidth="1"/>
    <col min="4099" max="4099" width="10.5703125" style="47" bestFit="1" customWidth="1"/>
    <col min="4100" max="4100" width="11.28515625" style="47" bestFit="1" customWidth="1"/>
    <col min="4101" max="4348" width="9.140625" style="47"/>
    <col min="4349" max="4349" width="2.7109375" style="47" customWidth="1"/>
    <col min="4350" max="4350" width="6" style="47" customWidth="1"/>
    <col min="4351" max="4351" width="50.140625" style="47" bestFit="1" customWidth="1"/>
    <col min="4352" max="4352" width="9.140625" style="47" bestFit="1" customWidth="1"/>
    <col min="4353" max="4353" width="6.85546875" style="47" bestFit="1" customWidth="1"/>
    <col min="4354" max="4354" width="10.42578125" style="47" bestFit="1" customWidth="1"/>
    <col min="4355" max="4355" width="10.5703125" style="47" bestFit="1" customWidth="1"/>
    <col min="4356" max="4356" width="11.28515625" style="47" bestFit="1" customWidth="1"/>
    <col min="4357" max="4604" width="9.140625" style="47"/>
    <col min="4605" max="4605" width="2.7109375" style="47" customWidth="1"/>
    <col min="4606" max="4606" width="6" style="47" customWidth="1"/>
    <col min="4607" max="4607" width="50.140625" style="47" bestFit="1" customWidth="1"/>
    <col min="4608" max="4608" width="9.140625" style="47" bestFit="1" customWidth="1"/>
    <col min="4609" max="4609" width="6.85546875" style="47" bestFit="1" customWidth="1"/>
    <col min="4610" max="4610" width="10.42578125" style="47" bestFit="1" customWidth="1"/>
    <col min="4611" max="4611" width="10.5703125" style="47" bestFit="1" customWidth="1"/>
    <col min="4612" max="4612" width="11.28515625" style="47" bestFit="1" customWidth="1"/>
    <col min="4613" max="4860" width="9.140625" style="47"/>
    <col min="4861" max="4861" width="2.7109375" style="47" customWidth="1"/>
    <col min="4862" max="4862" width="6" style="47" customWidth="1"/>
    <col min="4863" max="4863" width="50.140625" style="47" bestFit="1" customWidth="1"/>
    <col min="4864" max="4864" width="9.140625" style="47" bestFit="1" customWidth="1"/>
    <col min="4865" max="4865" width="6.85546875" style="47" bestFit="1" customWidth="1"/>
    <col min="4866" max="4866" width="10.42578125" style="47" bestFit="1" customWidth="1"/>
    <col min="4867" max="4867" width="10.5703125" style="47" bestFit="1" customWidth="1"/>
    <col min="4868" max="4868" width="11.28515625" style="47" bestFit="1" customWidth="1"/>
    <col min="4869" max="5116" width="9.140625" style="47"/>
    <col min="5117" max="5117" width="2.7109375" style="47" customWidth="1"/>
    <col min="5118" max="5118" width="6" style="47" customWidth="1"/>
    <col min="5119" max="5119" width="50.140625" style="47" bestFit="1" customWidth="1"/>
    <col min="5120" max="5120" width="9.140625" style="47" bestFit="1" customWidth="1"/>
    <col min="5121" max="5121" width="6.85546875" style="47" bestFit="1" customWidth="1"/>
    <col min="5122" max="5122" width="10.42578125" style="47" bestFit="1" customWidth="1"/>
    <col min="5123" max="5123" width="10.5703125" style="47" bestFit="1" customWidth="1"/>
    <col min="5124" max="5124" width="11.28515625" style="47" bestFit="1" customWidth="1"/>
    <col min="5125" max="5372" width="9.140625" style="47"/>
    <col min="5373" max="5373" width="2.7109375" style="47" customWidth="1"/>
    <col min="5374" max="5374" width="6" style="47" customWidth="1"/>
    <col min="5375" max="5375" width="50.140625" style="47" bestFit="1" customWidth="1"/>
    <col min="5376" max="5376" width="9.140625" style="47" bestFit="1" customWidth="1"/>
    <col min="5377" max="5377" width="6.85546875" style="47" bestFit="1" customWidth="1"/>
    <col min="5378" max="5378" width="10.42578125" style="47" bestFit="1" customWidth="1"/>
    <col min="5379" max="5379" width="10.5703125" style="47" bestFit="1" customWidth="1"/>
    <col min="5380" max="5380" width="11.28515625" style="47" bestFit="1" customWidth="1"/>
    <col min="5381" max="5628" width="9.140625" style="47"/>
    <col min="5629" max="5629" width="2.7109375" style="47" customWidth="1"/>
    <col min="5630" max="5630" width="6" style="47" customWidth="1"/>
    <col min="5631" max="5631" width="50.140625" style="47" bestFit="1" customWidth="1"/>
    <col min="5632" max="5632" width="9.140625" style="47" bestFit="1" customWidth="1"/>
    <col min="5633" max="5633" width="6.85546875" style="47" bestFit="1" customWidth="1"/>
    <col min="5634" max="5634" width="10.42578125" style="47" bestFit="1" customWidth="1"/>
    <col min="5635" max="5635" width="10.5703125" style="47" bestFit="1" customWidth="1"/>
    <col min="5636" max="5636" width="11.28515625" style="47" bestFit="1" customWidth="1"/>
    <col min="5637" max="5884" width="9.140625" style="47"/>
    <col min="5885" max="5885" width="2.7109375" style="47" customWidth="1"/>
    <col min="5886" max="5886" width="6" style="47" customWidth="1"/>
    <col min="5887" max="5887" width="50.140625" style="47" bestFit="1" customWidth="1"/>
    <col min="5888" max="5888" width="9.140625" style="47" bestFit="1" customWidth="1"/>
    <col min="5889" max="5889" width="6.85546875" style="47" bestFit="1" customWidth="1"/>
    <col min="5890" max="5890" width="10.42578125" style="47" bestFit="1" customWidth="1"/>
    <col min="5891" max="5891" width="10.5703125" style="47" bestFit="1" customWidth="1"/>
    <col min="5892" max="5892" width="11.28515625" style="47" bestFit="1" customWidth="1"/>
    <col min="5893" max="6140" width="9.140625" style="47"/>
    <col min="6141" max="6141" width="2.7109375" style="47" customWidth="1"/>
    <col min="6142" max="6142" width="6" style="47" customWidth="1"/>
    <col min="6143" max="6143" width="50.140625" style="47" bestFit="1" customWidth="1"/>
    <col min="6144" max="6144" width="9.140625" style="47" bestFit="1" customWidth="1"/>
    <col min="6145" max="6145" width="6.85546875" style="47" bestFit="1" customWidth="1"/>
    <col min="6146" max="6146" width="10.42578125" style="47" bestFit="1" customWidth="1"/>
    <col min="6147" max="6147" width="10.5703125" style="47" bestFit="1" customWidth="1"/>
    <col min="6148" max="6148" width="11.28515625" style="47" bestFit="1" customWidth="1"/>
    <col min="6149" max="6396" width="9.140625" style="47"/>
    <col min="6397" max="6397" width="2.7109375" style="47" customWidth="1"/>
    <col min="6398" max="6398" width="6" style="47" customWidth="1"/>
    <col min="6399" max="6399" width="50.140625" style="47" bestFit="1" customWidth="1"/>
    <col min="6400" max="6400" width="9.140625" style="47" bestFit="1" customWidth="1"/>
    <col min="6401" max="6401" width="6.85546875" style="47" bestFit="1" customWidth="1"/>
    <col min="6402" max="6402" width="10.42578125" style="47" bestFit="1" customWidth="1"/>
    <col min="6403" max="6403" width="10.5703125" style="47" bestFit="1" customWidth="1"/>
    <col min="6404" max="6404" width="11.28515625" style="47" bestFit="1" customWidth="1"/>
    <col min="6405" max="6652" width="9.140625" style="47"/>
    <col min="6653" max="6653" width="2.7109375" style="47" customWidth="1"/>
    <col min="6654" max="6654" width="6" style="47" customWidth="1"/>
    <col min="6655" max="6655" width="50.140625" style="47" bestFit="1" customWidth="1"/>
    <col min="6656" max="6656" width="9.140625" style="47" bestFit="1" customWidth="1"/>
    <col min="6657" max="6657" width="6.85546875" style="47" bestFit="1" customWidth="1"/>
    <col min="6658" max="6658" width="10.42578125" style="47" bestFit="1" customWidth="1"/>
    <col min="6659" max="6659" width="10.5703125" style="47" bestFit="1" customWidth="1"/>
    <col min="6660" max="6660" width="11.28515625" style="47" bestFit="1" customWidth="1"/>
    <col min="6661" max="6908" width="9.140625" style="47"/>
    <col min="6909" max="6909" width="2.7109375" style="47" customWidth="1"/>
    <col min="6910" max="6910" width="6" style="47" customWidth="1"/>
    <col min="6911" max="6911" width="50.140625" style="47" bestFit="1" customWidth="1"/>
    <col min="6912" max="6912" width="9.140625" style="47" bestFit="1" customWidth="1"/>
    <col min="6913" max="6913" width="6.85546875" style="47" bestFit="1" customWidth="1"/>
    <col min="6914" max="6914" width="10.42578125" style="47" bestFit="1" customWidth="1"/>
    <col min="6915" max="6915" width="10.5703125" style="47" bestFit="1" customWidth="1"/>
    <col min="6916" max="6916" width="11.28515625" style="47" bestFit="1" customWidth="1"/>
    <col min="6917" max="7164" width="9.140625" style="47"/>
    <col min="7165" max="7165" width="2.7109375" style="47" customWidth="1"/>
    <col min="7166" max="7166" width="6" style="47" customWidth="1"/>
    <col min="7167" max="7167" width="50.140625" style="47" bestFit="1" customWidth="1"/>
    <col min="7168" max="7168" width="9.140625" style="47" bestFit="1" customWidth="1"/>
    <col min="7169" max="7169" width="6.85546875" style="47" bestFit="1" customWidth="1"/>
    <col min="7170" max="7170" width="10.42578125" style="47" bestFit="1" customWidth="1"/>
    <col min="7171" max="7171" width="10.5703125" style="47" bestFit="1" customWidth="1"/>
    <col min="7172" max="7172" width="11.28515625" style="47" bestFit="1" customWidth="1"/>
    <col min="7173" max="7420" width="9.140625" style="47"/>
    <col min="7421" max="7421" width="2.7109375" style="47" customWidth="1"/>
    <col min="7422" max="7422" width="6" style="47" customWidth="1"/>
    <col min="7423" max="7423" width="50.140625" style="47" bestFit="1" customWidth="1"/>
    <col min="7424" max="7424" width="9.140625" style="47" bestFit="1" customWidth="1"/>
    <col min="7425" max="7425" width="6.85546875" style="47" bestFit="1" customWidth="1"/>
    <col min="7426" max="7426" width="10.42578125" style="47" bestFit="1" customWidth="1"/>
    <col min="7427" max="7427" width="10.5703125" style="47" bestFit="1" customWidth="1"/>
    <col min="7428" max="7428" width="11.28515625" style="47" bestFit="1" customWidth="1"/>
    <col min="7429" max="7676" width="9.140625" style="47"/>
    <col min="7677" max="7677" width="2.7109375" style="47" customWidth="1"/>
    <col min="7678" max="7678" width="6" style="47" customWidth="1"/>
    <col min="7679" max="7679" width="50.140625" style="47" bestFit="1" customWidth="1"/>
    <col min="7680" max="7680" width="9.140625" style="47" bestFit="1" customWidth="1"/>
    <col min="7681" max="7681" width="6.85546875" style="47" bestFit="1" customWidth="1"/>
    <col min="7682" max="7682" width="10.42578125" style="47" bestFit="1" customWidth="1"/>
    <col min="7683" max="7683" width="10.5703125" style="47" bestFit="1" customWidth="1"/>
    <col min="7684" max="7684" width="11.28515625" style="47" bestFit="1" customWidth="1"/>
    <col min="7685" max="7932" width="9.140625" style="47"/>
    <col min="7933" max="7933" width="2.7109375" style="47" customWidth="1"/>
    <col min="7934" max="7934" width="6" style="47" customWidth="1"/>
    <col min="7935" max="7935" width="50.140625" style="47" bestFit="1" customWidth="1"/>
    <col min="7936" max="7936" width="9.140625" style="47" bestFit="1" customWidth="1"/>
    <col min="7937" max="7937" width="6.85546875" style="47" bestFit="1" customWidth="1"/>
    <col min="7938" max="7938" width="10.42578125" style="47" bestFit="1" customWidth="1"/>
    <col min="7939" max="7939" width="10.5703125" style="47" bestFit="1" customWidth="1"/>
    <col min="7940" max="7940" width="11.28515625" style="47" bestFit="1" customWidth="1"/>
    <col min="7941" max="8188" width="9.140625" style="47"/>
    <col min="8189" max="8189" width="2.7109375" style="47" customWidth="1"/>
    <col min="8190" max="8190" width="6" style="47" customWidth="1"/>
    <col min="8191" max="8191" width="50.140625" style="47" bestFit="1" customWidth="1"/>
    <col min="8192" max="8192" width="9.140625" style="47" bestFit="1" customWidth="1"/>
    <col min="8193" max="8193" width="6.85546875" style="47" bestFit="1" customWidth="1"/>
    <col min="8194" max="8194" width="10.42578125" style="47" bestFit="1" customWidth="1"/>
    <col min="8195" max="8195" width="10.5703125" style="47" bestFit="1" customWidth="1"/>
    <col min="8196" max="8196" width="11.28515625" style="47" bestFit="1" customWidth="1"/>
    <col min="8197" max="8444" width="9.140625" style="47"/>
    <col min="8445" max="8445" width="2.7109375" style="47" customWidth="1"/>
    <col min="8446" max="8446" width="6" style="47" customWidth="1"/>
    <col min="8447" max="8447" width="50.140625" style="47" bestFit="1" customWidth="1"/>
    <col min="8448" max="8448" width="9.140625" style="47" bestFit="1" customWidth="1"/>
    <col min="8449" max="8449" width="6.85546875" style="47" bestFit="1" customWidth="1"/>
    <col min="8450" max="8450" width="10.42578125" style="47" bestFit="1" customWidth="1"/>
    <col min="8451" max="8451" width="10.5703125" style="47" bestFit="1" customWidth="1"/>
    <col min="8452" max="8452" width="11.28515625" style="47" bestFit="1" customWidth="1"/>
    <col min="8453" max="8700" width="9.140625" style="47"/>
    <col min="8701" max="8701" width="2.7109375" style="47" customWidth="1"/>
    <col min="8702" max="8702" width="6" style="47" customWidth="1"/>
    <col min="8703" max="8703" width="50.140625" style="47" bestFit="1" customWidth="1"/>
    <col min="8704" max="8704" width="9.140625" style="47" bestFit="1" customWidth="1"/>
    <col min="8705" max="8705" width="6.85546875" style="47" bestFit="1" customWidth="1"/>
    <col min="8706" max="8706" width="10.42578125" style="47" bestFit="1" customWidth="1"/>
    <col min="8707" max="8707" width="10.5703125" style="47" bestFit="1" customWidth="1"/>
    <col min="8708" max="8708" width="11.28515625" style="47" bestFit="1" customWidth="1"/>
    <col min="8709" max="8956" width="9.140625" style="47"/>
    <col min="8957" max="8957" width="2.7109375" style="47" customWidth="1"/>
    <col min="8958" max="8958" width="6" style="47" customWidth="1"/>
    <col min="8959" max="8959" width="50.140625" style="47" bestFit="1" customWidth="1"/>
    <col min="8960" max="8960" width="9.140625" style="47" bestFit="1" customWidth="1"/>
    <col min="8961" max="8961" width="6.85546875" style="47" bestFit="1" customWidth="1"/>
    <col min="8962" max="8962" width="10.42578125" style="47" bestFit="1" customWidth="1"/>
    <col min="8963" max="8963" width="10.5703125" style="47" bestFit="1" customWidth="1"/>
    <col min="8964" max="8964" width="11.28515625" style="47" bestFit="1" customWidth="1"/>
    <col min="8965" max="9212" width="9.140625" style="47"/>
    <col min="9213" max="9213" width="2.7109375" style="47" customWidth="1"/>
    <col min="9214" max="9214" width="6" style="47" customWidth="1"/>
    <col min="9215" max="9215" width="50.140625" style="47" bestFit="1" customWidth="1"/>
    <col min="9216" max="9216" width="9.140625" style="47" bestFit="1" customWidth="1"/>
    <col min="9217" max="9217" width="6.85546875" style="47" bestFit="1" customWidth="1"/>
    <col min="9218" max="9218" width="10.42578125" style="47" bestFit="1" customWidth="1"/>
    <col min="9219" max="9219" width="10.5703125" style="47" bestFit="1" customWidth="1"/>
    <col min="9220" max="9220" width="11.28515625" style="47" bestFit="1" customWidth="1"/>
    <col min="9221" max="9468" width="9.140625" style="47"/>
    <col min="9469" max="9469" width="2.7109375" style="47" customWidth="1"/>
    <col min="9470" max="9470" width="6" style="47" customWidth="1"/>
    <col min="9471" max="9471" width="50.140625" style="47" bestFit="1" customWidth="1"/>
    <col min="9472" max="9472" width="9.140625" style="47" bestFit="1" customWidth="1"/>
    <col min="9473" max="9473" width="6.85546875" style="47" bestFit="1" customWidth="1"/>
    <col min="9474" max="9474" width="10.42578125" style="47" bestFit="1" customWidth="1"/>
    <col min="9475" max="9475" width="10.5703125" style="47" bestFit="1" customWidth="1"/>
    <col min="9476" max="9476" width="11.28515625" style="47" bestFit="1" customWidth="1"/>
    <col min="9477" max="9724" width="9.140625" style="47"/>
    <col min="9725" max="9725" width="2.7109375" style="47" customWidth="1"/>
    <col min="9726" max="9726" width="6" style="47" customWidth="1"/>
    <col min="9727" max="9727" width="50.140625" style="47" bestFit="1" customWidth="1"/>
    <col min="9728" max="9728" width="9.140625" style="47" bestFit="1" customWidth="1"/>
    <col min="9729" max="9729" width="6.85546875" style="47" bestFit="1" customWidth="1"/>
    <col min="9730" max="9730" width="10.42578125" style="47" bestFit="1" customWidth="1"/>
    <col min="9731" max="9731" width="10.5703125" style="47" bestFit="1" customWidth="1"/>
    <col min="9732" max="9732" width="11.28515625" style="47" bestFit="1" customWidth="1"/>
    <col min="9733" max="9980" width="9.140625" style="47"/>
    <col min="9981" max="9981" width="2.7109375" style="47" customWidth="1"/>
    <col min="9982" max="9982" width="6" style="47" customWidth="1"/>
    <col min="9983" max="9983" width="50.140625" style="47" bestFit="1" customWidth="1"/>
    <col min="9984" max="9984" width="9.140625" style="47" bestFit="1" customWidth="1"/>
    <col min="9985" max="9985" width="6.85546875" style="47" bestFit="1" customWidth="1"/>
    <col min="9986" max="9986" width="10.42578125" style="47" bestFit="1" customWidth="1"/>
    <col min="9987" max="9987" width="10.5703125" style="47" bestFit="1" customWidth="1"/>
    <col min="9988" max="9988" width="11.28515625" style="47" bestFit="1" customWidth="1"/>
    <col min="9989" max="10236" width="9.140625" style="47"/>
    <col min="10237" max="10237" width="2.7109375" style="47" customWidth="1"/>
    <col min="10238" max="10238" width="6" style="47" customWidth="1"/>
    <col min="10239" max="10239" width="50.140625" style="47" bestFit="1" customWidth="1"/>
    <col min="10240" max="10240" width="9.140625" style="47" bestFit="1" customWidth="1"/>
    <col min="10241" max="10241" width="6.85546875" style="47" bestFit="1" customWidth="1"/>
    <col min="10242" max="10242" width="10.42578125" style="47" bestFit="1" customWidth="1"/>
    <col min="10243" max="10243" width="10.5703125" style="47" bestFit="1" customWidth="1"/>
    <col min="10244" max="10244" width="11.28515625" style="47" bestFit="1" customWidth="1"/>
    <col min="10245" max="10492" width="9.140625" style="47"/>
    <col min="10493" max="10493" width="2.7109375" style="47" customWidth="1"/>
    <col min="10494" max="10494" width="6" style="47" customWidth="1"/>
    <col min="10495" max="10495" width="50.140625" style="47" bestFit="1" customWidth="1"/>
    <col min="10496" max="10496" width="9.140625" style="47" bestFit="1" customWidth="1"/>
    <col min="10497" max="10497" width="6.85546875" style="47" bestFit="1" customWidth="1"/>
    <col min="10498" max="10498" width="10.42578125" style="47" bestFit="1" customWidth="1"/>
    <col min="10499" max="10499" width="10.5703125" style="47" bestFit="1" customWidth="1"/>
    <col min="10500" max="10500" width="11.28515625" style="47" bestFit="1" customWidth="1"/>
    <col min="10501" max="10748" width="9.140625" style="47"/>
    <col min="10749" max="10749" width="2.7109375" style="47" customWidth="1"/>
    <col min="10750" max="10750" width="6" style="47" customWidth="1"/>
    <col min="10751" max="10751" width="50.140625" style="47" bestFit="1" customWidth="1"/>
    <col min="10752" max="10752" width="9.140625" style="47" bestFit="1" customWidth="1"/>
    <col min="10753" max="10753" width="6.85546875" style="47" bestFit="1" customWidth="1"/>
    <col min="10754" max="10754" width="10.42578125" style="47" bestFit="1" customWidth="1"/>
    <col min="10755" max="10755" width="10.5703125" style="47" bestFit="1" customWidth="1"/>
    <col min="10756" max="10756" width="11.28515625" style="47" bestFit="1" customWidth="1"/>
    <col min="10757" max="11004" width="9.140625" style="47"/>
    <col min="11005" max="11005" width="2.7109375" style="47" customWidth="1"/>
    <col min="11006" max="11006" width="6" style="47" customWidth="1"/>
    <col min="11007" max="11007" width="50.140625" style="47" bestFit="1" customWidth="1"/>
    <col min="11008" max="11008" width="9.140625" style="47" bestFit="1" customWidth="1"/>
    <col min="11009" max="11009" width="6.85546875" style="47" bestFit="1" customWidth="1"/>
    <col min="11010" max="11010" width="10.42578125" style="47" bestFit="1" customWidth="1"/>
    <col min="11011" max="11011" width="10.5703125" style="47" bestFit="1" customWidth="1"/>
    <col min="11012" max="11012" width="11.28515625" style="47" bestFit="1" customWidth="1"/>
    <col min="11013" max="11260" width="9.140625" style="47"/>
    <col min="11261" max="11261" width="2.7109375" style="47" customWidth="1"/>
    <col min="11262" max="11262" width="6" style="47" customWidth="1"/>
    <col min="11263" max="11263" width="50.140625" style="47" bestFit="1" customWidth="1"/>
    <col min="11264" max="11264" width="9.140625" style="47" bestFit="1" customWidth="1"/>
    <col min="11265" max="11265" width="6.85546875" style="47" bestFit="1" customWidth="1"/>
    <col min="11266" max="11266" width="10.42578125" style="47" bestFit="1" customWidth="1"/>
    <col min="11267" max="11267" width="10.5703125" style="47" bestFit="1" customWidth="1"/>
    <col min="11268" max="11268" width="11.28515625" style="47" bestFit="1" customWidth="1"/>
    <col min="11269" max="11516" width="9.140625" style="47"/>
    <col min="11517" max="11517" width="2.7109375" style="47" customWidth="1"/>
    <col min="11518" max="11518" width="6" style="47" customWidth="1"/>
    <col min="11519" max="11519" width="50.140625" style="47" bestFit="1" customWidth="1"/>
    <col min="11520" max="11520" width="9.140625" style="47" bestFit="1" customWidth="1"/>
    <col min="11521" max="11521" width="6.85546875" style="47" bestFit="1" customWidth="1"/>
    <col min="11522" max="11522" width="10.42578125" style="47" bestFit="1" customWidth="1"/>
    <col min="11523" max="11523" width="10.5703125" style="47" bestFit="1" customWidth="1"/>
    <col min="11524" max="11524" width="11.28515625" style="47" bestFit="1" customWidth="1"/>
    <col min="11525" max="11772" width="9.140625" style="47"/>
    <col min="11773" max="11773" width="2.7109375" style="47" customWidth="1"/>
    <col min="11774" max="11774" width="6" style="47" customWidth="1"/>
    <col min="11775" max="11775" width="50.140625" style="47" bestFit="1" customWidth="1"/>
    <col min="11776" max="11776" width="9.140625" style="47" bestFit="1" customWidth="1"/>
    <col min="11777" max="11777" width="6.85546875" style="47" bestFit="1" customWidth="1"/>
    <col min="11778" max="11778" width="10.42578125" style="47" bestFit="1" customWidth="1"/>
    <col min="11779" max="11779" width="10.5703125" style="47" bestFit="1" customWidth="1"/>
    <col min="11780" max="11780" width="11.28515625" style="47" bestFit="1" customWidth="1"/>
    <col min="11781" max="12028" width="9.140625" style="47"/>
    <col min="12029" max="12029" width="2.7109375" style="47" customWidth="1"/>
    <col min="12030" max="12030" width="6" style="47" customWidth="1"/>
    <col min="12031" max="12031" width="50.140625" style="47" bestFit="1" customWidth="1"/>
    <col min="12032" max="12032" width="9.140625" style="47" bestFit="1" customWidth="1"/>
    <col min="12033" max="12033" width="6.85546875" style="47" bestFit="1" customWidth="1"/>
    <col min="12034" max="12034" width="10.42578125" style="47" bestFit="1" customWidth="1"/>
    <col min="12035" max="12035" width="10.5703125" style="47" bestFit="1" customWidth="1"/>
    <col min="12036" max="12036" width="11.28515625" style="47" bestFit="1" customWidth="1"/>
    <col min="12037" max="12284" width="9.140625" style="47"/>
    <col min="12285" max="12285" width="2.7109375" style="47" customWidth="1"/>
    <col min="12286" max="12286" width="6" style="47" customWidth="1"/>
    <col min="12287" max="12287" width="50.140625" style="47" bestFit="1" customWidth="1"/>
    <col min="12288" max="12288" width="9.140625" style="47" bestFit="1" customWidth="1"/>
    <col min="12289" max="12289" width="6.85546875" style="47" bestFit="1" customWidth="1"/>
    <col min="12290" max="12290" width="10.42578125" style="47" bestFit="1" customWidth="1"/>
    <col min="12291" max="12291" width="10.5703125" style="47" bestFit="1" customWidth="1"/>
    <col min="12292" max="12292" width="11.28515625" style="47" bestFit="1" customWidth="1"/>
    <col min="12293" max="12540" width="9.140625" style="47"/>
    <col min="12541" max="12541" width="2.7109375" style="47" customWidth="1"/>
    <col min="12542" max="12542" width="6" style="47" customWidth="1"/>
    <col min="12543" max="12543" width="50.140625" style="47" bestFit="1" customWidth="1"/>
    <col min="12544" max="12544" width="9.140625" style="47" bestFit="1" customWidth="1"/>
    <col min="12545" max="12545" width="6.85546875" style="47" bestFit="1" customWidth="1"/>
    <col min="12546" max="12546" width="10.42578125" style="47" bestFit="1" customWidth="1"/>
    <col min="12547" max="12547" width="10.5703125" style="47" bestFit="1" customWidth="1"/>
    <col min="12548" max="12548" width="11.28515625" style="47" bestFit="1" customWidth="1"/>
    <col min="12549" max="12796" width="9.140625" style="47"/>
    <col min="12797" max="12797" width="2.7109375" style="47" customWidth="1"/>
    <col min="12798" max="12798" width="6" style="47" customWidth="1"/>
    <col min="12799" max="12799" width="50.140625" style="47" bestFit="1" customWidth="1"/>
    <col min="12800" max="12800" width="9.140625" style="47" bestFit="1" customWidth="1"/>
    <col min="12801" max="12801" width="6.85546875" style="47" bestFit="1" customWidth="1"/>
    <col min="12802" max="12802" width="10.42578125" style="47" bestFit="1" customWidth="1"/>
    <col min="12803" max="12803" width="10.5703125" style="47" bestFit="1" customWidth="1"/>
    <col min="12804" max="12804" width="11.28515625" style="47" bestFit="1" customWidth="1"/>
    <col min="12805" max="13052" width="9.140625" style="47"/>
    <col min="13053" max="13053" width="2.7109375" style="47" customWidth="1"/>
    <col min="13054" max="13054" width="6" style="47" customWidth="1"/>
    <col min="13055" max="13055" width="50.140625" style="47" bestFit="1" customWidth="1"/>
    <col min="13056" max="13056" width="9.140625" style="47" bestFit="1" customWidth="1"/>
    <col min="13057" max="13057" width="6.85546875" style="47" bestFit="1" customWidth="1"/>
    <col min="13058" max="13058" width="10.42578125" style="47" bestFit="1" customWidth="1"/>
    <col min="13059" max="13059" width="10.5703125" style="47" bestFit="1" customWidth="1"/>
    <col min="13060" max="13060" width="11.28515625" style="47" bestFit="1" customWidth="1"/>
    <col min="13061" max="13308" width="9.140625" style="47"/>
    <col min="13309" max="13309" width="2.7109375" style="47" customWidth="1"/>
    <col min="13310" max="13310" width="6" style="47" customWidth="1"/>
    <col min="13311" max="13311" width="50.140625" style="47" bestFit="1" customWidth="1"/>
    <col min="13312" max="13312" width="9.140625" style="47" bestFit="1" customWidth="1"/>
    <col min="13313" max="13313" width="6.85546875" style="47" bestFit="1" customWidth="1"/>
    <col min="13314" max="13314" width="10.42578125" style="47" bestFit="1" customWidth="1"/>
    <col min="13315" max="13315" width="10.5703125" style="47" bestFit="1" customWidth="1"/>
    <col min="13316" max="13316" width="11.28515625" style="47" bestFit="1" customWidth="1"/>
    <col min="13317" max="13564" width="9.140625" style="47"/>
    <col min="13565" max="13565" width="2.7109375" style="47" customWidth="1"/>
    <col min="13566" max="13566" width="6" style="47" customWidth="1"/>
    <col min="13567" max="13567" width="50.140625" style="47" bestFit="1" customWidth="1"/>
    <col min="13568" max="13568" width="9.140625" style="47" bestFit="1" customWidth="1"/>
    <col min="13569" max="13569" width="6.85546875" style="47" bestFit="1" customWidth="1"/>
    <col min="13570" max="13570" width="10.42578125" style="47" bestFit="1" customWidth="1"/>
    <col min="13571" max="13571" width="10.5703125" style="47" bestFit="1" customWidth="1"/>
    <col min="13572" max="13572" width="11.28515625" style="47" bestFit="1" customWidth="1"/>
    <col min="13573" max="13820" width="9.140625" style="47"/>
    <col min="13821" max="13821" width="2.7109375" style="47" customWidth="1"/>
    <col min="13822" max="13822" width="6" style="47" customWidth="1"/>
    <col min="13823" max="13823" width="50.140625" style="47" bestFit="1" customWidth="1"/>
    <col min="13824" max="13824" width="9.140625" style="47" bestFit="1" customWidth="1"/>
    <col min="13825" max="13825" width="6.85546875" style="47" bestFit="1" customWidth="1"/>
    <col min="13826" max="13826" width="10.42578125" style="47" bestFit="1" customWidth="1"/>
    <col min="13827" max="13827" width="10.5703125" style="47" bestFit="1" customWidth="1"/>
    <col min="13828" max="13828" width="11.28515625" style="47" bestFit="1" customWidth="1"/>
    <col min="13829" max="14076" width="9.140625" style="47"/>
    <col min="14077" max="14077" width="2.7109375" style="47" customWidth="1"/>
    <col min="14078" max="14078" width="6" style="47" customWidth="1"/>
    <col min="14079" max="14079" width="50.140625" style="47" bestFit="1" customWidth="1"/>
    <col min="14080" max="14080" width="9.140625" style="47" bestFit="1" customWidth="1"/>
    <col min="14081" max="14081" width="6.85546875" style="47" bestFit="1" customWidth="1"/>
    <col min="14082" max="14082" width="10.42578125" style="47" bestFit="1" customWidth="1"/>
    <col min="14083" max="14083" width="10.5703125" style="47" bestFit="1" customWidth="1"/>
    <col min="14084" max="14084" width="11.28515625" style="47" bestFit="1" customWidth="1"/>
    <col min="14085" max="14332" width="9.140625" style="47"/>
    <col min="14333" max="14333" width="2.7109375" style="47" customWidth="1"/>
    <col min="14334" max="14334" width="6" style="47" customWidth="1"/>
    <col min="14335" max="14335" width="50.140625" style="47" bestFit="1" customWidth="1"/>
    <col min="14336" max="14336" width="9.140625" style="47" bestFit="1" customWidth="1"/>
    <col min="14337" max="14337" width="6.85546875" style="47" bestFit="1" customWidth="1"/>
    <col min="14338" max="14338" width="10.42578125" style="47" bestFit="1" customWidth="1"/>
    <col min="14339" max="14339" width="10.5703125" style="47" bestFit="1" customWidth="1"/>
    <col min="14340" max="14340" width="11.28515625" style="47" bestFit="1" customWidth="1"/>
    <col min="14341" max="14588" width="9.140625" style="47"/>
    <col min="14589" max="14589" width="2.7109375" style="47" customWidth="1"/>
    <col min="14590" max="14590" width="6" style="47" customWidth="1"/>
    <col min="14591" max="14591" width="50.140625" style="47" bestFit="1" customWidth="1"/>
    <col min="14592" max="14592" width="9.140625" style="47" bestFit="1" customWidth="1"/>
    <col min="14593" max="14593" width="6.85546875" style="47" bestFit="1" customWidth="1"/>
    <col min="14594" max="14594" width="10.42578125" style="47" bestFit="1" customWidth="1"/>
    <col min="14595" max="14595" width="10.5703125" style="47" bestFit="1" customWidth="1"/>
    <col min="14596" max="14596" width="11.28515625" style="47" bestFit="1" customWidth="1"/>
    <col min="14597" max="14844" width="9.140625" style="47"/>
    <col min="14845" max="14845" width="2.7109375" style="47" customWidth="1"/>
    <col min="14846" max="14846" width="6" style="47" customWidth="1"/>
    <col min="14847" max="14847" width="50.140625" style="47" bestFit="1" customWidth="1"/>
    <col min="14848" max="14848" width="9.140625" style="47" bestFit="1" customWidth="1"/>
    <col min="14849" max="14849" width="6.85546875" style="47" bestFit="1" customWidth="1"/>
    <col min="14850" max="14850" width="10.42578125" style="47" bestFit="1" customWidth="1"/>
    <col min="14851" max="14851" width="10.5703125" style="47" bestFit="1" customWidth="1"/>
    <col min="14852" max="14852" width="11.28515625" style="47" bestFit="1" customWidth="1"/>
    <col min="14853" max="15100" width="9.140625" style="47"/>
    <col min="15101" max="15101" width="2.7109375" style="47" customWidth="1"/>
    <col min="15102" max="15102" width="6" style="47" customWidth="1"/>
    <col min="15103" max="15103" width="50.140625" style="47" bestFit="1" customWidth="1"/>
    <col min="15104" max="15104" width="9.140625" style="47" bestFit="1" customWidth="1"/>
    <col min="15105" max="15105" width="6.85546875" style="47" bestFit="1" customWidth="1"/>
    <col min="15106" max="15106" width="10.42578125" style="47" bestFit="1" customWidth="1"/>
    <col min="15107" max="15107" width="10.5703125" style="47" bestFit="1" customWidth="1"/>
    <col min="15108" max="15108" width="11.28515625" style="47" bestFit="1" customWidth="1"/>
    <col min="15109" max="15356" width="9.140625" style="47"/>
    <col min="15357" max="15357" width="2.7109375" style="47" customWidth="1"/>
    <col min="15358" max="15358" width="6" style="47" customWidth="1"/>
    <col min="15359" max="15359" width="50.140625" style="47" bestFit="1" customWidth="1"/>
    <col min="15360" max="15360" width="9.140625" style="47" bestFit="1" customWidth="1"/>
    <col min="15361" max="15361" width="6.85546875" style="47" bestFit="1" customWidth="1"/>
    <col min="15362" max="15362" width="10.42578125" style="47" bestFit="1" customWidth="1"/>
    <col min="15363" max="15363" width="10.5703125" style="47" bestFit="1" customWidth="1"/>
    <col min="15364" max="15364" width="11.28515625" style="47" bestFit="1" customWidth="1"/>
    <col min="15365" max="15612" width="9.140625" style="47"/>
    <col min="15613" max="15613" width="2.7109375" style="47" customWidth="1"/>
    <col min="15614" max="15614" width="6" style="47" customWidth="1"/>
    <col min="15615" max="15615" width="50.140625" style="47" bestFit="1" customWidth="1"/>
    <col min="15616" max="15616" width="9.140625" style="47" bestFit="1" customWidth="1"/>
    <col min="15617" max="15617" width="6.85546875" style="47" bestFit="1" customWidth="1"/>
    <col min="15618" max="15618" width="10.42578125" style="47" bestFit="1" customWidth="1"/>
    <col min="15619" max="15619" width="10.5703125" style="47" bestFit="1" customWidth="1"/>
    <col min="15620" max="15620" width="11.28515625" style="47" bestFit="1" customWidth="1"/>
    <col min="15621" max="15868" width="9.140625" style="47"/>
    <col min="15869" max="15869" width="2.7109375" style="47" customWidth="1"/>
    <col min="15870" max="15870" width="6" style="47" customWidth="1"/>
    <col min="15871" max="15871" width="50.140625" style="47" bestFit="1" customWidth="1"/>
    <col min="15872" max="15872" width="9.140625" style="47" bestFit="1" customWidth="1"/>
    <col min="15873" max="15873" width="6.85546875" style="47" bestFit="1" customWidth="1"/>
    <col min="15874" max="15874" width="10.42578125" style="47" bestFit="1" customWidth="1"/>
    <col min="15875" max="15875" width="10.5703125" style="47" bestFit="1" customWidth="1"/>
    <col min="15876" max="15876" width="11.28515625" style="47" bestFit="1" customWidth="1"/>
    <col min="15877" max="16124" width="9.140625" style="47"/>
    <col min="16125" max="16125" width="2.7109375" style="47" customWidth="1"/>
    <col min="16126" max="16126" width="6" style="47" customWidth="1"/>
    <col min="16127" max="16127" width="50.140625" style="47" bestFit="1" customWidth="1"/>
    <col min="16128" max="16128" width="9.140625" style="47" bestFit="1" customWidth="1"/>
    <col min="16129" max="16129" width="6.85546875" style="47" bestFit="1" customWidth="1"/>
    <col min="16130" max="16130" width="10.42578125" style="47" bestFit="1" customWidth="1"/>
    <col min="16131" max="16131" width="10.5703125" style="47" bestFit="1" customWidth="1"/>
    <col min="16132" max="16132" width="11.28515625" style="47" bestFit="1" customWidth="1"/>
    <col min="16133" max="16384" width="9.140625" style="47"/>
  </cols>
  <sheetData>
    <row r="1" spans="1:13" ht="12.6" customHeight="1" x14ac:dyDescent="0.2">
      <c r="A1" s="1079" t="s">
        <v>664</v>
      </c>
      <c r="B1" s="1080"/>
      <c r="C1" s="1080"/>
      <c r="D1" s="1080"/>
      <c r="E1" s="1080"/>
      <c r="F1" s="1080"/>
      <c r="G1" s="1080"/>
      <c r="H1" s="1081"/>
    </row>
    <row r="2" spans="1:13" ht="12.6" customHeight="1" x14ac:dyDescent="0.2">
      <c r="A2" s="94" t="s">
        <v>283</v>
      </c>
      <c r="B2" s="1017" t="s">
        <v>624</v>
      </c>
      <c r="C2" s="1017"/>
      <c r="D2" s="1017"/>
      <c r="E2" s="1017"/>
      <c r="F2" s="1017"/>
      <c r="G2" s="1017"/>
      <c r="H2" s="1082"/>
    </row>
    <row r="3" spans="1:13" ht="12.6" customHeight="1" x14ac:dyDescent="0.2">
      <c r="A3" s="511" t="s">
        <v>26</v>
      </c>
      <c r="B3" s="1083" t="s">
        <v>6</v>
      </c>
      <c r="C3" s="1084"/>
      <c r="D3" s="1084"/>
      <c r="E3" s="1084"/>
      <c r="F3" s="1084"/>
      <c r="G3" s="1084"/>
      <c r="H3" s="1085"/>
    </row>
    <row r="4" spans="1:13" ht="12.6" customHeight="1" x14ac:dyDescent="0.2">
      <c r="A4" s="1086" t="s">
        <v>40</v>
      </c>
      <c r="B4" s="1087"/>
      <c r="C4" s="1087"/>
      <c r="D4" s="1087" t="s">
        <v>89</v>
      </c>
      <c r="E4" s="1087" t="s">
        <v>634</v>
      </c>
      <c r="F4" s="1087" t="s">
        <v>635</v>
      </c>
      <c r="G4" s="1091" t="s">
        <v>6</v>
      </c>
      <c r="H4" s="1092"/>
    </row>
    <row r="5" spans="1:13" ht="12.6" customHeight="1" x14ac:dyDescent="0.2">
      <c r="A5" s="1088"/>
      <c r="B5" s="1089"/>
      <c r="C5" s="1089"/>
      <c r="D5" s="1089"/>
      <c r="E5" s="1090"/>
      <c r="F5" s="1090"/>
      <c r="G5" s="668" t="s">
        <v>625</v>
      </c>
      <c r="H5" s="670" t="s">
        <v>636</v>
      </c>
    </row>
    <row r="6" spans="1:13" s="32" customFormat="1" ht="12" customHeight="1" x14ac:dyDescent="0.2">
      <c r="A6" s="535" t="s">
        <v>138</v>
      </c>
      <c r="B6" s="896" t="s">
        <v>643</v>
      </c>
      <c r="C6" s="896"/>
      <c r="D6" s="375" t="s">
        <v>626</v>
      </c>
      <c r="E6" s="357">
        <f>'(10)_Comp._Deprec.'!E6</f>
        <v>10</v>
      </c>
      <c r="F6" s="536">
        <f>'(10)_Comp._Deprec.'!F6</f>
        <v>0.2</v>
      </c>
      <c r="G6" s="537">
        <f>'(16)_WACC'!$G$55</f>
        <v>0.12275323532970878</v>
      </c>
      <c r="H6" s="538">
        <f>((2+(E6-1)*(F6+1))/(24*E6))*G6</f>
        <v>6.5468392175844674E-3</v>
      </c>
      <c r="I6" s="512"/>
      <c r="J6" s="513"/>
      <c r="K6" s="514"/>
      <c r="L6" s="514"/>
      <c r="M6" s="514"/>
    </row>
    <row r="7" spans="1:13" s="32" customFormat="1" ht="12" customHeight="1" x14ac:dyDescent="0.2">
      <c r="A7" s="515" t="s">
        <v>140</v>
      </c>
      <c r="B7" s="931" t="s">
        <v>640</v>
      </c>
      <c r="C7" s="931"/>
      <c r="D7" s="377" t="str">
        <f>D6</f>
        <v>Saldo de Capital</v>
      </c>
      <c r="E7" s="385">
        <f>'(10)_Comp._Deprec.'!E7</f>
        <v>5</v>
      </c>
      <c r="F7" s="516">
        <f>'(10)_Comp._Deprec.'!F7</f>
        <v>0</v>
      </c>
      <c r="G7" s="389">
        <f>'(16)_WACC'!$G$55</f>
        <v>0.12275323532970878</v>
      </c>
      <c r="H7" s="517">
        <f t="shared" ref="H7:H9" si="0">((2+(E7-1)*(F7+1))/(24*E7))*G7</f>
        <v>6.1376617664854393E-3</v>
      </c>
      <c r="I7" s="514"/>
      <c r="J7" s="513"/>
      <c r="K7" s="514"/>
      <c r="L7" s="514"/>
      <c r="M7" s="514"/>
    </row>
    <row r="8" spans="1:13" s="32" customFormat="1" ht="12" customHeight="1" x14ac:dyDescent="0.2">
      <c r="A8" s="515" t="s">
        <v>141</v>
      </c>
      <c r="B8" s="931" t="s">
        <v>641</v>
      </c>
      <c r="C8" s="931"/>
      <c r="D8" s="377" t="str">
        <f>D7</f>
        <v>Saldo de Capital</v>
      </c>
      <c r="E8" s="385">
        <f>'(10)_Comp._Deprec.'!E8</f>
        <v>5</v>
      </c>
      <c r="F8" s="516">
        <f>'(10)_Comp._Deprec.'!F8</f>
        <v>0</v>
      </c>
      <c r="G8" s="389">
        <f>'(16)_WACC'!$G$55</f>
        <v>0.12275323532970878</v>
      </c>
      <c r="H8" s="517">
        <f t="shared" si="0"/>
        <v>6.1376617664854393E-3</v>
      </c>
      <c r="I8" s="514"/>
      <c r="J8" s="513"/>
      <c r="K8" s="514"/>
      <c r="L8" s="514"/>
      <c r="M8" s="514"/>
    </row>
    <row r="9" spans="1:13" s="32" customFormat="1" ht="12" customHeight="1" x14ac:dyDescent="0.2">
      <c r="A9" s="515" t="s">
        <v>514</v>
      </c>
      <c r="B9" s="931" t="s">
        <v>645</v>
      </c>
      <c r="C9" s="931"/>
      <c r="D9" s="377" t="str">
        <f>D8</f>
        <v>Saldo de Capital</v>
      </c>
      <c r="E9" s="385">
        <f>'(10)_Comp._Deprec.'!E9</f>
        <v>10</v>
      </c>
      <c r="F9" s="516">
        <f>'(10)_Comp._Deprec.'!F9</f>
        <v>0</v>
      </c>
      <c r="G9" s="389">
        <f>'(16)_WACC'!$G$55</f>
        <v>0.12275323532970878</v>
      </c>
      <c r="H9" s="517">
        <f t="shared" si="0"/>
        <v>5.6261899526116521E-3</v>
      </c>
      <c r="I9" s="514"/>
      <c r="J9" s="513"/>
      <c r="K9" s="514"/>
    </row>
    <row r="10" spans="1:13" s="32" customFormat="1" ht="12" customHeight="1" x14ac:dyDescent="0.2">
      <c r="A10" s="1093" t="s">
        <v>627</v>
      </c>
      <c r="B10" s="1094"/>
      <c r="C10" s="1094"/>
      <c r="D10" s="1094"/>
      <c r="E10" s="1094"/>
      <c r="F10" s="1094"/>
      <c r="G10" s="1094"/>
      <c r="H10" s="1095"/>
      <c r="I10" s="514"/>
      <c r="J10" s="513"/>
      <c r="K10" s="513"/>
    </row>
    <row r="11" spans="1:13" s="32" customFormat="1" ht="12" customHeight="1" x14ac:dyDescent="0.2">
      <c r="A11" s="519"/>
      <c r="B11" s="1096" t="s">
        <v>628</v>
      </c>
      <c r="C11" s="1096"/>
      <c r="D11" s="1096"/>
      <c r="E11" s="1096"/>
      <c r="F11" s="1096"/>
      <c r="G11" s="1096"/>
      <c r="H11" s="1097"/>
      <c r="J11" s="513"/>
      <c r="K11" s="513"/>
    </row>
    <row r="12" spans="1:13" s="32" customFormat="1" ht="12" customHeight="1" x14ac:dyDescent="0.2">
      <c r="A12" s="519"/>
      <c r="B12" s="1096" t="s">
        <v>629</v>
      </c>
      <c r="C12" s="1096"/>
      <c r="D12" s="1096"/>
      <c r="E12" s="1096"/>
      <c r="F12" s="1096"/>
      <c r="G12" s="1096"/>
      <c r="H12" s="1097"/>
      <c r="J12" s="513"/>
      <c r="K12" s="513"/>
    </row>
    <row r="13" spans="1:13" s="32" customFormat="1" ht="12" customHeight="1" x14ac:dyDescent="0.2">
      <c r="A13" s="519"/>
      <c r="B13" s="1096" t="s">
        <v>630</v>
      </c>
      <c r="C13" s="1096"/>
      <c r="D13" s="1096"/>
      <c r="E13" s="1096"/>
      <c r="F13" s="1096"/>
      <c r="G13" s="1096"/>
      <c r="H13" s="1097"/>
    </row>
    <row r="14" spans="1:13" ht="12" customHeight="1" x14ac:dyDescent="0.2">
      <c r="A14" s="519"/>
      <c r="B14" s="1096" t="s">
        <v>631</v>
      </c>
      <c r="C14" s="1096"/>
      <c r="D14" s="1096"/>
      <c r="E14" s="1096"/>
      <c r="F14" s="1096"/>
      <c r="G14" s="1096"/>
      <c r="H14" s="1097"/>
    </row>
    <row r="15" spans="1:13" ht="12" customHeight="1" x14ac:dyDescent="0.2">
      <c r="A15" s="519"/>
      <c r="B15" s="1098" t="s">
        <v>632</v>
      </c>
      <c r="C15" s="1098"/>
      <c r="D15" s="1098"/>
      <c r="E15" s="1098"/>
      <c r="F15" s="1098"/>
      <c r="G15" s="1098"/>
      <c r="H15" s="1099"/>
    </row>
    <row r="16" spans="1:13" ht="12.6" customHeight="1" x14ac:dyDescent="0.2">
      <c r="A16" s="511" t="s">
        <v>27</v>
      </c>
      <c r="B16" s="1083" t="s">
        <v>633</v>
      </c>
      <c r="C16" s="1084"/>
      <c r="D16" s="1084"/>
      <c r="E16" s="1084"/>
      <c r="F16" s="1084"/>
      <c r="G16" s="1084"/>
      <c r="H16" s="1085"/>
    </row>
    <row r="17" spans="1:17" ht="12.6" customHeight="1" x14ac:dyDescent="0.2">
      <c r="A17" s="1086" t="s">
        <v>40</v>
      </c>
      <c r="B17" s="1087"/>
      <c r="C17" s="1087"/>
      <c r="D17" s="1087" t="s">
        <v>4</v>
      </c>
      <c r="E17" s="1087" t="s">
        <v>9</v>
      </c>
      <c r="F17" s="1087" t="s">
        <v>4</v>
      </c>
      <c r="G17" s="1087" t="s">
        <v>637</v>
      </c>
      <c r="H17" s="1100"/>
    </row>
    <row r="18" spans="1:17" s="32" customFormat="1" ht="12.6" customHeight="1" x14ac:dyDescent="0.2">
      <c r="A18" s="1088"/>
      <c r="B18" s="1089"/>
      <c r="C18" s="1089"/>
      <c r="D18" s="1089"/>
      <c r="E18" s="1089"/>
      <c r="F18" s="1089"/>
      <c r="G18" s="1089"/>
      <c r="H18" s="1101"/>
    </row>
    <row r="19" spans="1:17" s="32" customFormat="1" ht="12" customHeight="1" x14ac:dyDescent="0.2">
      <c r="A19" s="535" t="s">
        <v>142</v>
      </c>
      <c r="B19" s="896" t="str">
        <f>'(3)_Investimentos'!B4</f>
        <v>Veículo - Camionete com Capacidade de 500 Quilos (mínimo)</v>
      </c>
      <c r="C19" s="896"/>
      <c r="D19" s="375" t="s">
        <v>11</v>
      </c>
      <c r="E19" s="418">
        <f>'(3)_Investimentos'!C4</f>
        <v>0</v>
      </c>
      <c r="F19" s="375" t="s">
        <v>28</v>
      </c>
      <c r="G19" s="1065">
        <f>'(7)_Comp._Veic._Camionete'!E33</f>
        <v>0</v>
      </c>
      <c r="H19" s="1066"/>
    </row>
    <row r="20" spans="1:17" ht="12" customHeight="1" x14ac:dyDescent="0.2">
      <c r="A20" s="515" t="s">
        <v>143</v>
      </c>
      <c r="B20" s="931" t="str">
        <f>'(3)_Investimentos'!B5</f>
        <v>Veículo - Caminhão Guincho Plataforma com Capacidade de 3,5 ton. (mínimo)</v>
      </c>
      <c r="C20" s="931"/>
      <c r="D20" s="377" t="str">
        <f>D19</f>
        <v>veíc.</v>
      </c>
      <c r="E20" s="419">
        <f>'(3)_Investimentos'!C5</f>
        <v>0</v>
      </c>
      <c r="F20" s="377" t="s">
        <v>28</v>
      </c>
      <c r="G20" s="1067">
        <f>'(8)_Comp._Veic._Guinch_I'!E33</f>
        <v>0</v>
      </c>
      <c r="H20" s="1068"/>
    </row>
    <row r="21" spans="1:17" s="32" customFormat="1" ht="12" customHeight="1" x14ac:dyDescent="0.2">
      <c r="A21" s="518" t="s">
        <v>144</v>
      </c>
      <c r="B21" s="895" t="str">
        <f>'(3)_Investimentos'!B6</f>
        <v>Veículo - Caminhão Guincho Plataforma com Capacidade de 7,0 ton. (mínimo)</v>
      </c>
      <c r="C21" s="895"/>
      <c r="D21" s="128" t="str">
        <f>D20</f>
        <v>veíc.</v>
      </c>
      <c r="E21" s="131">
        <f>'(3)_Investimentos'!C6</f>
        <v>0</v>
      </c>
      <c r="F21" s="128" t="s">
        <v>28</v>
      </c>
      <c r="G21" s="1069">
        <f>'(9)_Comp._Veic._Guinch_II'!E33</f>
        <v>0</v>
      </c>
      <c r="H21" s="1070"/>
    </row>
    <row r="22" spans="1:17" ht="12" customHeight="1" x14ac:dyDescent="0.2">
      <c r="A22" s="94" t="s">
        <v>284</v>
      </c>
      <c r="B22" s="1017" t="s">
        <v>309</v>
      </c>
      <c r="C22" s="1017"/>
      <c r="D22" s="1017"/>
      <c r="E22" s="1017"/>
      <c r="F22" s="1017"/>
      <c r="G22" s="1017"/>
      <c r="H22" s="1082"/>
    </row>
    <row r="23" spans="1:17" ht="12" customHeight="1" x14ac:dyDescent="0.2">
      <c r="A23" s="520" t="s">
        <v>26</v>
      </c>
      <c r="B23" s="1102" t="str">
        <f>B6</f>
        <v>Remuneração de Veículos</v>
      </c>
      <c r="C23" s="1103"/>
      <c r="D23" s="1103"/>
      <c r="E23" s="1103"/>
      <c r="F23" s="1103"/>
      <c r="G23" s="1103"/>
      <c r="H23" s="1104"/>
    </row>
    <row r="24" spans="1:17" ht="12" customHeight="1" x14ac:dyDescent="0.2">
      <c r="A24" s="521" t="s">
        <v>138</v>
      </c>
      <c r="B24" s="1105" t="str">
        <f>B19</f>
        <v>Veículo - Camionete com Capacidade de 500 Quilos (mínimo)</v>
      </c>
      <c r="C24" s="1105"/>
      <c r="D24" s="1105"/>
      <c r="E24" s="1105"/>
      <c r="F24" s="1105"/>
      <c r="G24" s="1105"/>
      <c r="H24" s="1106"/>
    </row>
    <row r="25" spans="1:17" s="32" customFormat="1" ht="12.6" customHeight="1" x14ac:dyDescent="0.2">
      <c r="A25" s="1058" t="s">
        <v>40</v>
      </c>
      <c r="B25" s="1059"/>
      <c r="C25" s="1059"/>
      <c r="D25" s="1060" t="s">
        <v>6</v>
      </c>
      <c r="E25" s="1060"/>
      <c r="F25" s="1059" t="s">
        <v>638</v>
      </c>
      <c r="G25" s="1059" t="s">
        <v>272</v>
      </c>
      <c r="H25" s="1043" t="s">
        <v>127</v>
      </c>
      <c r="I25" s="522"/>
      <c r="J25" s="47"/>
      <c r="K25" s="47"/>
      <c r="L25" s="47"/>
      <c r="M25" s="47"/>
      <c r="N25" s="47"/>
      <c r="O25" s="47"/>
      <c r="P25" s="47"/>
      <c r="Q25" s="47"/>
    </row>
    <row r="26" spans="1:17" s="32" customFormat="1" ht="12.6" customHeight="1" x14ac:dyDescent="0.2">
      <c r="A26" s="1047"/>
      <c r="B26" s="1048"/>
      <c r="C26" s="1048"/>
      <c r="D26" s="1061"/>
      <c r="E26" s="1061"/>
      <c r="F26" s="1048"/>
      <c r="G26" s="1048"/>
      <c r="H26" s="1062"/>
      <c r="I26" s="522"/>
      <c r="J26" s="47"/>
      <c r="K26" s="47"/>
      <c r="L26" s="47"/>
      <c r="M26" s="47"/>
      <c r="N26" s="47"/>
      <c r="O26" s="47"/>
      <c r="P26" s="47"/>
      <c r="Q26" s="47"/>
    </row>
    <row r="27" spans="1:17" s="32" customFormat="1" ht="12.6" customHeight="1" x14ac:dyDescent="0.2">
      <c r="A27" s="1088"/>
      <c r="B27" s="1089"/>
      <c r="C27" s="1089"/>
      <c r="D27" s="668" t="s">
        <v>10</v>
      </c>
      <c r="E27" s="668" t="s">
        <v>12</v>
      </c>
      <c r="F27" s="1089"/>
      <c r="G27" s="1089"/>
      <c r="H27" s="1101"/>
      <c r="J27" s="47"/>
      <c r="K27" s="47"/>
      <c r="L27" s="47"/>
      <c r="M27" s="47"/>
      <c r="N27" s="47"/>
      <c r="O27" s="47"/>
      <c r="P27" s="47"/>
      <c r="Q27" s="47"/>
    </row>
    <row r="28" spans="1:17" s="32" customFormat="1" ht="12" customHeight="1" x14ac:dyDescent="0.2">
      <c r="A28" s="768" t="s">
        <v>558</v>
      </c>
      <c r="B28" s="1122" t="str">
        <f>B24</f>
        <v>Veículo - Camionete com Capacidade de 500 Quilos (mínimo)</v>
      </c>
      <c r="C28" s="1122"/>
      <c r="D28" s="769">
        <f>G6</f>
        <v>0.12275323532970878</v>
      </c>
      <c r="E28" s="770">
        <f>H6</f>
        <v>6.5468392175844674E-3</v>
      </c>
      <c r="F28" s="771">
        <f>'(7)_Comp._Veic._Camionete'!E17</f>
        <v>0</v>
      </c>
      <c r="G28" s="771">
        <f>F28*E28</f>
        <v>0</v>
      </c>
      <c r="H28" s="772">
        <f>IF(G19=0,0,G28/G19)</f>
        <v>0</v>
      </c>
    </row>
    <row r="29" spans="1:17" s="96" customFormat="1" ht="12" customHeight="1" x14ac:dyDescent="0.2">
      <c r="A29" s="1071" t="s">
        <v>129</v>
      </c>
      <c r="B29" s="1072"/>
      <c r="C29" s="1072"/>
      <c r="D29" s="1072"/>
      <c r="E29" s="1072"/>
      <c r="F29" s="1072"/>
      <c r="G29" s="1072"/>
      <c r="H29" s="773">
        <f>G19</f>
        <v>0</v>
      </c>
    </row>
    <row r="30" spans="1:17" s="96" customFormat="1" ht="12" customHeight="1" x14ac:dyDescent="0.2">
      <c r="A30" s="1054" t="s">
        <v>9</v>
      </c>
      <c r="B30" s="1055"/>
      <c r="C30" s="1055"/>
      <c r="D30" s="1055"/>
      <c r="E30" s="1055"/>
      <c r="F30" s="1055"/>
      <c r="G30" s="1055"/>
      <c r="H30" s="774">
        <f>E19</f>
        <v>0</v>
      </c>
    </row>
    <row r="31" spans="1:17" s="32" customFormat="1" ht="12" customHeight="1" x14ac:dyDescent="0.2">
      <c r="A31" s="1073" t="s">
        <v>263</v>
      </c>
      <c r="B31" s="1074"/>
      <c r="C31" s="1074"/>
      <c r="D31" s="1074"/>
      <c r="E31" s="1074"/>
      <c r="F31" s="1074"/>
      <c r="G31" s="1074"/>
      <c r="H31" s="775">
        <f>(($H$28*$H$29)*H30)</f>
        <v>0</v>
      </c>
    </row>
    <row r="32" spans="1:17" s="96" customFormat="1" ht="12" customHeight="1" x14ac:dyDescent="0.2">
      <c r="A32" s="1054" t="s">
        <v>311</v>
      </c>
      <c r="B32" s="1055"/>
      <c r="C32" s="1055"/>
      <c r="D32" s="1055"/>
      <c r="E32" s="1055"/>
      <c r="F32" s="1055"/>
      <c r="G32" s="1055"/>
      <c r="H32" s="523">
        <v>12</v>
      </c>
    </row>
    <row r="33" spans="1:17" s="32" customFormat="1" ht="12" customHeight="1" x14ac:dyDescent="0.2">
      <c r="A33" s="1056" t="s">
        <v>282</v>
      </c>
      <c r="B33" s="1057"/>
      <c r="C33" s="1057"/>
      <c r="D33" s="1057"/>
      <c r="E33" s="1057"/>
      <c r="F33" s="1057"/>
      <c r="G33" s="1057"/>
      <c r="H33" s="524">
        <f>H31*H32</f>
        <v>0</v>
      </c>
    </row>
    <row r="34" spans="1:17" ht="12" customHeight="1" x14ac:dyDescent="0.2">
      <c r="A34" s="521" t="s">
        <v>140</v>
      </c>
      <c r="B34" s="1105" t="str">
        <f>B20</f>
        <v>Veículo - Caminhão Guincho Plataforma com Capacidade de 3,5 ton. (mínimo)</v>
      </c>
      <c r="C34" s="1105"/>
      <c r="D34" s="1105"/>
      <c r="E34" s="1105"/>
      <c r="F34" s="1105"/>
      <c r="G34" s="1105"/>
      <c r="H34" s="1106"/>
      <c r="J34" s="32"/>
      <c r="K34" s="32"/>
      <c r="L34" s="32"/>
      <c r="M34" s="32"/>
      <c r="N34" s="32"/>
      <c r="O34" s="32"/>
      <c r="P34" s="32"/>
      <c r="Q34" s="32"/>
    </row>
    <row r="35" spans="1:17" s="32" customFormat="1" ht="12.95" customHeight="1" x14ac:dyDescent="0.2">
      <c r="A35" s="1058" t="s">
        <v>40</v>
      </c>
      <c r="B35" s="1059"/>
      <c r="C35" s="1059"/>
      <c r="D35" s="1060" t="s">
        <v>6</v>
      </c>
      <c r="E35" s="1060"/>
      <c r="F35" s="1059" t="s">
        <v>638</v>
      </c>
      <c r="G35" s="1059" t="s">
        <v>272</v>
      </c>
      <c r="H35" s="1043" t="s">
        <v>127</v>
      </c>
      <c r="I35" s="522"/>
      <c r="J35" s="47"/>
      <c r="K35" s="47"/>
      <c r="L35" s="47"/>
      <c r="M35" s="47"/>
      <c r="N35" s="47"/>
      <c r="O35" s="47"/>
      <c r="P35" s="47"/>
      <c r="Q35" s="47"/>
    </row>
    <row r="36" spans="1:17" s="32" customFormat="1" ht="12.95" customHeight="1" x14ac:dyDescent="0.2">
      <c r="A36" s="1047"/>
      <c r="B36" s="1048"/>
      <c r="C36" s="1048"/>
      <c r="D36" s="1061"/>
      <c r="E36" s="1061"/>
      <c r="F36" s="1048"/>
      <c r="G36" s="1048"/>
      <c r="H36" s="1062"/>
      <c r="I36" s="522"/>
      <c r="J36" s="47"/>
      <c r="K36" s="47"/>
      <c r="L36" s="47"/>
      <c r="M36" s="47"/>
      <c r="N36" s="47"/>
      <c r="O36" s="47"/>
      <c r="P36" s="47"/>
      <c r="Q36" s="47"/>
    </row>
    <row r="37" spans="1:17" s="32" customFormat="1" ht="12.95" customHeight="1" x14ac:dyDescent="0.2">
      <c r="A37" s="1049"/>
      <c r="B37" s="1050"/>
      <c r="C37" s="1050"/>
      <c r="D37" s="757" t="s">
        <v>10</v>
      </c>
      <c r="E37" s="757" t="s">
        <v>12</v>
      </c>
      <c r="F37" s="1050"/>
      <c r="G37" s="1050"/>
      <c r="H37" s="1044"/>
      <c r="J37" s="47"/>
      <c r="K37" s="47"/>
      <c r="L37" s="47"/>
      <c r="M37" s="47"/>
      <c r="N37" s="47"/>
      <c r="O37" s="47"/>
      <c r="P37" s="47"/>
      <c r="Q37" s="47"/>
    </row>
    <row r="38" spans="1:17" s="32" customFormat="1" ht="12.95" customHeight="1" x14ac:dyDescent="0.2">
      <c r="A38" s="768" t="s">
        <v>559</v>
      </c>
      <c r="B38" s="1119" t="str">
        <f>B34</f>
        <v>Veículo - Caminhão Guincho Plataforma com Capacidade de 3,5 ton. (mínimo)</v>
      </c>
      <c r="C38" s="1120"/>
      <c r="D38" s="769">
        <f>G6</f>
        <v>0.12275323532970878</v>
      </c>
      <c r="E38" s="770">
        <f>H6</f>
        <v>6.5468392175844674E-3</v>
      </c>
      <c r="F38" s="771">
        <f>'(8)_Comp._Veic._Guinch_I'!E17</f>
        <v>0</v>
      </c>
      <c r="G38" s="771">
        <f>F38*E38</f>
        <v>0</v>
      </c>
      <c r="H38" s="772">
        <f>IF(G20=0,0,G38/G20)</f>
        <v>0</v>
      </c>
    </row>
    <row r="39" spans="1:17" s="32" customFormat="1" ht="12.95" customHeight="1" x14ac:dyDescent="0.2">
      <c r="A39" s="1071" t="s">
        <v>129</v>
      </c>
      <c r="B39" s="1072"/>
      <c r="C39" s="1072"/>
      <c r="D39" s="1072"/>
      <c r="E39" s="1072"/>
      <c r="F39" s="1072"/>
      <c r="G39" s="1072"/>
      <c r="H39" s="773">
        <f>G20</f>
        <v>0</v>
      </c>
    </row>
    <row r="40" spans="1:17" s="32" customFormat="1" ht="12.95" customHeight="1" x14ac:dyDescent="0.2">
      <c r="A40" s="1054" t="s">
        <v>9</v>
      </c>
      <c r="B40" s="1055"/>
      <c r="C40" s="1055"/>
      <c r="D40" s="1055"/>
      <c r="E40" s="1055"/>
      <c r="F40" s="1055"/>
      <c r="G40" s="1055"/>
      <c r="H40" s="774">
        <f>E20</f>
        <v>0</v>
      </c>
    </row>
    <row r="41" spans="1:17" s="32" customFormat="1" ht="12.95" customHeight="1" x14ac:dyDescent="0.2">
      <c r="A41" s="1073" t="s">
        <v>263</v>
      </c>
      <c r="B41" s="1074"/>
      <c r="C41" s="1074"/>
      <c r="D41" s="1074"/>
      <c r="E41" s="1074"/>
      <c r="F41" s="1074"/>
      <c r="G41" s="1074"/>
      <c r="H41" s="775">
        <f>($H$38*$H$39)*H40</f>
        <v>0</v>
      </c>
    </row>
    <row r="42" spans="1:17" s="32" customFormat="1" ht="12.95" customHeight="1" x14ac:dyDescent="0.2">
      <c r="A42" s="1054" t="s">
        <v>311</v>
      </c>
      <c r="B42" s="1055"/>
      <c r="C42" s="1055"/>
      <c r="D42" s="1055"/>
      <c r="E42" s="1055"/>
      <c r="F42" s="1055"/>
      <c r="G42" s="1055"/>
      <c r="H42" s="523">
        <v>12</v>
      </c>
    </row>
    <row r="43" spans="1:17" s="32" customFormat="1" ht="12.95" customHeight="1" x14ac:dyDescent="0.2">
      <c r="A43" s="1056" t="s">
        <v>282</v>
      </c>
      <c r="B43" s="1057"/>
      <c r="C43" s="1057"/>
      <c r="D43" s="1057"/>
      <c r="E43" s="1057"/>
      <c r="F43" s="1057"/>
      <c r="G43" s="1057"/>
      <c r="H43" s="524">
        <f>H41*H42</f>
        <v>0</v>
      </c>
    </row>
    <row r="44" spans="1:17" ht="12.95" customHeight="1" x14ac:dyDescent="0.2">
      <c r="A44" s="521" t="s">
        <v>141</v>
      </c>
      <c r="B44" s="1105" t="str">
        <f>B21</f>
        <v>Veículo - Caminhão Guincho Plataforma com Capacidade de 7,0 ton. (mínimo)</v>
      </c>
      <c r="C44" s="1105"/>
      <c r="D44" s="1105"/>
      <c r="E44" s="1105"/>
      <c r="F44" s="1105"/>
      <c r="G44" s="1105"/>
      <c r="H44" s="1106"/>
      <c r="J44" s="32"/>
      <c r="K44" s="32"/>
      <c r="L44" s="32"/>
      <c r="M44" s="32"/>
      <c r="N44" s="32"/>
      <c r="O44" s="32"/>
      <c r="P44" s="32"/>
      <c r="Q44" s="32"/>
    </row>
    <row r="45" spans="1:17" s="32" customFormat="1" ht="12.95" customHeight="1" x14ac:dyDescent="0.2">
      <c r="A45" s="1113" t="s">
        <v>40</v>
      </c>
      <c r="B45" s="1114"/>
      <c r="C45" s="1114"/>
      <c r="D45" s="1121" t="s">
        <v>6</v>
      </c>
      <c r="E45" s="1121"/>
      <c r="F45" s="1059" t="s">
        <v>638</v>
      </c>
      <c r="G45" s="1059" t="s">
        <v>272</v>
      </c>
      <c r="H45" s="1043" t="s">
        <v>127</v>
      </c>
      <c r="I45" s="522"/>
      <c r="J45" s="47"/>
      <c r="K45" s="47"/>
      <c r="L45" s="47"/>
      <c r="M45" s="47"/>
      <c r="N45" s="47"/>
      <c r="O45" s="47"/>
      <c r="P45" s="47"/>
      <c r="Q45" s="47"/>
    </row>
    <row r="46" spans="1:17" s="32" customFormat="1" ht="12.95" customHeight="1" x14ac:dyDescent="0.2">
      <c r="A46" s="1115"/>
      <c r="B46" s="1116"/>
      <c r="C46" s="1116"/>
      <c r="D46" s="1091"/>
      <c r="E46" s="1091"/>
      <c r="F46" s="1048"/>
      <c r="G46" s="1048"/>
      <c r="H46" s="1062"/>
      <c r="I46" s="522"/>
      <c r="J46" s="47"/>
      <c r="K46" s="47"/>
      <c r="L46" s="47"/>
      <c r="M46" s="47"/>
      <c r="N46" s="47"/>
      <c r="O46" s="47"/>
      <c r="P46" s="47"/>
      <c r="Q46" s="47"/>
    </row>
    <row r="47" spans="1:17" s="32" customFormat="1" ht="12.95" customHeight="1" x14ac:dyDescent="0.2">
      <c r="A47" s="1117"/>
      <c r="B47" s="1118"/>
      <c r="C47" s="1118"/>
      <c r="D47" s="757" t="s">
        <v>10</v>
      </c>
      <c r="E47" s="757" t="s">
        <v>12</v>
      </c>
      <c r="F47" s="1050"/>
      <c r="G47" s="1050"/>
      <c r="H47" s="1044"/>
      <c r="I47" s="522"/>
      <c r="J47" s="47"/>
      <c r="K47" s="47"/>
      <c r="L47" s="47"/>
      <c r="M47" s="47"/>
      <c r="N47" s="47"/>
      <c r="O47" s="47"/>
      <c r="P47" s="47"/>
      <c r="Q47" s="47"/>
    </row>
    <row r="48" spans="1:17" s="32" customFormat="1" ht="12.95" customHeight="1" x14ac:dyDescent="0.2">
      <c r="A48" s="768" t="s">
        <v>560</v>
      </c>
      <c r="B48" s="1119" t="str">
        <f>B44</f>
        <v>Veículo - Caminhão Guincho Plataforma com Capacidade de 7,0 ton. (mínimo)</v>
      </c>
      <c r="C48" s="1120"/>
      <c r="D48" s="769">
        <f>G6</f>
        <v>0.12275323532970878</v>
      </c>
      <c r="E48" s="770">
        <f>H6</f>
        <v>6.5468392175844674E-3</v>
      </c>
      <c r="F48" s="771">
        <f>'(9)_Comp._Veic._Guinch_II'!E17</f>
        <v>0</v>
      </c>
      <c r="G48" s="771">
        <f>F48*E48</f>
        <v>0</v>
      </c>
      <c r="H48" s="772">
        <f>IF(G21=0,0,G48/G21)</f>
        <v>0</v>
      </c>
      <c r="J48" s="47"/>
      <c r="K48" s="47"/>
      <c r="L48" s="47"/>
      <c r="M48" s="47"/>
      <c r="N48" s="47"/>
      <c r="O48" s="47"/>
      <c r="P48" s="47"/>
      <c r="Q48" s="47"/>
    </row>
    <row r="49" spans="1:24" s="32" customFormat="1" ht="12.95" customHeight="1" x14ac:dyDescent="0.2">
      <c r="A49" s="1071" t="s">
        <v>129</v>
      </c>
      <c r="B49" s="1072"/>
      <c r="C49" s="1072"/>
      <c r="D49" s="1072"/>
      <c r="E49" s="1072"/>
      <c r="F49" s="1072"/>
      <c r="G49" s="1072"/>
      <c r="H49" s="773">
        <f>G21</f>
        <v>0</v>
      </c>
    </row>
    <row r="50" spans="1:24" s="32" customFormat="1" ht="12.95" customHeight="1" x14ac:dyDescent="0.2">
      <c r="A50" s="1054" t="s">
        <v>9</v>
      </c>
      <c r="B50" s="1055"/>
      <c r="C50" s="1055"/>
      <c r="D50" s="1055"/>
      <c r="E50" s="1055"/>
      <c r="F50" s="1055"/>
      <c r="G50" s="1055"/>
      <c r="H50" s="774">
        <f>E21</f>
        <v>0</v>
      </c>
    </row>
    <row r="51" spans="1:24" s="32" customFormat="1" ht="12.95" customHeight="1" x14ac:dyDescent="0.2">
      <c r="A51" s="1073" t="s">
        <v>263</v>
      </c>
      <c r="B51" s="1074"/>
      <c r="C51" s="1074"/>
      <c r="D51" s="1074"/>
      <c r="E51" s="1074"/>
      <c r="F51" s="1074"/>
      <c r="G51" s="1074"/>
      <c r="H51" s="775">
        <f>($H$48*$H$49)*H50</f>
        <v>0</v>
      </c>
    </row>
    <row r="52" spans="1:24" s="32" customFormat="1" ht="12.95" customHeight="1" x14ac:dyDescent="0.2">
      <c r="A52" s="1054" t="s">
        <v>311</v>
      </c>
      <c r="B52" s="1055"/>
      <c r="C52" s="1055"/>
      <c r="D52" s="1055"/>
      <c r="E52" s="1055"/>
      <c r="F52" s="1055"/>
      <c r="G52" s="1055"/>
      <c r="H52" s="523">
        <v>12</v>
      </c>
    </row>
    <row r="53" spans="1:24" ht="12.95" customHeight="1" x14ac:dyDescent="0.2">
      <c r="A53" s="1056" t="s">
        <v>282</v>
      </c>
      <c r="B53" s="1057"/>
      <c r="C53" s="1057"/>
      <c r="D53" s="1057"/>
      <c r="E53" s="1057"/>
      <c r="F53" s="1057"/>
      <c r="G53" s="1057"/>
      <c r="H53" s="524">
        <f>H51*H52</f>
        <v>0</v>
      </c>
    </row>
    <row r="54" spans="1:24" ht="12.95" customHeight="1" x14ac:dyDescent="0.2">
      <c r="A54" s="511" t="str">
        <f>'[13](4)_Invest.'!A9</f>
        <v>2.</v>
      </c>
      <c r="B54" s="1110" t="str">
        <f>B7</f>
        <v>Remuneração de Máquinas, Equipamentos e Mobiliário</v>
      </c>
      <c r="C54" s="1110"/>
      <c r="D54" s="1110"/>
      <c r="E54" s="1110"/>
      <c r="F54" s="1110"/>
      <c r="G54" s="1110"/>
      <c r="H54" s="1111"/>
    </row>
    <row r="55" spans="1:24" ht="12.95" customHeight="1" x14ac:dyDescent="0.2">
      <c r="A55" s="1047" t="s">
        <v>40</v>
      </c>
      <c r="B55" s="1048"/>
      <c r="C55" s="1048"/>
      <c r="D55" s="1048"/>
      <c r="E55" s="1061" t="s">
        <v>6</v>
      </c>
      <c r="F55" s="1061"/>
      <c r="G55" s="1048" t="s">
        <v>158</v>
      </c>
      <c r="H55" s="1062" t="s">
        <v>639</v>
      </c>
    </row>
    <row r="56" spans="1:24" s="32" customFormat="1" ht="12.95" customHeight="1" x14ac:dyDescent="0.2">
      <c r="A56" s="1049"/>
      <c r="B56" s="1050"/>
      <c r="C56" s="1050"/>
      <c r="D56" s="1050"/>
      <c r="E56" s="757" t="s">
        <v>10</v>
      </c>
      <c r="F56" s="757" t="s">
        <v>12</v>
      </c>
      <c r="G56" s="1050"/>
      <c r="H56" s="1044"/>
    </row>
    <row r="57" spans="1:24" ht="12.95" customHeight="1" x14ac:dyDescent="0.2">
      <c r="A57" s="526" t="str">
        <f>'[13](4)_Invest.'!A10</f>
        <v>2.1.</v>
      </c>
      <c r="B57" s="1123" t="str">
        <f>'(3)_Investimentos'!B8:F8</f>
        <v>Máquinas, Equipamentos e Mobiliário</v>
      </c>
      <c r="C57" s="1123"/>
      <c r="D57" s="1123"/>
      <c r="E57" s="527">
        <f>$G$7</f>
        <v>0.12275323532970878</v>
      </c>
      <c r="F57" s="528">
        <f>$H$7</f>
        <v>6.1376617664854393E-3</v>
      </c>
      <c r="G57" s="529">
        <f>'(3)_Investimentos'!E13</f>
        <v>0</v>
      </c>
      <c r="H57" s="530">
        <f>G57*F57</f>
        <v>0</v>
      </c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</row>
    <row r="58" spans="1:24" ht="12.95" customHeight="1" x14ac:dyDescent="0.2">
      <c r="A58" s="1052" t="s">
        <v>263</v>
      </c>
      <c r="B58" s="1053"/>
      <c r="C58" s="1053"/>
      <c r="D58" s="1053"/>
      <c r="E58" s="1053"/>
      <c r="F58" s="1053"/>
      <c r="G58" s="1053"/>
      <c r="H58" s="525">
        <f>SUM(H57:H57)</f>
        <v>0</v>
      </c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</row>
    <row r="59" spans="1:24" s="32" customFormat="1" ht="12.95" customHeight="1" x14ac:dyDescent="0.2">
      <c r="A59" s="1054" t="s">
        <v>280</v>
      </c>
      <c r="B59" s="1055"/>
      <c r="C59" s="1055"/>
      <c r="D59" s="1055"/>
      <c r="E59" s="1055"/>
      <c r="F59" s="1055"/>
      <c r="G59" s="1055"/>
      <c r="H59" s="523">
        <v>12</v>
      </c>
    </row>
    <row r="60" spans="1:24" ht="12.95" customHeight="1" x14ac:dyDescent="0.2">
      <c r="A60" s="1056" t="s">
        <v>282</v>
      </c>
      <c r="B60" s="1057"/>
      <c r="C60" s="1057"/>
      <c r="D60" s="1057"/>
      <c r="E60" s="1057"/>
      <c r="F60" s="1057"/>
      <c r="G60" s="1057"/>
      <c r="H60" s="524">
        <f>H58*H59</f>
        <v>0</v>
      </c>
    </row>
    <row r="61" spans="1:24" ht="12" customHeight="1" x14ac:dyDescent="0.2">
      <c r="A61" s="511" t="str">
        <f>'[13](4)_Invest.'!A12</f>
        <v>3.</v>
      </c>
      <c r="B61" s="1110" t="str">
        <f>B8</f>
        <v>Remuneração de Equipamentos Eletrônicos, TI e Comunicação</v>
      </c>
      <c r="C61" s="1110"/>
      <c r="D61" s="1110"/>
      <c r="E61" s="1110"/>
      <c r="F61" s="1110"/>
      <c r="G61" s="1110"/>
      <c r="H61" s="1111"/>
    </row>
    <row r="62" spans="1:24" ht="12" customHeight="1" x14ac:dyDescent="0.2">
      <c r="A62" s="1047" t="s">
        <v>40</v>
      </c>
      <c r="B62" s="1048"/>
      <c r="C62" s="1048"/>
      <c r="D62" s="1048"/>
      <c r="E62" s="1061" t="s">
        <v>6</v>
      </c>
      <c r="F62" s="1061"/>
      <c r="G62" s="1048" t="s">
        <v>158</v>
      </c>
      <c r="H62" s="1062" t="s">
        <v>639</v>
      </c>
    </row>
    <row r="63" spans="1:24" ht="12" customHeight="1" x14ac:dyDescent="0.2">
      <c r="A63" s="1049"/>
      <c r="B63" s="1050"/>
      <c r="C63" s="1050"/>
      <c r="D63" s="1050"/>
      <c r="E63" s="757" t="s">
        <v>10</v>
      </c>
      <c r="F63" s="757" t="s">
        <v>12</v>
      </c>
      <c r="G63" s="1050"/>
      <c r="H63" s="1044"/>
    </row>
    <row r="64" spans="1:24" ht="12" customHeight="1" x14ac:dyDescent="0.2">
      <c r="A64" s="526" t="str">
        <f>'[13](4)_Invest.'!A13</f>
        <v>3.1.</v>
      </c>
      <c r="B64" s="1112" t="str">
        <f>'(10)_Comp._Deprec.'!B52:D52</f>
        <v>Equipamentos Eletrônicos, TI e Comunicação</v>
      </c>
      <c r="C64" s="1112"/>
      <c r="D64" s="1112"/>
      <c r="E64" s="527">
        <f>$G$7</f>
        <v>0.12275323532970878</v>
      </c>
      <c r="F64" s="528">
        <f>$H$7</f>
        <v>6.1376617664854393E-3</v>
      </c>
      <c r="G64" s="529">
        <f>'(3)_Investimentos'!E23</f>
        <v>0</v>
      </c>
      <c r="H64" s="530">
        <f>G64*F64</f>
        <v>0</v>
      </c>
    </row>
    <row r="65" spans="1:24" ht="12" customHeight="1" x14ac:dyDescent="0.2">
      <c r="A65" s="1052" t="s">
        <v>263</v>
      </c>
      <c r="B65" s="1053"/>
      <c r="C65" s="1053"/>
      <c r="D65" s="1053"/>
      <c r="E65" s="1053"/>
      <c r="F65" s="1053"/>
      <c r="G65" s="1053"/>
      <c r="H65" s="525">
        <f>SUM(H64:H64)</f>
        <v>0</v>
      </c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</row>
    <row r="66" spans="1:24" s="32" customFormat="1" ht="12" customHeight="1" x14ac:dyDescent="0.2">
      <c r="A66" s="1107" t="s">
        <v>280</v>
      </c>
      <c r="B66" s="1108"/>
      <c r="C66" s="1108"/>
      <c r="D66" s="1108"/>
      <c r="E66" s="1108"/>
      <c r="F66" s="1108"/>
      <c r="G66" s="1108"/>
      <c r="H66" s="523">
        <v>12</v>
      </c>
    </row>
    <row r="67" spans="1:24" ht="12" customHeight="1" x14ac:dyDescent="0.2">
      <c r="A67" s="1056" t="s">
        <v>282</v>
      </c>
      <c r="B67" s="1109"/>
      <c r="C67" s="1109"/>
      <c r="D67" s="1109"/>
      <c r="E67" s="1109"/>
      <c r="F67" s="1109"/>
      <c r="G67" s="1109"/>
      <c r="H67" s="524">
        <f>H65*H66</f>
        <v>0</v>
      </c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</row>
    <row r="68" spans="1:24" ht="12" customHeight="1" x14ac:dyDescent="0.2">
      <c r="A68" s="511" t="str">
        <f>'[13](4)_Invest.'!A15</f>
        <v>4.</v>
      </c>
      <c r="B68" s="1110" t="str">
        <f>B9</f>
        <v>Remuneração de Sinalizações (Vertical, Horizontal e Demais Sinalizações)</v>
      </c>
      <c r="C68" s="1110"/>
      <c r="D68" s="1110"/>
      <c r="E68" s="1110"/>
      <c r="F68" s="1110"/>
      <c r="G68" s="1110"/>
      <c r="H68" s="1111"/>
    </row>
    <row r="69" spans="1:24" ht="12" customHeight="1" x14ac:dyDescent="0.2">
      <c r="A69" s="1086" t="s">
        <v>40</v>
      </c>
      <c r="B69" s="1087"/>
      <c r="C69" s="1087"/>
      <c r="D69" s="1087"/>
      <c r="E69" s="1091" t="s">
        <v>6</v>
      </c>
      <c r="F69" s="1091"/>
      <c r="G69" s="1087" t="s">
        <v>158</v>
      </c>
      <c r="H69" s="1100" t="s">
        <v>639</v>
      </c>
    </row>
    <row r="70" spans="1:24" ht="12" customHeight="1" x14ac:dyDescent="0.2">
      <c r="A70" s="1047"/>
      <c r="B70" s="1048"/>
      <c r="C70" s="1048"/>
      <c r="D70" s="1048"/>
      <c r="E70" s="669" t="s">
        <v>10</v>
      </c>
      <c r="F70" s="669" t="s">
        <v>12</v>
      </c>
      <c r="G70" s="1048"/>
      <c r="H70" s="1062"/>
    </row>
    <row r="71" spans="1:24" ht="12" customHeight="1" x14ac:dyDescent="0.2">
      <c r="A71" s="531" t="str">
        <f>'[13](4)_Invest.'!A16</f>
        <v>4.1.</v>
      </c>
      <c r="B71" s="896" t="str">
        <f>'(10)_Comp._Deprec.'!B59:D59</f>
        <v>Sinalizações (Vertical, Horizontal e Demais Sinalizações)</v>
      </c>
      <c r="C71" s="896"/>
      <c r="D71" s="896"/>
      <c r="E71" s="532">
        <f>$G$7</f>
        <v>0.12275323532970878</v>
      </c>
      <c r="F71" s="533">
        <f>$H$7</f>
        <v>6.1376617664854393E-3</v>
      </c>
      <c r="G71" s="136">
        <f>'(3)_Investimentos'!E31</f>
        <v>0</v>
      </c>
      <c r="H71" s="534">
        <f>G71*F71</f>
        <v>0</v>
      </c>
    </row>
    <row r="72" spans="1:24" ht="12" customHeight="1" x14ac:dyDescent="0.2">
      <c r="A72" s="1052" t="s">
        <v>263</v>
      </c>
      <c r="B72" s="1053"/>
      <c r="C72" s="1053"/>
      <c r="D72" s="1053"/>
      <c r="E72" s="1053"/>
      <c r="F72" s="1053"/>
      <c r="G72" s="1053"/>
      <c r="H72" s="525">
        <f>SUM(H71:H71)</f>
        <v>0</v>
      </c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</row>
    <row r="73" spans="1:24" ht="12" customHeight="1" x14ac:dyDescent="0.2">
      <c r="A73" s="1054" t="s">
        <v>280</v>
      </c>
      <c r="B73" s="1055"/>
      <c r="C73" s="1055"/>
      <c r="D73" s="1055"/>
      <c r="E73" s="1055"/>
      <c r="F73" s="1055"/>
      <c r="G73" s="1055"/>
      <c r="H73" s="523">
        <v>12</v>
      </c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</row>
    <row r="74" spans="1:24" ht="12" customHeight="1" x14ac:dyDescent="0.2">
      <c r="A74" s="1056" t="s">
        <v>282</v>
      </c>
      <c r="B74" s="1057"/>
      <c r="C74" s="1057"/>
      <c r="D74" s="1057"/>
      <c r="E74" s="1057"/>
      <c r="F74" s="1057"/>
      <c r="G74" s="1057"/>
      <c r="H74" s="524">
        <f>H72*H73</f>
        <v>0</v>
      </c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</row>
  </sheetData>
  <sheetProtection algorithmName="SHA-512" hashValue="EQ+7BO6Mjg4bgkdFVhPsmrZFrFSWSZlas87s2S6a7eoiAzPg94gsZEKIoDyOKPair0FJkI73rdl6N23gfZOrvQ==" saltValue="spenc9WOqEervKAMc3CQ8w==" spinCount="100000" sheet="1" formatCells="0" formatColumns="0" formatRows="0" insertColumns="0" insertRows="0" insertHyperlinks="0" deleteColumns="0" deleteRows="0" sort="0" autoFilter="0" pivotTables="0"/>
  <mergeCells count="95">
    <mergeCell ref="H55:H56"/>
    <mergeCell ref="A33:G33"/>
    <mergeCell ref="A25:C27"/>
    <mergeCell ref="D25:E26"/>
    <mergeCell ref="F25:F27"/>
    <mergeCell ref="G25:G27"/>
    <mergeCell ref="B44:H44"/>
    <mergeCell ref="H45:H47"/>
    <mergeCell ref="B38:C38"/>
    <mergeCell ref="H35:H37"/>
    <mergeCell ref="B28:C28"/>
    <mergeCell ref="A29:G29"/>
    <mergeCell ref="A30:G30"/>
    <mergeCell ref="A31:G31"/>
    <mergeCell ref="A32:G32"/>
    <mergeCell ref="H25:H27"/>
    <mergeCell ref="A59:G59"/>
    <mergeCell ref="A35:C37"/>
    <mergeCell ref="D35:E36"/>
    <mergeCell ref="F35:F37"/>
    <mergeCell ref="G35:G37"/>
    <mergeCell ref="B57:D57"/>
    <mergeCell ref="A58:G58"/>
    <mergeCell ref="A49:G49"/>
    <mergeCell ref="A50:G50"/>
    <mergeCell ref="A51:G51"/>
    <mergeCell ref="A52:G52"/>
    <mergeCell ref="A53:G53"/>
    <mergeCell ref="B54:H54"/>
    <mergeCell ref="A55:D56"/>
    <mergeCell ref="E55:F55"/>
    <mergeCell ref="G55:G56"/>
    <mergeCell ref="A60:G60"/>
    <mergeCell ref="B61:H61"/>
    <mergeCell ref="B64:D64"/>
    <mergeCell ref="H62:H63"/>
    <mergeCell ref="G21:H21"/>
    <mergeCell ref="A45:C47"/>
    <mergeCell ref="B48:C48"/>
    <mergeCell ref="D45:E46"/>
    <mergeCell ref="F45:F47"/>
    <mergeCell ref="G45:G47"/>
    <mergeCell ref="A39:G39"/>
    <mergeCell ref="A40:G40"/>
    <mergeCell ref="A41:G41"/>
    <mergeCell ref="A42:G42"/>
    <mergeCell ref="A43:G43"/>
    <mergeCell ref="B34:H34"/>
    <mergeCell ref="A72:G72"/>
    <mergeCell ref="A73:G73"/>
    <mergeCell ref="A74:G74"/>
    <mergeCell ref="A67:G67"/>
    <mergeCell ref="B68:H68"/>
    <mergeCell ref="B71:D71"/>
    <mergeCell ref="A69:D70"/>
    <mergeCell ref="E69:F69"/>
    <mergeCell ref="G69:G70"/>
    <mergeCell ref="H69:H70"/>
    <mergeCell ref="A65:G65"/>
    <mergeCell ref="A66:G66"/>
    <mergeCell ref="A62:D63"/>
    <mergeCell ref="E62:F62"/>
    <mergeCell ref="G62:G63"/>
    <mergeCell ref="B20:C20"/>
    <mergeCell ref="G20:H20"/>
    <mergeCell ref="B22:H22"/>
    <mergeCell ref="B23:H23"/>
    <mergeCell ref="B24:H24"/>
    <mergeCell ref="B21:C21"/>
    <mergeCell ref="B19:C19"/>
    <mergeCell ref="G19:H19"/>
    <mergeCell ref="B11:H11"/>
    <mergeCell ref="B12:H12"/>
    <mergeCell ref="B13:H13"/>
    <mergeCell ref="B14:H14"/>
    <mergeCell ref="B15:H15"/>
    <mergeCell ref="B16:H16"/>
    <mergeCell ref="A17:C18"/>
    <mergeCell ref="D17:D18"/>
    <mergeCell ref="E17:E18"/>
    <mergeCell ref="F17:F18"/>
    <mergeCell ref="G17:H18"/>
    <mergeCell ref="B6:C6"/>
    <mergeCell ref="B7:C7"/>
    <mergeCell ref="B8:C8"/>
    <mergeCell ref="B9:C9"/>
    <mergeCell ref="A10:H10"/>
    <mergeCell ref="A1:H1"/>
    <mergeCell ref="B2:H2"/>
    <mergeCell ref="B3:H3"/>
    <mergeCell ref="A4:C5"/>
    <mergeCell ref="D4:D5"/>
    <mergeCell ref="E4:E5"/>
    <mergeCell ref="F4:F5"/>
    <mergeCell ref="G4:H4"/>
  </mergeCells>
  <printOptions horizontalCentered="1"/>
  <pageMargins left="0.23622047244094491" right="0.23622047244094491" top="0.9055118110236221" bottom="0.74803149606299213" header="0.31496062992125984" footer="0.31496062992125984"/>
  <pageSetup paperSize="9" scale="80" fitToWidth="0" fitToHeight="0" orientation="portrait" r:id="rId1"/>
  <headerFooter>
    <oddHeader>&amp;L&amp;"Calibri,Negrito"&amp;9Município de Chapecó - SC
Concessão do Serviço Municipal de Remoção, Guarda e Depósito de
Veículos Automotores&amp;R&amp;G</oddHeader>
    <oddFooter>&amp;L&amp;"Calibri,Negrito"&amp;9Planilha 16 - Composição da Remuneração de Capital&amp;R&amp;"Calibri,Negrito"&amp;9Pág,: &amp;P</oddFooter>
  </headerFooter>
  <rowBreaks count="1" manualBreakCount="1">
    <brk id="67" max="16383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8FB47-6ECE-415E-A9FB-A87F16EAFD71}">
  <sheetPr>
    <tabColor theme="0" tint="-0.499984740745262"/>
  </sheetPr>
  <dimension ref="A1:E44"/>
  <sheetViews>
    <sheetView showGridLines="0" zoomScaleNormal="100" workbookViewId="0">
      <selection sqref="A1:XFD1048576"/>
    </sheetView>
  </sheetViews>
  <sheetFormatPr defaultColWidth="10.85546875" defaultRowHeight="14.1" customHeight="1" x14ac:dyDescent="0.2"/>
  <cols>
    <col min="1" max="1" width="26.7109375" style="154" bestFit="1" customWidth="1"/>
    <col min="2" max="2" width="28.42578125" style="154" customWidth="1"/>
    <col min="3" max="3" width="8.140625" style="155" customWidth="1"/>
    <col min="4" max="4" width="79" style="155" customWidth="1"/>
    <col min="5" max="16384" width="10.85546875" style="154"/>
  </cols>
  <sheetData>
    <row r="1" spans="1:5" ht="12" customHeight="1" x14ac:dyDescent="0.2">
      <c r="A1" s="868" t="s">
        <v>479</v>
      </c>
      <c r="B1" s="869"/>
      <c r="C1" s="869"/>
      <c r="D1" s="870"/>
    </row>
    <row r="2" spans="1:5" ht="12" customHeight="1" x14ac:dyDescent="0.2">
      <c r="A2" s="1124" t="s">
        <v>412</v>
      </c>
      <c r="B2" s="1125"/>
      <c r="C2" s="1125"/>
      <c r="D2" s="1126"/>
    </row>
    <row r="3" spans="1:5" ht="12" customHeight="1" x14ac:dyDescent="0.2">
      <c r="A3" s="611" t="s">
        <v>413</v>
      </c>
      <c r="B3" s="612" t="s">
        <v>414</v>
      </c>
      <c r="C3" s="613" t="s">
        <v>415</v>
      </c>
      <c r="D3" s="614" t="s">
        <v>416</v>
      </c>
    </row>
    <row r="4" spans="1:5" ht="12" customHeight="1" x14ac:dyDescent="0.2">
      <c r="A4" s="615" t="s">
        <v>1</v>
      </c>
      <c r="B4" s="616" t="s">
        <v>88</v>
      </c>
      <c r="C4" s="617">
        <v>0</v>
      </c>
      <c r="D4" s="1127" t="s">
        <v>417</v>
      </c>
    </row>
    <row r="5" spans="1:5" ht="12" customHeight="1" x14ac:dyDescent="0.2">
      <c r="A5" s="618" t="s">
        <v>418</v>
      </c>
      <c r="B5" s="619" t="s">
        <v>88</v>
      </c>
      <c r="C5" s="620">
        <v>1.5</v>
      </c>
      <c r="D5" s="1128"/>
    </row>
    <row r="6" spans="1:5" ht="12" customHeight="1" x14ac:dyDescent="0.2">
      <c r="A6" s="618" t="s">
        <v>419</v>
      </c>
      <c r="B6" s="619" t="s">
        <v>88</v>
      </c>
      <c r="C6" s="620">
        <v>1</v>
      </c>
      <c r="D6" s="1128"/>
    </row>
    <row r="7" spans="1:5" ht="12" customHeight="1" x14ac:dyDescent="0.2">
      <c r="A7" s="621" t="s">
        <v>86</v>
      </c>
      <c r="B7" s="622" t="s">
        <v>88</v>
      </c>
      <c r="C7" s="620">
        <v>0.6</v>
      </c>
      <c r="D7" s="1128"/>
    </row>
    <row r="8" spans="1:5" ht="12" customHeight="1" x14ac:dyDescent="0.2">
      <c r="A8" s="621" t="s">
        <v>85</v>
      </c>
      <c r="B8" s="622" t="s">
        <v>88</v>
      </c>
      <c r="C8" s="620">
        <v>0.2</v>
      </c>
      <c r="D8" s="1128"/>
    </row>
    <row r="9" spans="1:5" ht="12" customHeight="1" x14ac:dyDescent="0.2">
      <c r="A9" s="618" t="s">
        <v>420</v>
      </c>
      <c r="B9" s="619" t="s">
        <v>88</v>
      </c>
      <c r="C9" s="620">
        <v>2.5</v>
      </c>
      <c r="D9" s="1128"/>
    </row>
    <row r="10" spans="1:5" ht="12" customHeight="1" x14ac:dyDescent="0.2">
      <c r="A10" s="618" t="s">
        <v>421</v>
      </c>
      <c r="B10" s="619" t="s">
        <v>88</v>
      </c>
      <c r="C10" s="623">
        <v>3</v>
      </c>
      <c r="D10" s="1128"/>
    </row>
    <row r="11" spans="1:5" ht="12" customHeight="1" x14ac:dyDescent="0.2">
      <c r="A11" s="624" t="s">
        <v>87</v>
      </c>
      <c r="B11" s="625" t="s">
        <v>88</v>
      </c>
      <c r="C11" s="626">
        <v>8</v>
      </c>
      <c r="D11" s="1129"/>
    </row>
    <row r="12" spans="1:5" ht="12" customHeight="1" x14ac:dyDescent="0.2">
      <c r="A12" s="156" t="s">
        <v>300</v>
      </c>
      <c r="B12" s="157"/>
      <c r="C12" s="158">
        <f>SUM(C4:C11)</f>
        <v>16.8</v>
      </c>
      <c r="D12" s="159"/>
    </row>
    <row r="13" spans="1:5" ht="14.1" customHeight="1" x14ac:dyDescent="0.2">
      <c r="A13" s="1124" t="s">
        <v>422</v>
      </c>
      <c r="B13" s="1125"/>
      <c r="C13" s="1125"/>
      <c r="D13" s="1126"/>
    </row>
    <row r="14" spans="1:5" ht="14.1" customHeight="1" x14ac:dyDescent="0.2">
      <c r="A14" s="611" t="s">
        <v>423</v>
      </c>
      <c r="B14" s="612" t="s">
        <v>414</v>
      </c>
      <c r="C14" s="613" t="s">
        <v>415</v>
      </c>
      <c r="D14" s="614" t="s">
        <v>416</v>
      </c>
    </row>
    <row r="15" spans="1:5" ht="33.75" x14ac:dyDescent="0.2">
      <c r="A15" s="627" t="s">
        <v>424</v>
      </c>
      <c r="B15" s="628"/>
      <c r="C15" s="617">
        <f>(1/3)*(1/12)*100</f>
        <v>2.7777777777777777</v>
      </c>
      <c r="D15" s="629" t="s">
        <v>425</v>
      </c>
      <c r="E15" s="160"/>
    </row>
    <row r="16" spans="1:5" ht="56.25" x14ac:dyDescent="0.2">
      <c r="A16" s="630" t="s">
        <v>426</v>
      </c>
      <c r="B16" s="631"/>
      <c r="C16" s="620">
        <f>1/12*100</f>
        <v>8.3333333333333321</v>
      </c>
      <c r="D16" s="632" t="s">
        <v>427</v>
      </c>
      <c r="E16" s="160"/>
    </row>
    <row r="17" spans="1:5" ht="123.75" x14ac:dyDescent="0.2">
      <c r="A17" s="630" t="s">
        <v>561</v>
      </c>
      <c r="B17" s="633" t="s">
        <v>562</v>
      </c>
      <c r="C17" s="620">
        <f>(2*36/220)*0.04*0.05*100</f>
        <v>6.545454545454546E-2</v>
      </c>
      <c r="D17" s="632" t="s">
        <v>428</v>
      </c>
      <c r="E17" s="160"/>
    </row>
    <row r="18" spans="1:5" ht="56.25" x14ac:dyDescent="0.2">
      <c r="A18" s="630" t="s">
        <v>563</v>
      </c>
      <c r="B18" s="633" t="s">
        <v>429</v>
      </c>
      <c r="C18" s="620">
        <f>(5/365)*0.03*100</f>
        <v>4.1095890410958902E-2</v>
      </c>
      <c r="D18" s="632" t="s">
        <v>430</v>
      </c>
      <c r="E18" s="160"/>
    </row>
    <row r="19" spans="1:5" ht="56.25" x14ac:dyDescent="0.2">
      <c r="A19" s="630" t="s">
        <v>564</v>
      </c>
      <c r="B19" s="633" t="s">
        <v>431</v>
      </c>
      <c r="C19" s="620">
        <f>(2/365)*0.025*100</f>
        <v>1.3698630136986302E-2</v>
      </c>
      <c r="D19" s="632" t="s">
        <v>432</v>
      </c>
      <c r="E19" s="160"/>
    </row>
    <row r="20" spans="1:5" ht="45" x14ac:dyDescent="0.2">
      <c r="A20" s="630" t="s">
        <v>565</v>
      </c>
      <c r="B20" s="633" t="s">
        <v>433</v>
      </c>
      <c r="C20" s="620">
        <f>(3/365)*0.025*100</f>
        <v>2.0547945205479451E-2</v>
      </c>
      <c r="D20" s="632" t="s">
        <v>434</v>
      </c>
      <c r="E20" s="160"/>
    </row>
    <row r="21" spans="1:5" ht="219" customHeight="1" x14ac:dyDescent="0.2">
      <c r="A21" s="624" t="s">
        <v>435</v>
      </c>
      <c r="B21" s="634" t="s">
        <v>436</v>
      </c>
      <c r="C21" s="635">
        <f>(0.8*22+0.6*4+0.4*4)*(1/220)*(1/0.875)*0.2*100</f>
        <v>2.2441558441558445</v>
      </c>
      <c r="D21" s="636" t="s">
        <v>437</v>
      </c>
      <c r="E21" s="160"/>
    </row>
    <row r="22" spans="1:5" ht="14.1" customHeight="1" x14ac:dyDescent="0.2">
      <c r="A22" s="156" t="s">
        <v>300</v>
      </c>
      <c r="B22" s="157"/>
      <c r="C22" s="158">
        <f>SUM(C15:C21)</f>
        <v>13.496063966474926</v>
      </c>
      <c r="D22" s="159"/>
    </row>
    <row r="23" spans="1:5" ht="14.1" customHeight="1" x14ac:dyDescent="0.2">
      <c r="A23" s="1130" t="s">
        <v>438</v>
      </c>
      <c r="B23" s="1130"/>
      <c r="C23" s="1130"/>
      <c r="D23" s="1130"/>
    </row>
    <row r="24" spans="1:5" ht="14.1" customHeight="1" x14ac:dyDescent="0.2">
      <c r="A24" s="1131"/>
      <c r="B24" s="1131"/>
      <c r="C24" s="1131"/>
      <c r="D24" s="1131"/>
    </row>
    <row r="25" spans="1:5" ht="14.1" customHeight="1" x14ac:dyDescent="0.2">
      <c r="A25" s="1124" t="s">
        <v>439</v>
      </c>
      <c r="B25" s="1125"/>
      <c r="C25" s="1125"/>
      <c r="D25" s="1126"/>
    </row>
    <row r="26" spans="1:5" ht="14.1" customHeight="1" x14ac:dyDescent="0.2">
      <c r="A26" s="611" t="s">
        <v>440</v>
      </c>
      <c r="B26" s="612" t="s">
        <v>414</v>
      </c>
      <c r="C26" s="613" t="s">
        <v>415</v>
      </c>
      <c r="D26" s="614" t="s">
        <v>416</v>
      </c>
    </row>
    <row r="27" spans="1:5" ht="136.5" customHeight="1" x14ac:dyDescent="0.2">
      <c r="A27" s="615" t="s">
        <v>441</v>
      </c>
      <c r="B27" s="637" t="s">
        <v>442</v>
      </c>
      <c r="C27" s="638">
        <f>(36*0.04*0.95)/30*100</f>
        <v>4.5599999999999996</v>
      </c>
      <c r="D27" s="639" t="s">
        <v>443</v>
      </c>
    </row>
    <row r="28" spans="1:5" ht="68.25" customHeight="1" x14ac:dyDescent="0.2">
      <c r="A28" s="618" t="s">
        <v>444</v>
      </c>
      <c r="B28" s="633" t="s">
        <v>445</v>
      </c>
      <c r="C28" s="640">
        <f>0.08*(1+13.49/100)*0.5*100</f>
        <v>4.5396000000000001</v>
      </c>
      <c r="D28" s="632" t="s">
        <v>446</v>
      </c>
    </row>
    <row r="29" spans="1:5" ht="56.25" customHeight="1" x14ac:dyDescent="0.2">
      <c r="A29" s="624" t="s">
        <v>447</v>
      </c>
      <c r="B29" s="634" t="s">
        <v>448</v>
      </c>
      <c r="C29" s="641">
        <f>(0.04/12)*100</f>
        <v>0.33333333333333337</v>
      </c>
      <c r="D29" s="636" t="s">
        <v>449</v>
      </c>
    </row>
    <row r="30" spans="1:5" ht="14.1" customHeight="1" x14ac:dyDescent="0.2">
      <c r="A30" s="156" t="s">
        <v>300</v>
      </c>
      <c r="B30" s="157"/>
      <c r="C30" s="161">
        <f>SUM(C27:C29)</f>
        <v>9.4329333333333327</v>
      </c>
      <c r="D30" s="162"/>
    </row>
    <row r="31" spans="1:5" ht="14.1" customHeight="1" x14ac:dyDescent="0.2">
      <c r="A31" s="1130" t="s">
        <v>438</v>
      </c>
      <c r="B31" s="1130"/>
      <c r="C31" s="1130"/>
      <c r="D31" s="1130"/>
    </row>
    <row r="32" spans="1:5" ht="14.1" customHeight="1" x14ac:dyDescent="0.2">
      <c r="A32" s="1131"/>
      <c r="B32" s="1131"/>
      <c r="C32" s="1131"/>
      <c r="D32" s="1131"/>
    </row>
    <row r="33" spans="1:4" ht="14.1" customHeight="1" x14ac:dyDescent="0.2">
      <c r="A33" s="1124" t="s">
        <v>450</v>
      </c>
      <c r="B33" s="1125"/>
      <c r="C33" s="1125"/>
      <c r="D33" s="1126"/>
    </row>
    <row r="34" spans="1:4" ht="14.1" customHeight="1" x14ac:dyDescent="0.2">
      <c r="A34" s="611" t="s">
        <v>451</v>
      </c>
      <c r="B34" s="612"/>
      <c r="C34" s="613" t="s">
        <v>415</v>
      </c>
      <c r="D34" s="614"/>
    </row>
    <row r="35" spans="1:4" ht="48.75" customHeight="1" x14ac:dyDescent="0.2">
      <c r="A35" s="642" t="s">
        <v>452</v>
      </c>
      <c r="B35" s="643" t="s">
        <v>453</v>
      </c>
      <c r="C35" s="644">
        <f>(C12/100)*(C22/100)*100</f>
        <v>2.2673387463677872</v>
      </c>
      <c r="D35" s="645" t="s">
        <v>454</v>
      </c>
    </row>
    <row r="36" spans="1:4" ht="14.1" customHeight="1" x14ac:dyDescent="0.2">
      <c r="A36" s="1124" t="s">
        <v>455</v>
      </c>
      <c r="B36" s="1125"/>
      <c r="C36" s="1126"/>
    </row>
    <row r="37" spans="1:4" ht="14.1" customHeight="1" x14ac:dyDescent="0.2">
      <c r="A37" s="1138" t="s">
        <v>456</v>
      </c>
      <c r="B37" s="1139"/>
      <c r="C37" s="163" t="s">
        <v>415</v>
      </c>
    </row>
    <row r="38" spans="1:4" ht="14.1" customHeight="1" x14ac:dyDescent="0.2">
      <c r="A38" s="1140" t="s">
        <v>457</v>
      </c>
      <c r="B38" s="1141"/>
      <c r="C38" s="646">
        <f>C12</f>
        <v>16.8</v>
      </c>
    </row>
    <row r="39" spans="1:4" ht="14.1" customHeight="1" x14ac:dyDescent="0.2">
      <c r="A39" s="1132" t="s">
        <v>458</v>
      </c>
      <c r="B39" s="1133"/>
      <c r="C39" s="647">
        <f>C22</f>
        <v>13.496063966474926</v>
      </c>
    </row>
    <row r="40" spans="1:4" ht="14.1" customHeight="1" x14ac:dyDescent="0.2">
      <c r="A40" s="1132" t="s">
        <v>459</v>
      </c>
      <c r="B40" s="1133"/>
      <c r="C40" s="647">
        <f>C30</f>
        <v>9.4329333333333327</v>
      </c>
    </row>
    <row r="41" spans="1:4" ht="14.1" customHeight="1" x14ac:dyDescent="0.2">
      <c r="A41" s="1134" t="s">
        <v>460</v>
      </c>
      <c r="B41" s="1135"/>
      <c r="C41" s="648">
        <f>C35</f>
        <v>2.2673387463677872</v>
      </c>
    </row>
    <row r="42" spans="1:4" s="165" customFormat="1" ht="15" x14ac:dyDescent="0.2">
      <c r="A42" s="1136" t="s">
        <v>461</v>
      </c>
      <c r="B42" s="1137"/>
      <c r="C42" s="649">
        <f>SUM(C38:C41)</f>
        <v>41.99633604617604</v>
      </c>
      <c r="D42" s="164"/>
    </row>
    <row r="43" spans="1:4" ht="14.1" customHeight="1" x14ac:dyDescent="0.2">
      <c r="A43" s="1131" t="s">
        <v>438</v>
      </c>
      <c r="B43" s="1131"/>
      <c r="C43" s="1131"/>
      <c r="D43" s="1131"/>
    </row>
    <row r="44" spans="1:4" ht="14.1" customHeight="1" x14ac:dyDescent="0.2">
      <c r="A44" s="1131"/>
      <c r="B44" s="1131"/>
      <c r="C44" s="1131"/>
      <c r="D44" s="1131"/>
    </row>
  </sheetData>
  <sheetProtection algorithmName="SHA-512" hashValue="cILZmpb+Gvg4P8tGm+Ps/GduheDEecPUi4J+td5p48GYNpieWIHFQ8EhgopRKGlk2y09EAV0CAS+hHfHWNVt0Q==" saltValue="9DTuMTUDRscDtHzX2yofXw==" spinCount="100000" sheet="1" formatCells="0" formatColumns="0" formatRows="0" insertColumns="0" insertRows="0" insertHyperlinks="0" deleteColumns="0" deleteRows="0" sort="0" autoFilter="0" pivotTables="0"/>
  <mergeCells count="16">
    <mergeCell ref="A40:B40"/>
    <mergeCell ref="A41:B41"/>
    <mergeCell ref="A42:B42"/>
    <mergeCell ref="A43:D44"/>
    <mergeCell ref="A31:D32"/>
    <mergeCell ref="A33:D33"/>
    <mergeCell ref="A36:C36"/>
    <mergeCell ref="A37:B37"/>
    <mergeCell ref="A38:B38"/>
    <mergeCell ref="A39:B39"/>
    <mergeCell ref="A25:D25"/>
    <mergeCell ref="A1:D1"/>
    <mergeCell ref="A2:D2"/>
    <mergeCell ref="D4:D11"/>
    <mergeCell ref="A13:D13"/>
    <mergeCell ref="A23:D24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85" orientation="landscape" useFirstPageNumber="1" r:id="rId1"/>
  <rowBreaks count="1" manualBreakCount="1">
    <brk id="19" max="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3">
    <tabColor theme="0" tint="-0.499984740745262"/>
  </sheetPr>
  <dimension ref="A1:L55"/>
  <sheetViews>
    <sheetView showGridLines="0" zoomScaleNormal="100" zoomScaleSheetLayoutView="100" zoomScalePageLayoutView="55" workbookViewId="0">
      <selection activeCell="K34" sqref="K34"/>
    </sheetView>
  </sheetViews>
  <sheetFormatPr defaultColWidth="9.42578125" defaultRowHeight="14.1" customHeight="1" x14ac:dyDescent="0.2"/>
  <cols>
    <col min="1" max="1" width="4.28515625" style="6" customWidth="1"/>
    <col min="2" max="2" width="10.42578125" style="3" customWidth="1"/>
    <col min="3" max="3" width="53.42578125" style="7" customWidth="1"/>
    <col min="4" max="4" width="7.140625" style="7" bestFit="1" customWidth="1"/>
    <col min="5" max="5" width="11.5703125" style="7" bestFit="1" customWidth="1"/>
    <col min="6" max="6" width="12.7109375" style="122" customWidth="1"/>
    <col min="7" max="7" width="7" style="7" bestFit="1" customWidth="1"/>
    <col min="8" max="8" width="13" style="6" customWidth="1"/>
    <col min="9" max="9" width="9.5703125" style="46" bestFit="1" customWidth="1"/>
    <col min="10" max="10" width="13.42578125" style="3" customWidth="1"/>
    <col min="11" max="11" width="11.140625" style="3" bestFit="1" customWidth="1"/>
    <col min="12" max="240" width="9.140625" style="3" customWidth="1"/>
    <col min="241" max="241" width="10.140625" style="3" customWidth="1"/>
    <col min="242" max="242" width="6.85546875" style="3" customWidth="1"/>
    <col min="243" max="243" width="32.7109375" style="3" bestFit="1" customWidth="1"/>
    <col min="244" max="244" width="9.42578125" style="3"/>
    <col min="245" max="245" width="6.7109375" style="3" customWidth="1"/>
    <col min="246" max="246" width="7.7109375" style="3" customWidth="1"/>
    <col min="247" max="247" width="36.85546875" style="3" customWidth="1"/>
    <col min="248" max="248" width="11.85546875" style="3" bestFit="1" customWidth="1"/>
    <col min="249" max="249" width="10.5703125" style="3" bestFit="1" customWidth="1"/>
    <col min="250" max="250" width="7.140625" style="3" bestFit="1" customWidth="1"/>
    <col min="251" max="251" width="6.85546875" style="3" bestFit="1" customWidth="1"/>
    <col min="252" max="252" width="7.7109375" style="3" bestFit="1" customWidth="1"/>
    <col min="253" max="253" width="13.28515625" style="3" bestFit="1" customWidth="1"/>
    <col min="254" max="254" width="8.5703125" style="3" bestFit="1" customWidth="1"/>
    <col min="255" max="255" width="7.28515625" style="3" bestFit="1" customWidth="1"/>
    <col min="256" max="256" width="14.28515625" style="3" bestFit="1" customWidth="1"/>
    <col min="257" max="496" width="9.140625" style="3" customWidth="1"/>
    <col min="497" max="497" width="10.140625" style="3" customWidth="1"/>
    <col min="498" max="498" width="6.85546875" style="3" customWidth="1"/>
    <col min="499" max="499" width="32.7109375" style="3" bestFit="1" customWidth="1"/>
    <col min="500" max="500" width="9.42578125" style="3"/>
    <col min="501" max="501" width="6.7109375" style="3" customWidth="1"/>
    <col min="502" max="502" width="7.7109375" style="3" customWidth="1"/>
    <col min="503" max="503" width="36.85546875" style="3" customWidth="1"/>
    <col min="504" max="504" width="11.85546875" style="3" bestFit="1" customWidth="1"/>
    <col min="505" max="505" width="10.5703125" style="3" bestFit="1" customWidth="1"/>
    <col min="506" max="506" width="7.140625" style="3" bestFit="1" customWidth="1"/>
    <col min="507" max="507" width="6.85546875" style="3" bestFit="1" customWidth="1"/>
    <col min="508" max="508" width="7.7109375" style="3" bestFit="1" customWidth="1"/>
    <col min="509" max="509" width="13.28515625" style="3" bestFit="1" customWidth="1"/>
    <col min="510" max="510" width="8.5703125" style="3" bestFit="1" customWidth="1"/>
    <col min="511" max="511" width="7.28515625" style="3" bestFit="1" customWidth="1"/>
    <col min="512" max="512" width="14.28515625" style="3" bestFit="1" customWidth="1"/>
    <col min="513" max="752" width="9.140625" style="3" customWidth="1"/>
    <col min="753" max="753" width="10.140625" style="3" customWidth="1"/>
    <col min="754" max="754" width="6.85546875" style="3" customWidth="1"/>
    <col min="755" max="755" width="32.7109375" style="3" bestFit="1" customWidth="1"/>
    <col min="756" max="756" width="9.42578125" style="3"/>
    <col min="757" max="757" width="6.7109375" style="3" customWidth="1"/>
    <col min="758" max="758" width="7.7109375" style="3" customWidth="1"/>
    <col min="759" max="759" width="36.85546875" style="3" customWidth="1"/>
    <col min="760" max="760" width="11.85546875" style="3" bestFit="1" customWidth="1"/>
    <col min="761" max="761" width="10.5703125" style="3" bestFit="1" customWidth="1"/>
    <col min="762" max="762" width="7.140625" style="3" bestFit="1" customWidth="1"/>
    <col min="763" max="763" width="6.85546875" style="3" bestFit="1" customWidth="1"/>
    <col min="764" max="764" width="7.7109375" style="3" bestFit="1" customWidth="1"/>
    <col min="765" max="765" width="13.28515625" style="3" bestFit="1" customWidth="1"/>
    <col min="766" max="766" width="8.5703125" style="3" bestFit="1" customWidth="1"/>
    <col min="767" max="767" width="7.28515625" style="3" bestFit="1" customWidth="1"/>
    <col min="768" max="768" width="14.28515625" style="3" bestFit="1" customWidth="1"/>
    <col min="769" max="1008" width="9.140625" style="3" customWidth="1"/>
    <col min="1009" max="1009" width="10.140625" style="3" customWidth="1"/>
    <col min="1010" max="1010" width="6.85546875" style="3" customWidth="1"/>
    <col min="1011" max="1011" width="32.7109375" style="3" bestFit="1" customWidth="1"/>
    <col min="1012" max="1012" width="9.42578125" style="3"/>
    <col min="1013" max="1013" width="6.7109375" style="3" customWidth="1"/>
    <col min="1014" max="1014" width="7.7109375" style="3" customWidth="1"/>
    <col min="1015" max="1015" width="36.85546875" style="3" customWidth="1"/>
    <col min="1016" max="1016" width="11.85546875" style="3" bestFit="1" customWidth="1"/>
    <col min="1017" max="1017" width="10.5703125" style="3" bestFit="1" customWidth="1"/>
    <col min="1018" max="1018" width="7.140625" style="3" bestFit="1" customWidth="1"/>
    <col min="1019" max="1019" width="6.85546875" style="3" bestFit="1" customWidth="1"/>
    <col min="1020" max="1020" width="7.7109375" style="3" bestFit="1" customWidth="1"/>
    <col min="1021" max="1021" width="13.28515625" style="3" bestFit="1" customWidth="1"/>
    <col min="1022" max="1022" width="8.5703125" style="3" bestFit="1" customWidth="1"/>
    <col min="1023" max="1023" width="7.28515625" style="3" bestFit="1" customWidth="1"/>
    <col min="1024" max="1024" width="14.28515625" style="3" bestFit="1" customWidth="1"/>
    <col min="1025" max="1264" width="9.140625" style="3" customWidth="1"/>
    <col min="1265" max="1265" width="10.140625" style="3" customWidth="1"/>
    <col min="1266" max="1266" width="6.85546875" style="3" customWidth="1"/>
    <col min="1267" max="1267" width="32.7109375" style="3" bestFit="1" customWidth="1"/>
    <col min="1268" max="1268" width="9.42578125" style="3"/>
    <col min="1269" max="1269" width="6.7109375" style="3" customWidth="1"/>
    <col min="1270" max="1270" width="7.7109375" style="3" customWidth="1"/>
    <col min="1271" max="1271" width="36.85546875" style="3" customWidth="1"/>
    <col min="1272" max="1272" width="11.85546875" style="3" bestFit="1" customWidth="1"/>
    <col min="1273" max="1273" width="10.5703125" style="3" bestFit="1" customWidth="1"/>
    <col min="1274" max="1274" width="7.140625" style="3" bestFit="1" customWidth="1"/>
    <col min="1275" max="1275" width="6.85546875" style="3" bestFit="1" customWidth="1"/>
    <col min="1276" max="1276" width="7.7109375" style="3" bestFit="1" customWidth="1"/>
    <col min="1277" max="1277" width="13.28515625" style="3" bestFit="1" customWidth="1"/>
    <col min="1278" max="1278" width="8.5703125" style="3" bestFit="1" customWidth="1"/>
    <col min="1279" max="1279" width="7.28515625" style="3" bestFit="1" customWidth="1"/>
    <col min="1280" max="1280" width="14.28515625" style="3" bestFit="1" customWidth="1"/>
    <col min="1281" max="1520" width="9.140625" style="3" customWidth="1"/>
    <col min="1521" max="1521" width="10.140625" style="3" customWidth="1"/>
    <col min="1522" max="1522" width="6.85546875" style="3" customWidth="1"/>
    <col min="1523" max="1523" width="32.7109375" style="3" bestFit="1" customWidth="1"/>
    <col min="1524" max="1524" width="9.42578125" style="3"/>
    <col min="1525" max="1525" width="6.7109375" style="3" customWidth="1"/>
    <col min="1526" max="1526" width="7.7109375" style="3" customWidth="1"/>
    <col min="1527" max="1527" width="36.85546875" style="3" customWidth="1"/>
    <col min="1528" max="1528" width="11.85546875" style="3" bestFit="1" customWidth="1"/>
    <col min="1529" max="1529" width="10.5703125" style="3" bestFit="1" customWidth="1"/>
    <col min="1530" max="1530" width="7.140625" style="3" bestFit="1" customWidth="1"/>
    <col min="1531" max="1531" width="6.85546875" style="3" bestFit="1" customWidth="1"/>
    <col min="1532" max="1532" width="7.7109375" style="3" bestFit="1" customWidth="1"/>
    <col min="1533" max="1533" width="13.28515625" style="3" bestFit="1" customWidth="1"/>
    <col min="1534" max="1534" width="8.5703125" style="3" bestFit="1" customWidth="1"/>
    <col min="1535" max="1535" width="7.28515625" style="3" bestFit="1" customWidth="1"/>
    <col min="1536" max="1536" width="14.28515625" style="3" bestFit="1" customWidth="1"/>
    <col min="1537" max="1776" width="9.140625" style="3" customWidth="1"/>
    <col min="1777" max="1777" width="10.140625" style="3" customWidth="1"/>
    <col min="1778" max="1778" width="6.85546875" style="3" customWidth="1"/>
    <col min="1779" max="1779" width="32.7109375" style="3" bestFit="1" customWidth="1"/>
    <col min="1780" max="1780" width="9.42578125" style="3"/>
    <col min="1781" max="1781" width="6.7109375" style="3" customWidth="1"/>
    <col min="1782" max="1782" width="7.7109375" style="3" customWidth="1"/>
    <col min="1783" max="1783" width="36.85546875" style="3" customWidth="1"/>
    <col min="1784" max="1784" width="11.85546875" style="3" bestFit="1" customWidth="1"/>
    <col min="1785" max="1785" width="10.5703125" style="3" bestFit="1" customWidth="1"/>
    <col min="1786" max="1786" width="7.140625" style="3" bestFit="1" customWidth="1"/>
    <col min="1787" max="1787" width="6.85546875" style="3" bestFit="1" customWidth="1"/>
    <col min="1788" max="1788" width="7.7109375" style="3" bestFit="1" customWidth="1"/>
    <col min="1789" max="1789" width="13.28515625" style="3" bestFit="1" customWidth="1"/>
    <col min="1790" max="1790" width="8.5703125" style="3" bestFit="1" customWidth="1"/>
    <col min="1791" max="1791" width="7.28515625" style="3" bestFit="1" customWidth="1"/>
    <col min="1792" max="1792" width="14.28515625" style="3" bestFit="1" customWidth="1"/>
    <col min="1793" max="2032" width="9.140625" style="3" customWidth="1"/>
    <col min="2033" max="2033" width="10.140625" style="3" customWidth="1"/>
    <col min="2034" max="2034" width="6.85546875" style="3" customWidth="1"/>
    <col min="2035" max="2035" width="32.7109375" style="3" bestFit="1" customWidth="1"/>
    <col min="2036" max="2036" width="9.42578125" style="3"/>
    <col min="2037" max="2037" width="6.7109375" style="3" customWidth="1"/>
    <col min="2038" max="2038" width="7.7109375" style="3" customWidth="1"/>
    <col min="2039" max="2039" width="36.85546875" style="3" customWidth="1"/>
    <col min="2040" max="2040" width="11.85546875" style="3" bestFit="1" customWidth="1"/>
    <col min="2041" max="2041" width="10.5703125" style="3" bestFit="1" customWidth="1"/>
    <col min="2042" max="2042" width="7.140625" style="3" bestFit="1" customWidth="1"/>
    <col min="2043" max="2043" width="6.85546875" style="3" bestFit="1" customWidth="1"/>
    <col min="2044" max="2044" width="7.7109375" style="3" bestFit="1" customWidth="1"/>
    <col min="2045" max="2045" width="13.28515625" style="3" bestFit="1" customWidth="1"/>
    <col min="2046" max="2046" width="8.5703125" style="3" bestFit="1" customWidth="1"/>
    <col min="2047" max="2047" width="7.28515625" style="3" bestFit="1" customWidth="1"/>
    <col min="2048" max="2048" width="14.28515625" style="3" bestFit="1" customWidth="1"/>
    <col min="2049" max="2288" width="9.140625" style="3" customWidth="1"/>
    <col min="2289" max="2289" width="10.140625" style="3" customWidth="1"/>
    <col min="2290" max="2290" width="6.85546875" style="3" customWidth="1"/>
    <col min="2291" max="2291" width="32.7109375" style="3" bestFit="1" customWidth="1"/>
    <col min="2292" max="2292" width="9.42578125" style="3"/>
    <col min="2293" max="2293" width="6.7109375" style="3" customWidth="1"/>
    <col min="2294" max="2294" width="7.7109375" style="3" customWidth="1"/>
    <col min="2295" max="2295" width="36.85546875" style="3" customWidth="1"/>
    <col min="2296" max="2296" width="11.85546875" style="3" bestFit="1" customWidth="1"/>
    <col min="2297" max="2297" width="10.5703125" style="3" bestFit="1" customWidth="1"/>
    <col min="2298" max="2298" width="7.140625" style="3" bestFit="1" customWidth="1"/>
    <col min="2299" max="2299" width="6.85546875" style="3" bestFit="1" customWidth="1"/>
    <col min="2300" max="2300" width="7.7109375" style="3" bestFit="1" customWidth="1"/>
    <col min="2301" max="2301" width="13.28515625" style="3" bestFit="1" customWidth="1"/>
    <col min="2302" max="2302" width="8.5703125" style="3" bestFit="1" customWidth="1"/>
    <col min="2303" max="2303" width="7.28515625" style="3" bestFit="1" customWidth="1"/>
    <col min="2304" max="2304" width="14.28515625" style="3" bestFit="1" customWidth="1"/>
    <col min="2305" max="2544" width="9.140625" style="3" customWidth="1"/>
    <col min="2545" max="2545" width="10.140625" style="3" customWidth="1"/>
    <col min="2546" max="2546" width="6.85546875" style="3" customWidth="1"/>
    <col min="2547" max="2547" width="32.7109375" style="3" bestFit="1" customWidth="1"/>
    <col min="2548" max="2548" width="9.42578125" style="3"/>
    <col min="2549" max="2549" width="6.7109375" style="3" customWidth="1"/>
    <col min="2550" max="2550" width="7.7109375" style="3" customWidth="1"/>
    <col min="2551" max="2551" width="36.85546875" style="3" customWidth="1"/>
    <col min="2552" max="2552" width="11.85546875" style="3" bestFit="1" customWidth="1"/>
    <col min="2553" max="2553" width="10.5703125" style="3" bestFit="1" customWidth="1"/>
    <col min="2554" max="2554" width="7.140625" style="3" bestFit="1" customWidth="1"/>
    <col min="2555" max="2555" width="6.85546875" style="3" bestFit="1" customWidth="1"/>
    <col min="2556" max="2556" width="7.7109375" style="3" bestFit="1" customWidth="1"/>
    <col min="2557" max="2557" width="13.28515625" style="3" bestFit="1" customWidth="1"/>
    <col min="2558" max="2558" width="8.5703125" style="3" bestFit="1" customWidth="1"/>
    <col min="2559" max="2559" width="7.28515625" style="3" bestFit="1" customWidth="1"/>
    <col min="2560" max="2560" width="14.28515625" style="3" bestFit="1" customWidth="1"/>
    <col min="2561" max="2800" width="9.140625" style="3" customWidth="1"/>
    <col min="2801" max="2801" width="10.140625" style="3" customWidth="1"/>
    <col min="2802" max="2802" width="6.85546875" style="3" customWidth="1"/>
    <col min="2803" max="2803" width="32.7109375" style="3" bestFit="1" customWidth="1"/>
    <col min="2804" max="2804" width="9.42578125" style="3"/>
    <col min="2805" max="2805" width="6.7109375" style="3" customWidth="1"/>
    <col min="2806" max="2806" width="7.7109375" style="3" customWidth="1"/>
    <col min="2807" max="2807" width="36.85546875" style="3" customWidth="1"/>
    <col min="2808" max="2808" width="11.85546875" style="3" bestFit="1" customWidth="1"/>
    <col min="2809" max="2809" width="10.5703125" style="3" bestFit="1" customWidth="1"/>
    <col min="2810" max="2810" width="7.140625" style="3" bestFit="1" customWidth="1"/>
    <col min="2811" max="2811" width="6.85546875" style="3" bestFit="1" customWidth="1"/>
    <col min="2812" max="2812" width="7.7109375" style="3" bestFit="1" customWidth="1"/>
    <col min="2813" max="2813" width="13.28515625" style="3" bestFit="1" customWidth="1"/>
    <col min="2814" max="2814" width="8.5703125" style="3" bestFit="1" customWidth="1"/>
    <col min="2815" max="2815" width="7.28515625" style="3" bestFit="1" customWidth="1"/>
    <col min="2816" max="2816" width="14.28515625" style="3" bestFit="1" customWidth="1"/>
    <col min="2817" max="3056" width="9.140625" style="3" customWidth="1"/>
    <col min="3057" max="3057" width="10.140625" style="3" customWidth="1"/>
    <col min="3058" max="3058" width="6.85546875" style="3" customWidth="1"/>
    <col min="3059" max="3059" width="32.7109375" style="3" bestFit="1" customWidth="1"/>
    <col min="3060" max="3060" width="9.42578125" style="3"/>
    <col min="3061" max="3061" width="6.7109375" style="3" customWidth="1"/>
    <col min="3062" max="3062" width="7.7109375" style="3" customWidth="1"/>
    <col min="3063" max="3063" width="36.85546875" style="3" customWidth="1"/>
    <col min="3064" max="3064" width="11.85546875" style="3" bestFit="1" customWidth="1"/>
    <col min="3065" max="3065" width="10.5703125" style="3" bestFit="1" customWidth="1"/>
    <col min="3066" max="3066" width="7.140625" style="3" bestFit="1" customWidth="1"/>
    <col min="3067" max="3067" width="6.85546875" style="3" bestFit="1" customWidth="1"/>
    <col min="3068" max="3068" width="7.7109375" style="3" bestFit="1" customWidth="1"/>
    <col min="3069" max="3069" width="13.28515625" style="3" bestFit="1" customWidth="1"/>
    <col min="3070" max="3070" width="8.5703125" style="3" bestFit="1" customWidth="1"/>
    <col min="3071" max="3071" width="7.28515625" style="3" bestFit="1" customWidth="1"/>
    <col min="3072" max="3072" width="14.28515625" style="3" bestFit="1" customWidth="1"/>
    <col min="3073" max="3312" width="9.140625" style="3" customWidth="1"/>
    <col min="3313" max="3313" width="10.140625" style="3" customWidth="1"/>
    <col min="3314" max="3314" width="6.85546875" style="3" customWidth="1"/>
    <col min="3315" max="3315" width="32.7109375" style="3" bestFit="1" customWidth="1"/>
    <col min="3316" max="3316" width="9.42578125" style="3"/>
    <col min="3317" max="3317" width="6.7109375" style="3" customWidth="1"/>
    <col min="3318" max="3318" width="7.7109375" style="3" customWidth="1"/>
    <col min="3319" max="3319" width="36.85546875" style="3" customWidth="1"/>
    <col min="3320" max="3320" width="11.85546875" style="3" bestFit="1" customWidth="1"/>
    <col min="3321" max="3321" width="10.5703125" style="3" bestFit="1" customWidth="1"/>
    <col min="3322" max="3322" width="7.140625" style="3" bestFit="1" customWidth="1"/>
    <col min="3323" max="3323" width="6.85546875" style="3" bestFit="1" customWidth="1"/>
    <col min="3324" max="3324" width="7.7109375" style="3" bestFit="1" customWidth="1"/>
    <col min="3325" max="3325" width="13.28515625" style="3" bestFit="1" customWidth="1"/>
    <col min="3326" max="3326" width="8.5703125" style="3" bestFit="1" customWidth="1"/>
    <col min="3327" max="3327" width="7.28515625" style="3" bestFit="1" customWidth="1"/>
    <col min="3328" max="3328" width="14.28515625" style="3" bestFit="1" customWidth="1"/>
    <col min="3329" max="3568" width="9.140625" style="3" customWidth="1"/>
    <col min="3569" max="3569" width="10.140625" style="3" customWidth="1"/>
    <col min="3570" max="3570" width="6.85546875" style="3" customWidth="1"/>
    <col min="3571" max="3571" width="32.7109375" style="3" bestFit="1" customWidth="1"/>
    <col min="3572" max="3572" width="9.42578125" style="3"/>
    <col min="3573" max="3573" width="6.7109375" style="3" customWidth="1"/>
    <col min="3574" max="3574" width="7.7109375" style="3" customWidth="1"/>
    <col min="3575" max="3575" width="36.85546875" style="3" customWidth="1"/>
    <col min="3576" max="3576" width="11.85546875" style="3" bestFit="1" customWidth="1"/>
    <col min="3577" max="3577" width="10.5703125" style="3" bestFit="1" customWidth="1"/>
    <col min="3578" max="3578" width="7.140625" style="3" bestFit="1" customWidth="1"/>
    <col min="3579" max="3579" width="6.85546875" style="3" bestFit="1" customWidth="1"/>
    <col min="3580" max="3580" width="7.7109375" style="3" bestFit="1" customWidth="1"/>
    <col min="3581" max="3581" width="13.28515625" style="3" bestFit="1" customWidth="1"/>
    <col min="3582" max="3582" width="8.5703125" style="3" bestFit="1" customWidth="1"/>
    <col min="3583" max="3583" width="7.28515625" style="3" bestFit="1" customWidth="1"/>
    <col min="3584" max="3584" width="14.28515625" style="3" bestFit="1" customWidth="1"/>
    <col min="3585" max="3824" width="9.140625" style="3" customWidth="1"/>
    <col min="3825" max="3825" width="10.140625" style="3" customWidth="1"/>
    <col min="3826" max="3826" width="6.85546875" style="3" customWidth="1"/>
    <col min="3827" max="3827" width="32.7109375" style="3" bestFit="1" customWidth="1"/>
    <col min="3828" max="3828" width="9.42578125" style="3"/>
    <col min="3829" max="3829" width="6.7109375" style="3" customWidth="1"/>
    <col min="3830" max="3830" width="7.7109375" style="3" customWidth="1"/>
    <col min="3831" max="3831" width="36.85546875" style="3" customWidth="1"/>
    <col min="3832" max="3832" width="11.85546875" style="3" bestFit="1" customWidth="1"/>
    <col min="3833" max="3833" width="10.5703125" style="3" bestFit="1" customWidth="1"/>
    <col min="3834" max="3834" width="7.140625" style="3" bestFit="1" customWidth="1"/>
    <col min="3835" max="3835" width="6.85546875" style="3" bestFit="1" customWidth="1"/>
    <col min="3836" max="3836" width="7.7109375" style="3" bestFit="1" customWidth="1"/>
    <col min="3837" max="3837" width="13.28515625" style="3" bestFit="1" customWidth="1"/>
    <col min="3838" max="3838" width="8.5703125" style="3" bestFit="1" customWidth="1"/>
    <col min="3839" max="3839" width="7.28515625" style="3" bestFit="1" customWidth="1"/>
    <col min="3840" max="3840" width="14.28515625" style="3" bestFit="1" customWidth="1"/>
    <col min="3841" max="4080" width="9.140625" style="3" customWidth="1"/>
    <col min="4081" max="4081" width="10.140625" style="3" customWidth="1"/>
    <col min="4082" max="4082" width="6.85546875" style="3" customWidth="1"/>
    <col min="4083" max="4083" width="32.7109375" style="3" bestFit="1" customWidth="1"/>
    <col min="4084" max="4084" width="9.42578125" style="3"/>
    <col min="4085" max="4085" width="6.7109375" style="3" customWidth="1"/>
    <col min="4086" max="4086" width="7.7109375" style="3" customWidth="1"/>
    <col min="4087" max="4087" width="36.85546875" style="3" customWidth="1"/>
    <col min="4088" max="4088" width="11.85546875" style="3" bestFit="1" customWidth="1"/>
    <col min="4089" max="4089" width="10.5703125" style="3" bestFit="1" customWidth="1"/>
    <col min="4090" max="4090" width="7.140625" style="3" bestFit="1" customWidth="1"/>
    <col min="4091" max="4091" width="6.85546875" style="3" bestFit="1" customWidth="1"/>
    <col min="4092" max="4092" width="7.7109375" style="3" bestFit="1" customWidth="1"/>
    <col min="4093" max="4093" width="13.28515625" style="3" bestFit="1" customWidth="1"/>
    <col min="4094" max="4094" width="8.5703125" style="3" bestFit="1" customWidth="1"/>
    <col min="4095" max="4095" width="7.28515625" style="3" bestFit="1" customWidth="1"/>
    <col min="4096" max="4096" width="14.28515625" style="3" bestFit="1" customWidth="1"/>
    <col min="4097" max="4336" width="9.140625" style="3" customWidth="1"/>
    <col min="4337" max="4337" width="10.140625" style="3" customWidth="1"/>
    <col min="4338" max="4338" width="6.85546875" style="3" customWidth="1"/>
    <col min="4339" max="4339" width="32.7109375" style="3" bestFit="1" customWidth="1"/>
    <col min="4340" max="4340" width="9.42578125" style="3"/>
    <col min="4341" max="4341" width="6.7109375" style="3" customWidth="1"/>
    <col min="4342" max="4342" width="7.7109375" style="3" customWidth="1"/>
    <col min="4343" max="4343" width="36.85546875" style="3" customWidth="1"/>
    <col min="4344" max="4344" width="11.85546875" style="3" bestFit="1" customWidth="1"/>
    <col min="4345" max="4345" width="10.5703125" style="3" bestFit="1" customWidth="1"/>
    <col min="4346" max="4346" width="7.140625" style="3" bestFit="1" customWidth="1"/>
    <col min="4347" max="4347" width="6.85546875" style="3" bestFit="1" customWidth="1"/>
    <col min="4348" max="4348" width="7.7109375" style="3" bestFit="1" customWidth="1"/>
    <col min="4349" max="4349" width="13.28515625" style="3" bestFit="1" customWidth="1"/>
    <col min="4350" max="4350" width="8.5703125" style="3" bestFit="1" customWidth="1"/>
    <col min="4351" max="4351" width="7.28515625" style="3" bestFit="1" customWidth="1"/>
    <col min="4352" max="4352" width="14.28515625" style="3" bestFit="1" customWidth="1"/>
    <col min="4353" max="4592" width="9.140625" style="3" customWidth="1"/>
    <col min="4593" max="4593" width="10.140625" style="3" customWidth="1"/>
    <col min="4594" max="4594" width="6.85546875" style="3" customWidth="1"/>
    <col min="4595" max="4595" width="32.7109375" style="3" bestFit="1" customWidth="1"/>
    <col min="4596" max="4596" width="9.42578125" style="3"/>
    <col min="4597" max="4597" width="6.7109375" style="3" customWidth="1"/>
    <col min="4598" max="4598" width="7.7109375" style="3" customWidth="1"/>
    <col min="4599" max="4599" width="36.85546875" style="3" customWidth="1"/>
    <col min="4600" max="4600" width="11.85546875" style="3" bestFit="1" customWidth="1"/>
    <col min="4601" max="4601" width="10.5703125" style="3" bestFit="1" customWidth="1"/>
    <col min="4602" max="4602" width="7.140625" style="3" bestFit="1" customWidth="1"/>
    <col min="4603" max="4603" width="6.85546875" style="3" bestFit="1" customWidth="1"/>
    <col min="4604" max="4604" width="7.7109375" style="3" bestFit="1" customWidth="1"/>
    <col min="4605" max="4605" width="13.28515625" style="3" bestFit="1" customWidth="1"/>
    <col min="4606" max="4606" width="8.5703125" style="3" bestFit="1" customWidth="1"/>
    <col min="4607" max="4607" width="7.28515625" style="3" bestFit="1" customWidth="1"/>
    <col min="4608" max="4608" width="14.28515625" style="3" bestFit="1" customWidth="1"/>
    <col min="4609" max="4848" width="9.140625" style="3" customWidth="1"/>
    <col min="4849" max="4849" width="10.140625" style="3" customWidth="1"/>
    <col min="4850" max="4850" width="6.85546875" style="3" customWidth="1"/>
    <col min="4851" max="4851" width="32.7109375" style="3" bestFit="1" customWidth="1"/>
    <col min="4852" max="4852" width="9.42578125" style="3"/>
    <col min="4853" max="4853" width="6.7109375" style="3" customWidth="1"/>
    <col min="4854" max="4854" width="7.7109375" style="3" customWidth="1"/>
    <col min="4855" max="4855" width="36.85546875" style="3" customWidth="1"/>
    <col min="4856" max="4856" width="11.85546875" style="3" bestFit="1" customWidth="1"/>
    <col min="4857" max="4857" width="10.5703125" style="3" bestFit="1" customWidth="1"/>
    <col min="4858" max="4858" width="7.140625" style="3" bestFit="1" customWidth="1"/>
    <col min="4859" max="4859" width="6.85546875" style="3" bestFit="1" customWidth="1"/>
    <col min="4860" max="4860" width="7.7109375" style="3" bestFit="1" customWidth="1"/>
    <col min="4861" max="4861" width="13.28515625" style="3" bestFit="1" customWidth="1"/>
    <col min="4862" max="4862" width="8.5703125" style="3" bestFit="1" customWidth="1"/>
    <col min="4863" max="4863" width="7.28515625" style="3" bestFit="1" customWidth="1"/>
    <col min="4864" max="4864" width="14.28515625" style="3" bestFit="1" customWidth="1"/>
    <col min="4865" max="5104" width="9.140625" style="3" customWidth="1"/>
    <col min="5105" max="5105" width="10.140625" style="3" customWidth="1"/>
    <col min="5106" max="5106" width="6.85546875" style="3" customWidth="1"/>
    <col min="5107" max="5107" width="32.7109375" style="3" bestFit="1" customWidth="1"/>
    <col min="5108" max="5108" width="9.42578125" style="3"/>
    <col min="5109" max="5109" width="6.7109375" style="3" customWidth="1"/>
    <col min="5110" max="5110" width="7.7109375" style="3" customWidth="1"/>
    <col min="5111" max="5111" width="36.85546875" style="3" customWidth="1"/>
    <col min="5112" max="5112" width="11.85546875" style="3" bestFit="1" customWidth="1"/>
    <col min="5113" max="5113" width="10.5703125" style="3" bestFit="1" customWidth="1"/>
    <col min="5114" max="5114" width="7.140625" style="3" bestFit="1" customWidth="1"/>
    <col min="5115" max="5115" width="6.85546875" style="3" bestFit="1" customWidth="1"/>
    <col min="5116" max="5116" width="7.7109375" style="3" bestFit="1" customWidth="1"/>
    <col min="5117" max="5117" width="13.28515625" style="3" bestFit="1" customWidth="1"/>
    <col min="5118" max="5118" width="8.5703125" style="3" bestFit="1" customWidth="1"/>
    <col min="5119" max="5119" width="7.28515625" style="3" bestFit="1" customWidth="1"/>
    <col min="5120" max="5120" width="14.28515625" style="3" bestFit="1" customWidth="1"/>
    <col min="5121" max="5360" width="9.140625" style="3" customWidth="1"/>
    <col min="5361" max="5361" width="10.140625" style="3" customWidth="1"/>
    <col min="5362" max="5362" width="6.85546875" style="3" customWidth="1"/>
    <col min="5363" max="5363" width="32.7109375" style="3" bestFit="1" customWidth="1"/>
    <col min="5364" max="5364" width="9.42578125" style="3"/>
    <col min="5365" max="5365" width="6.7109375" style="3" customWidth="1"/>
    <col min="5366" max="5366" width="7.7109375" style="3" customWidth="1"/>
    <col min="5367" max="5367" width="36.85546875" style="3" customWidth="1"/>
    <col min="5368" max="5368" width="11.85546875" style="3" bestFit="1" customWidth="1"/>
    <col min="5369" max="5369" width="10.5703125" style="3" bestFit="1" customWidth="1"/>
    <col min="5370" max="5370" width="7.140625" style="3" bestFit="1" customWidth="1"/>
    <col min="5371" max="5371" width="6.85546875" style="3" bestFit="1" customWidth="1"/>
    <col min="5372" max="5372" width="7.7109375" style="3" bestFit="1" customWidth="1"/>
    <col min="5373" max="5373" width="13.28515625" style="3" bestFit="1" customWidth="1"/>
    <col min="5374" max="5374" width="8.5703125" style="3" bestFit="1" customWidth="1"/>
    <col min="5375" max="5375" width="7.28515625" style="3" bestFit="1" customWidth="1"/>
    <col min="5376" max="5376" width="14.28515625" style="3" bestFit="1" customWidth="1"/>
    <col min="5377" max="5616" width="9.140625" style="3" customWidth="1"/>
    <col min="5617" max="5617" width="10.140625" style="3" customWidth="1"/>
    <col min="5618" max="5618" width="6.85546875" style="3" customWidth="1"/>
    <col min="5619" max="5619" width="32.7109375" style="3" bestFit="1" customWidth="1"/>
    <col min="5620" max="5620" width="9.42578125" style="3"/>
    <col min="5621" max="5621" width="6.7109375" style="3" customWidth="1"/>
    <col min="5622" max="5622" width="7.7109375" style="3" customWidth="1"/>
    <col min="5623" max="5623" width="36.85546875" style="3" customWidth="1"/>
    <col min="5624" max="5624" width="11.85546875" style="3" bestFit="1" customWidth="1"/>
    <col min="5625" max="5625" width="10.5703125" style="3" bestFit="1" customWidth="1"/>
    <col min="5626" max="5626" width="7.140625" style="3" bestFit="1" customWidth="1"/>
    <col min="5627" max="5627" width="6.85546875" style="3" bestFit="1" customWidth="1"/>
    <col min="5628" max="5628" width="7.7109375" style="3" bestFit="1" customWidth="1"/>
    <col min="5629" max="5629" width="13.28515625" style="3" bestFit="1" customWidth="1"/>
    <col min="5630" max="5630" width="8.5703125" style="3" bestFit="1" customWidth="1"/>
    <col min="5631" max="5631" width="7.28515625" style="3" bestFit="1" customWidth="1"/>
    <col min="5632" max="5632" width="14.28515625" style="3" bestFit="1" customWidth="1"/>
    <col min="5633" max="5872" width="9.140625" style="3" customWidth="1"/>
    <col min="5873" max="5873" width="10.140625" style="3" customWidth="1"/>
    <col min="5874" max="5874" width="6.85546875" style="3" customWidth="1"/>
    <col min="5875" max="5875" width="32.7109375" style="3" bestFit="1" customWidth="1"/>
    <col min="5876" max="5876" width="9.42578125" style="3"/>
    <col min="5877" max="5877" width="6.7109375" style="3" customWidth="1"/>
    <col min="5878" max="5878" width="7.7109375" style="3" customWidth="1"/>
    <col min="5879" max="5879" width="36.85546875" style="3" customWidth="1"/>
    <col min="5880" max="5880" width="11.85546875" style="3" bestFit="1" customWidth="1"/>
    <col min="5881" max="5881" width="10.5703125" style="3" bestFit="1" customWidth="1"/>
    <col min="5882" max="5882" width="7.140625" style="3" bestFit="1" customWidth="1"/>
    <col min="5883" max="5883" width="6.85546875" style="3" bestFit="1" customWidth="1"/>
    <col min="5884" max="5884" width="7.7109375" style="3" bestFit="1" customWidth="1"/>
    <col min="5885" max="5885" width="13.28515625" style="3" bestFit="1" customWidth="1"/>
    <col min="5886" max="5886" width="8.5703125" style="3" bestFit="1" customWidth="1"/>
    <col min="5887" max="5887" width="7.28515625" style="3" bestFit="1" customWidth="1"/>
    <col min="5888" max="5888" width="14.28515625" style="3" bestFit="1" customWidth="1"/>
    <col min="5889" max="6128" width="9.140625" style="3" customWidth="1"/>
    <col min="6129" max="6129" width="10.140625" style="3" customWidth="1"/>
    <col min="6130" max="6130" width="6.85546875" style="3" customWidth="1"/>
    <col min="6131" max="6131" width="32.7109375" style="3" bestFit="1" customWidth="1"/>
    <col min="6132" max="6132" width="9.42578125" style="3"/>
    <col min="6133" max="6133" width="6.7109375" style="3" customWidth="1"/>
    <col min="6134" max="6134" width="7.7109375" style="3" customWidth="1"/>
    <col min="6135" max="6135" width="36.85546875" style="3" customWidth="1"/>
    <col min="6136" max="6136" width="11.85546875" style="3" bestFit="1" customWidth="1"/>
    <col min="6137" max="6137" width="10.5703125" style="3" bestFit="1" customWidth="1"/>
    <col min="6138" max="6138" width="7.140625" style="3" bestFit="1" customWidth="1"/>
    <col min="6139" max="6139" width="6.85546875" style="3" bestFit="1" customWidth="1"/>
    <col min="6140" max="6140" width="7.7109375" style="3" bestFit="1" customWidth="1"/>
    <col min="6141" max="6141" width="13.28515625" style="3" bestFit="1" customWidth="1"/>
    <col min="6142" max="6142" width="8.5703125" style="3" bestFit="1" customWidth="1"/>
    <col min="6143" max="6143" width="7.28515625" style="3" bestFit="1" customWidth="1"/>
    <col min="6144" max="6144" width="14.28515625" style="3" bestFit="1" customWidth="1"/>
    <col min="6145" max="6384" width="9.140625" style="3" customWidth="1"/>
    <col min="6385" max="6385" width="10.140625" style="3" customWidth="1"/>
    <col min="6386" max="6386" width="6.85546875" style="3" customWidth="1"/>
    <col min="6387" max="6387" width="32.7109375" style="3" bestFit="1" customWidth="1"/>
    <col min="6388" max="6388" width="9.42578125" style="3"/>
    <col min="6389" max="6389" width="6.7109375" style="3" customWidth="1"/>
    <col min="6390" max="6390" width="7.7109375" style="3" customWidth="1"/>
    <col min="6391" max="6391" width="36.85546875" style="3" customWidth="1"/>
    <col min="6392" max="6392" width="11.85546875" style="3" bestFit="1" customWidth="1"/>
    <col min="6393" max="6393" width="10.5703125" style="3" bestFit="1" customWidth="1"/>
    <col min="6394" max="6394" width="7.140625" style="3" bestFit="1" customWidth="1"/>
    <col min="6395" max="6395" width="6.85546875" style="3" bestFit="1" customWidth="1"/>
    <col min="6396" max="6396" width="7.7109375" style="3" bestFit="1" customWidth="1"/>
    <col min="6397" max="6397" width="13.28515625" style="3" bestFit="1" customWidth="1"/>
    <col min="6398" max="6398" width="8.5703125" style="3" bestFit="1" customWidth="1"/>
    <col min="6399" max="6399" width="7.28515625" style="3" bestFit="1" customWidth="1"/>
    <col min="6400" max="6400" width="14.28515625" style="3" bestFit="1" customWidth="1"/>
    <col min="6401" max="6640" width="9.140625" style="3" customWidth="1"/>
    <col min="6641" max="6641" width="10.140625" style="3" customWidth="1"/>
    <col min="6642" max="6642" width="6.85546875" style="3" customWidth="1"/>
    <col min="6643" max="6643" width="32.7109375" style="3" bestFit="1" customWidth="1"/>
    <col min="6644" max="6644" width="9.42578125" style="3"/>
    <col min="6645" max="6645" width="6.7109375" style="3" customWidth="1"/>
    <col min="6646" max="6646" width="7.7109375" style="3" customWidth="1"/>
    <col min="6647" max="6647" width="36.85546875" style="3" customWidth="1"/>
    <col min="6648" max="6648" width="11.85546875" style="3" bestFit="1" customWidth="1"/>
    <col min="6649" max="6649" width="10.5703125" style="3" bestFit="1" customWidth="1"/>
    <col min="6650" max="6650" width="7.140625" style="3" bestFit="1" customWidth="1"/>
    <col min="6651" max="6651" width="6.85546875" style="3" bestFit="1" customWidth="1"/>
    <col min="6652" max="6652" width="7.7109375" style="3" bestFit="1" customWidth="1"/>
    <col min="6653" max="6653" width="13.28515625" style="3" bestFit="1" customWidth="1"/>
    <col min="6654" max="6654" width="8.5703125" style="3" bestFit="1" customWidth="1"/>
    <col min="6655" max="6655" width="7.28515625" style="3" bestFit="1" customWidth="1"/>
    <col min="6656" max="6656" width="14.28515625" style="3" bestFit="1" customWidth="1"/>
    <col min="6657" max="6896" width="9.140625" style="3" customWidth="1"/>
    <col min="6897" max="6897" width="10.140625" style="3" customWidth="1"/>
    <col min="6898" max="6898" width="6.85546875" style="3" customWidth="1"/>
    <col min="6899" max="6899" width="32.7109375" style="3" bestFit="1" customWidth="1"/>
    <col min="6900" max="6900" width="9.42578125" style="3"/>
    <col min="6901" max="6901" width="6.7109375" style="3" customWidth="1"/>
    <col min="6902" max="6902" width="7.7109375" style="3" customWidth="1"/>
    <col min="6903" max="6903" width="36.85546875" style="3" customWidth="1"/>
    <col min="6904" max="6904" width="11.85546875" style="3" bestFit="1" customWidth="1"/>
    <col min="6905" max="6905" width="10.5703125" style="3" bestFit="1" customWidth="1"/>
    <col min="6906" max="6906" width="7.140625" style="3" bestFit="1" customWidth="1"/>
    <col min="6907" max="6907" width="6.85546875" style="3" bestFit="1" customWidth="1"/>
    <col min="6908" max="6908" width="7.7109375" style="3" bestFit="1" customWidth="1"/>
    <col min="6909" max="6909" width="13.28515625" style="3" bestFit="1" customWidth="1"/>
    <col min="6910" max="6910" width="8.5703125" style="3" bestFit="1" customWidth="1"/>
    <col min="6911" max="6911" width="7.28515625" style="3" bestFit="1" customWidth="1"/>
    <col min="6912" max="6912" width="14.28515625" style="3" bestFit="1" customWidth="1"/>
    <col min="6913" max="7152" width="9.140625" style="3" customWidth="1"/>
    <col min="7153" max="7153" width="10.140625" style="3" customWidth="1"/>
    <col min="7154" max="7154" width="6.85546875" style="3" customWidth="1"/>
    <col min="7155" max="7155" width="32.7109375" style="3" bestFit="1" customWidth="1"/>
    <col min="7156" max="7156" width="9.42578125" style="3"/>
    <col min="7157" max="7157" width="6.7109375" style="3" customWidth="1"/>
    <col min="7158" max="7158" width="7.7109375" style="3" customWidth="1"/>
    <col min="7159" max="7159" width="36.85546875" style="3" customWidth="1"/>
    <col min="7160" max="7160" width="11.85546875" style="3" bestFit="1" customWidth="1"/>
    <col min="7161" max="7161" width="10.5703125" style="3" bestFit="1" customWidth="1"/>
    <col min="7162" max="7162" width="7.140625" style="3" bestFit="1" customWidth="1"/>
    <col min="7163" max="7163" width="6.85546875" style="3" bestFit="1" customWidth="1"/>
    <col min="7164" max="7164" width="7.7109375" style="3" bestFit="1" customWidth="1"/>
    <col min="7165" max="7165" width="13.28515625" style="3" bestFit="1" customWidth="1"/>
    <col min="7166" max="7166" width="8.5703125" style="3" bestFit="1" customWidth="1"/>
    <col min="7167" max="7167" width="7.28515625" style="3" bestFit="1" customWidth="1"/>
    <col min="7168" max="7168" width="14.28515625" style="3" bestFit="1" customWidth="1"/>
    <col min="7169" max="7408" width="9.140625" style="3" customWidth="1"/>
    <col min="7409" max="7409" width="10.140625" style="3" customWidth="1"/>
    <col min="7410" max="7410" width="6.85546875" style="3" customWidth="1"/>
    <col min="7411" max="7411" width="32.7109375" style="3" bestFit="1" customWidth="1"/>
    <col min="7412" max="7412" width="9.42578125" style="3"/>
    <col min="7413" max="7413" width="6.7109375" style="3" customWidth="1"/>
    <col min="7414" max="7414" width="7.7109375" style="3" customWidth="1"/>
    <col min="7415" max="7415" width="36.85546875" style="3" customWidth="1"/>
    <col min="7416" max="7416" width="11.85546875" style="3" bestFit="1" customWidth="1"/>
    <col min="7417" max="7417" width="10.5703125" style="3" bestFit="1" customWidth="1"/>
    <col min="7418" max="7418" width="7.140625" style="3" bestFit="1" customWidth="1"/>
    <col min="7419" max="7419" width="6.85546875" style="3" bestFit="1" customWidth="1"/>
    <col min="7420" max="7420" width="7.7109375" style="3" bestFit="1" customWidth="1"/>
    <col min="7421" max="7421" width="13.28515625" style="3" bestFit="1" customWidth="1"/>
    <col min="7422" max="7422" width="8.5703125" style="3" bestFit="1" customWidth="1"/>
    <col min="7423" max="7423" width="7.28515625" style="3" bestFit="1" customWidth="1"/>
    <col min="7424" max="7424" width="14.28515625" style="3" bestFit="1" customWidth="1"/>
    <col min="7425" max="7664" width="9.140625" style="3" customWidth="1"/>
    <col min="7665" max="7665" width="10.140625" style="3" customWidth="1"/>
    <col min="7666" max="7666" width="6.85546875" style="3" customWidth="1"/>
    <col min="7667" max="7667" width="32.7109375" style="3" bestFit="1" customWidth="1"/>
    <col min="7668" max="7668" width="9.42578125" style="3"/>
    <col min="7669" max="7669" width="6.7109375" style="3" customWidth="1"/>
    <col min="7670" max="7670" width="7.7109375" style="3" customWidth="1"/>
    <col min="7671" max="7671" width="36.85546875" style="3" customWidth="1"/>
    <col min="7672" max="7672" width="11.85546875" style="3" bestFit="1" customWidth="1"/>
    <col min="7673" max="7673" width="10.5703125" style="3" bestFit="1" customWidth="1"/>
    <col min="7674" max="7674" width="7.140625" style="3" bestFit="1" customWidth="1"/>
    <col min="7675" max="7675" width="6.85546875" style="3" bestFit="1" customWidth="1"/>
    <col min="7676" max="7676" width="7.7109375" style="3" bestFit="1" customWidth="1"/>
    <col min="7677" max="7677" width="13.28515625" style="3" bestFit="1" customWidth="1"/>
    <col min="7678" max="7678" width="8.5703125" style="3" bestFit="1" customWidth="1"/>
    <col min="7679" max="7679" width="7.28515625" style="3" bestFit="1" customWidth="1"/>
    <col min="7680" max="7680" width="14.28515625" style="3" bestFit="1" customWidth="1"/>
    <col min="7681" max="7920" width="9.140625" style="3" customWidth="1"/>
    <col min="7921" max="7921" width="10.140625" style="3" customWidth="1"/>
    <col min="7922" max="7922" width="6.85546875" style="3" customWidth="1"/>
    <col min="7923" max="7923" width="32.7109375" style="3" bestFit="1" customWidth="1"/>
    <col min="7924" max="7924" width="9.42578125" style="3"/>
    <col min="7925" max="7925" width="6.7109375" style="3" customWidth="1"/>
    <col min="7926" max="7926" width="7.7109375" style="3" customWidth="1"/>
    <col min="7927" max="7927" width="36.85546875" style="3" customWidth="1"/>
    <col min="7928" max="7928" width="11.85546875" style="3" bestFit="1" customWidth="1"/>
    <col min="7929" max="7929" width="10.5703125" style="3" bestFit="1" customWidth="1"/>
    <col min="7930" max="7930" width="7.140625" style="3" bestFit="1" customWidth="1"/>
    <col min="7931" max="7931" width="6.85546875" style="3" bestFit="1" customWidth="1"/>
    <col min="7932" max="7932" width="7.7109375" style="3" bestFit="1" customWidth="1"/>
    <col min="7933" max="7933" width="13.28515625" style="3" bestFit="1" customWidth="1"/>
    <col min="7934" max="7934" width="8.5703125" style="3" bestFit="1" customWidth="1"/>
    <col min="7935" max="7935" width="7.28515625" style="3" bestFit="1" customWidth="1"/>
    <col min="7936" max="7936" width="14.28515625" style="3" bestFit="1" customWidth="1"/>
    <col min="7937" max="8176" width="9.140625" style="3" customWidth="1"/>
    <col min="8177" max="8177" width="10.140625" style="3" customWidth="1"/>
    <col min="8178" max="8178" width="6.85546875" style="3" customWidth="1"/>
    <col min="8179" max="8179" width="32.7109375" style="3" bestFit="1" customWidth="1"/>
    <col min="8180" max="8180" width="9.42578125" style="3"/>
    <col min="8181" max="8181" width="6.7109375" style="3" customWidth="1"/>
    <col min="8182" max="8182" width="7.7109375" style="3" customWidth="1"/>
    <col min="8183" max="8183" width="36.85546875" style="3" customWidth="1"/>
    <col min="8184" max="8184" width="11.85546875" style="3" bestFit="1" customWidth="1"/>
    <col min="8185" max="8185" width="10.5703125" style="3" bestFit="1" customWidth="1"/>
    <col min="8186" max="8186" width="7.140625" style="3" bestFit="1" customWidth="1"/>
    <col min="8187" max="8187" width="6.85546875" style="3" bestFit="1" customWidth="1"/>
    <col min="8188" max="8188" width="7.7109375" style="3" bestFit="1" customWidth="1"/>
    <col min="8189" max="8189" width="13.28515625" style="3" bestFit="1" customWidth="1"/>
    <col min="8190" max="8190" width="8.5703125" style="3" bestFit="1" customWidth="1"/>
    <col min="8191" max="8191" width="7.28515625" style="3" bestFit="1" customWidth="1"/>
    <col min="8192" max="8192" width="14.28515625" style="3" bestFit="1" customWidth="1"/>
    <col min="8193" max="8432" width="9.140625" style="3" customWidth="1"/>
    <col min="8433" max="8433" width="10.140625" style="3" customWidth="1"/>
    <col min="8434" max="8434" width="6.85546875" style="3" customWidth="1"/>
    <col min="8435" max="8435" width="32.7109375" style="3" bestFit="1" customWidth="1"/>
    <col min="8436" max="8436" width="9.42578125" style="3"/>
    <col min="8437" max="8437" width="6.7109375" style="3" customWidth="1"/>
    <col min="8438" max="8438" width="7.7109375" style="3" customWidth="1"/>
    <col min="8439" max="8439" width="36.85546875" style="3" customWidth="1"/>
    <col min="8440" max="8440" width="11.85546875" style="3" bestFit="1" customWidth="1"/>
    <col min="8441" max="8441" width="10.5703125" style="3" bestFit="1" customWidth="1"/>
    <col min="8442" max="8442" width="7.140625" style="3" bestFit="1" customWidth="1"/>
    <col min="8443" max="8443" width="6.85546875" style="3" bestFit="1" customWidth="1"/>
    <col min="8444" max="8444" width="7.7109375" style="3" bestFit="1" customWidth="1"/>
    <col min="8445" max="8445" width="13.28515625" style="3" bestFit="1" customWidth="1"/>
    <col min="8446" max="8446" width="8.5703125" style="3" bestFit="1" customWidth="1"/>
    <col min="8447" max="8447" width="7.28515625" style="3" bestFit="1" customWidth="1"/>
    <col min="8448" max="8448" width="14.28515625" style="3" bestFit="1" customWidth="1"/>
    <col min="8449" max="8688" width="9.140625" style="3" customWidth="1"/>
    <col min="8689" max="8689" width="10.140625" style="3" customWidth="1"/>
    <col min="8690" max="8690" width="6.85546875" style="3" customWidth="1"/>
    <col min="8691" max="8691" width="32.7109375" style="3" bestFit="1" customWidth="1"/>
    <col min="8692" max="8692" width="9.42578125" style="3"/>
    <col min="8693" max="8693" width="6.7109375" style="3" customWidth="1"/>
    <col min="8694" max="8694" width="7.7109375" style="3" customWidth="1"/>
    <col min="8695" max="8695" width="36.85546875" style="3" customWidth="1"/>
    <col min="8696" max="8696" width="11.85546875" style="3" bestFit="1" customWidth="1"/>
    <col min="8697" max="8697" width="10.5703125" style="3" bestFit="1" customWidth="1"/>
    <col min="8698" max="8698" width="7.140625" style="3" bestFit="1" customWidth="1"/>
    <col min="8699" max="8699" width="6.85546875" style="3" bestFit="1" customWidth="1"/>
    <col min="8700" max="8700" width="7.7109375" style="3" bestFit="1" customWidth="1"/>
    <col min="8701" max="8701" width="13.28515625" style="3" bestFit="1" customWidth="1"/>
    <col min="8702" max="8702" width="8.5703125" style="3" bestFit="1" customWidth="1"/>
    <col min="8703" max="8703" width="7.28515625" style="3" bestFit="1" customWidth="1"/>
    <col min="8704" max="8704" width="14.28515625" style="3" bestFit="1" customWidth="1"/>
    <col min="8705" max="8944" width="9.140625" style="3" customWidth="1"/>
    <col min="8945" max="8945" width="10.140625" style="3" customWidth="1"/>
    <col min="8946" max="8946" width="6.85546875" style="3" customWidth="1"/>
    <col min="8947" max="8947" width="32.7109375" style="3" bestFit="1" customWidth="1"/>
    <col min="8948" max="8948" width="9.42578125" style="3"/>
    <col min="8949" max="8949" width="6.7109375" style="3" customWidth="1"/>
    <col min="8950" max="8950" width="7.7109375" style="3" customWidth="1"/>
    <col min="8951" max="8951" width="36.85546875" style="3" customWidth="1"/>
    <col min="8952" max="8952" width="11.85546875" style="3" bestFit="1" customWidth="1"/>
    <col min="8953" max="8953" width="10.5703125" style="3" bestFit="1" customWidth="1"/>
    <col min="8954" max="8954" width="7.140625" style="3" bestFit="1" customWidth="1"/>
    <col min="8955" max="8955" width="6.85546875" style="3" bestFit="1" customWidth="1"/>
    <col min="8956" max="8956" width="7.7109375" style="3" bestFit="1" customWidth="1"/>
    <col min="8957" max="8957" width="13.28515625" style="3" bestFit="1" customWidth="1"/>
    <col min="8958" max="8958" width="8.5703125" style="3" bestFit="1" customWidth="1"/>
    <col min="8959" max="8959" width="7.28515625" style="3" bestFit="1" customWidth="1"/>
    <col min="8960" max="8960" width="14.28515625" style="3" bestFit="1" customWidth="1"/>
    <col min="8961" max="9200" width="9.140625" style="3" customWidth="1"/>
    <col min="9201" max="9201" width="10.140625" style="3" customWidth="1"/>
    <col min="9202" max="9202" width="6.85546875" style="3" customWidth="1"/>
    <col min="9203" max="9203" width="32.7109375" style="3" bestFit="1" customWidth="1"/>
    <col min="9204" max="9204" width="9.42578125" style="3"/>
    <col min="9205" max="9205" width="6.7109375" style="3" customWidth="1"/>
    <col min="9206" max="9206" width="7.7109375" style="3" customWidth="1"/>
    <col min="9207" max="9207" width="36.85546875" style="3" customWidth="1"/>
    <col min="9208" max="9208" width="11.85546875" style="3" bestFit="1" customWidth="1"/>
    <col min="9209" max="9209" width="10.5703125" style="3" bestFit="1" customWidth="1"/>
    <col min="9210" max="9210" width="7.140625" style="3" bestFit="1" customWidth="1"/>
    <col min="9211" max="9211" width="6.85546875" style="3" bestFit="1" customWidth="1"/>
    <col min="9212" max="9212" width="7.7109375" style="3" bestFit="1" customWidth="1"/>
    <col min="9213" max="9213" width="13.28515625" style="3" bestFit="1" customWidth="1"/>
    <col min="9214" max="9214" width="8.5703125" style="3" bestFit="1" customWidth="1"/>
    <col min="9215" max="9215" width="7.28515625" style="3" bestFit="1" customWidth="1"/>
    <col min="9216" max="9216" width="14.28515625" style="3" bestFit="1" customWidth="1"/>
    <col min="9217" max="9456" width="9.140625" style="3" customWidth="1"/>
    <col min="9457" max="9457" width="10.140625" style="3" customWidth="1"/>
    <col min="9458" max="9458" width="6.85546875" style="3" customWidth="1"/>
    <col min="9459" max="9459" width="32.7109375" style="3" bestFit="1" customWidth="1"/>
    <col min="9460" max="9460" width="9.42578125" style="3"/>
    <col min="9461" max="9461" width="6.7109375" style="3" customWidth="1"/>
    <col min="9462" max="9462" width="7.7109375" style="3" customWidth="1"/>
    <col min="9463" max="9463" width="36.85546875" style="3" customWidth="1"/>
    <col min="9464" max="9464" width="11.85546875" style="3" bestFit="1" customWidth="1"/>
    <col min="9465" max="9465" width="10.5703125" style="3" bestFit="1" customWidth="1"/>
    <col min="9466" max="9466" width="7.140625" style="3" bestFit="1" customWidth="1"/>
    <col min="9467" max="9467" width="6.85546875" style="3" bestFit="1" customWidth="1"/>
    <col min="9468" max="9468" width="7.7109375" style="3" bestFit="1" customWidth="1"/>
    <col min="9469" max="9469" width="13.28515625" style="3" bestFit="1" customWidth="1"/>
    <col min="9470" max="9470" width="8.5703125" style="3" bestFit="1" customWidth="1"/>
    <col min="9471" max="9471" width="7.28515625" style="3" bestFit="1" customWidth="1"/>
    <col min="9472" max="9472" width="14.28515625" style="3" bestFit="1" customWidth="1"/>
    <col min="9473" max="9712" width="9.140625" style="3" customWidth="1"/>
    <col min="9713" max="9713" width="10.140625" style="3" customWidth="1"/>
    <col min="9714" max="9714" width="6.85546875" style="3" customWidth="1"/>
    <col min="9715" max="9715" width="32.7109375" style="3" bestFit="1" customWidth="1"/>
    <col min="9716" max="9716" width="9.42578125" style="3"/>
    <col min="9717" max="9717" width="6.7109375" style="3" customWidth="1"/>
    <col min="9718" max="9718" width="7.7109375" style="3" customWidth="1"/>
    <col min="9719" max="9719" width="36.85546875" style="3" customWidth="1"/>
    <col min="9720" max="9720" width="11.85546875" style="3" bestFit="1" customWidth="1"/>
    <col min="9721" max="9721" width="10.5703125" style="3" bestFit="1" customWidth="1"/>
    <col min="9722" max="9722" width="7.140625" style="3" bestFit="1" customWidth="1"/>
    <col min="9723" max="9723" width="6.85546875" style="3" bestFit="1" customWidth="1"/>
    <col min="9724" max="9724" width="7.7109375" style="3" bestFit="1" customWidth="1"/>
    <col min="9725" max="9725" width="13.28515625" style="3" bestFit="1" customWidth="1"/>
    <col min="9726" max="9726" width="8.5703125" style="3" bestFit="1" customWidth="1"/>
    <col min="9727" max="9727" width="7.28515625" style="3" bestFit="1" customWidth="1"/>
    <col min="9728" max="9728" width="14.28515625" style="3" bestFit="1" customWidth="1"/>
    <col min="9729" max="9968" width="9.140625" style="3" customWidth="1"/>
    <col min="9969" max="9969" width="10.140625" style="3" customWidth="1"/>
    <col min="9970" max="9970" width="6.85546875" style="3" customWidth="1"/>
    <col min="9971" max="9971" width="32.7109375" style="3" bestFit="1" customWidth="1"/>
    <col min="9972" max="9972" width="9.42578125" style="3"/>
    <col min="9973" max="9973" width="6.7109375" style="3" customWidth="1"/>
    <col min="9974" max="9974" width="7.7109375" style="3" customWidth="1"/>
    <col min="9975" max="9975" width="36.85546875" style="3" customWidth="1"/>
    <col min="9976" max="9976" width="11.85546875" style="3" bestFit="1" customWidth="1"/>
    <col min="9977" max="9977" width="10.5703125" style="3" bestFit="1" customWidth="1"/>
    <col min="9978" max="9978" width="7.140625" style="3" bestFit="1" customWidth="1"/>
    <col min="9979" max="9979" width="6.85546875" style="3" bestFit="1" customWidth="1"/>
    <col min="9980" max="9980" width="7.7109375" style="3" bestFit="1" customWidth="1"/>
    <col min="9981" max="9981" width="13.28515625" style="3" bestFit="1" customWidth="1"/>
    <col min="9982" max="9982" width="8.5703125" style="3" bestFit="1" customWidth="1"/>
    <col min="9983" max="9983" width="7.28515625" style="3" bestFit="1" customWidth="1"/>
    <col min="9984" max="9984" width="14.28515625" style="3" bestFit="1" customWidth="1"/>
    <col min="9985" max="10224" width="9.140625" style="3" customWidth="1"/>
    <col min="10225" max="10225" width="10.140625" style="3" customWidth="1"/>
    <col min="10226" max="10226" width="6.85546875" style="3" customWidth="1"/>
    <col min="10227" max="10227" width="32.7109375" style="3" bestFit="1" customWidth="1"/>
    <col min="10228" max="10228" width="9.42578125" style="3"/>
    <col min="10229" max="10229" width="6.7109375" style="3" customWidth="1"/>
    <col min="10230" max="10230" width="7.7109375" style="3" customWidth="1"/>
    <col min="10231" max="10231" width="36.85546875" style="3" customWidth="1"/>
    <col min="10232" max="10232" width="11.85546875" style="3" bestFit="1" customWidth="1"/>
    <col min="10233" max="10233" width="10.5703125" style="3" bestFit="1" customWidth="1"/>
    <col min="10234" max="10234" width="7.140625" style="3" bestFit="1" customWidth="1"/>
    <col min="10235" max="10235" width="6.85546875" style="3" bestFit="1" customWidth="1"/>
    <col min="10236" max="10236" width="7.7109375" style="3" bestFit="1" customWidth="1"/>
    <col min="10237" max="10237" width="13.28515625" style="3" bestFit="1" customWidth="1"/>
    <col min="10238" max="10238" width="8.5703125" style="3" bestFit="1" customWidth="1"/>
    <col min="10239" max="10239" width="7.28515625" style="3" bestFit="1" customWidth="1"/>
    <col min="10240" max="10240" width="14.28515625" style="3" bestFit="1" customWidth="1"/>
    <col min="10241" max="10480" width="9.140625" style="3" customWidth="1"/>
    <col min="10481" max="10481" width="10.140625" style="3" customWidth="1"/>
    <col min="10482" max="10482" width="6.85546875" style="3" customWidth="1"/>
    <col min="10483" max="10483" width="32.7109375" style="3" bestFit="1" customWidth="1"/>
    <col min="10484" max="10484" width="9.42578125" style="3"/>
    <col min="10485" max="10485" width="6.7109375" style="3" customWidth="1"/>
    <col min="10486" max="10486" width="7.7109375" style="3" customWidth="1"/>
    <col min="10487" max="10487" width="36.85546875" style="3" customWidth="1"/>
    <col min="10488" max="10488" width="11.85546875" style="3" bestFit="1" customWidth="1"/>
    <col min="10489" max="10489" width="10.5703125" style="3" bestFit="1" customWidth="1"/>
    <col min="10490" max="10490" width="7.140625" style="3" bestFit="1" customWidth="1"/>
    <col min="10491" max="10491" width="6.85546875" style="3" bestFit="1" customWidth="1"/>
    <col min="10492" max="10492" width="7.7109375" style="3" bestFit="1" customWidth="1"/>
    <col min="10493" max="10493" width="13.28515625" style="3" bestFit="1" customWidth="1"/>
    <col min="10494" max="10494" width="8.5703125" style="3" bestFit="1" customWidth="1"/>
    <col min="10495" max="10495" width="7.28515625" style="3" bestFit="1" customWidth="1"/>
    <col min="10496" max="10496" width="14.28515625" style="3" bestFit="1" customWidth="1"/>
    <col min="10497" max="10736" width="9.140625" style="3" customWidth="1"/>
    <col min="10737" max="10737" width="10.140625" style="3" customWidth="1"/>
    <col min="10738" max="10738" width="6.85546875" style="3" customWidth="1"/>
    <col min="10739" max="10739" width="32.7109375" style="3" bestFit="1" customWidth="1"/>
    <col min="10740" max="10740" width="9.42578125" style="3"/>
    <col min="10741" max="10741" width="6.7109375" style="3" customWidth="1"/>
    <col min="10742" max="10742" width="7.7109375" style="3" customWidth="1"/>
    <col min="10743" max="10743" width="36.85546875" style="3" customWidth="1"/>
    <col min="10744" max="10744" width="11.85546875" style="3" bestFit="1" customWidth="1"/>
    <col min="10745" max="10745" width="10.5703125" style="3" bestFit="1" customWidth="1"/>
    <col min="10746" max="10746" width="7.140625" style="3" bestFit="1" customWidth="1"/>
    <col min="10747" max="10747" width="6.85546875" style="3" bestFit="1" customWidth="1"/>
    <col min="10748" max="10748" width="7.7109375" style="3" bestFit="1" customWidth="1"/>
    <col min="10749" max="10749" width="13.28515625" style="3" bestFit="1" customWidth="1"/>
    <col min="10750" max="10750" width="8.5703125" style="3" bestFit="1" customWidth="1"/>
    <col min="10751" max="10751" width="7.28515625" style="3" bestFit="1" customWidth="1"/>
    <col min="10752" max="10752" width="14.28515625" style="3" bestFit="1" customWidth="1"/>
    <col min="10753" max="10992" width="9.140625" style="3" customWidth="1"/>
    <col min="10993" max="10993" width="10.140625" style="3" customWidth="1"/>
    <col min="10994" max="10994" width="6.85546875" style="3" customWidth="1"/>
    <col min="10995" max="10995" width="32.7109375" style="3" bestFit="1" customWidth="1"/>
    <col min="10996" max="10996" width="9.42578125" style="3"/>
    <col min="10997" max="10997" width="6.7109375" style="3" customWidth="1"/>
    <col min="10998" max="10998" width="7.7109375" style="3" customWidth="1"/>
    <col min="10999" max="10999" width="36.85546875" style="3" customWidth="1"/>
    <col min="11000" max="11000" width="11.85546875" style="3" bestFit="1" customWidth="1"/>
    <col min="11001" max="11001" width="10.5703125" style="3" bestFit="1" customWidth="1"/>
    <col min="11002" max="11002" width="7.140625" style="3" bestFit="1" customWidth="1"/>
    <col min="11003" max="11003" width="6.85546875" style="3" bestFit="1" customWidth="1"/>
    <col min="11004" max="11004" width="7.7109375" style="3" bestFit="1" customWidth="1"/>
    <col min="11005" max="11005" width="13.28515625" style="3" bestFit="1" customWidth="1"/>
    <col min="11006" max="11006" width="8.5703125" style="3" bestFit="1" customWidth="1"/>
    <col min="11007" max="11007" width="7.28515625" style="3" bestFit="1" customWidth="1"/>
    <col min="11008" max="11008" width="14.28515625" style="3" bestFit="1" customWidth="1"/>
    <col min="11009" max="11248" width="9.140625" style="3" customWidth="1"/>
    <col min="11249" max="11249" width="10.140625" style="3" customWidth="1"/>
    <col min="11250" max="11250" width="6.85546875" style="3" customWidth="1"/>
    <col min="11251" max="11251" width="32.7109375" style="3" bestFit="1" customWidth="1"/>
    <col min="11252" max="11252" width="9.42578125" style="3"/>
    <col min="11253" max="11253" width="6.7109375" style="3" customWidth="1"/>
    <col min="11254" max="11254" width="7.7109375" style="3" customWidth="1"/>
    <col min="11255" max="11255" width="36.85546875" style="3" customWidth="1"/>
    <col min="11256" max="11256" width="11.85546875" style="3" bestFit="1" customWidth="1"/>
    <col min="11257" max="11257" width="10.5703125" style="3" bestFit="1" customWidth="1"/>
    <col min="11258" max="11258" width="7.140625" style="3" bestFit="1" customWidth="1"/>
    <col min="11259" max="11259" width="6.85546875" style="3" bestFit="1" customWidth="1"/>
    <col min="11260" max="11260" width="7.7109375" style="3" bestFit="1" customWidth="1"/>
    <col min="11261" max="11261" width="13.28515625" style="3" bestFit="1" customWidth="1"/>
    <col min="11262" max="11262" width="8.5703125" style="3" bestFit="1" customWidth="1"/>
    <col min="11263" max="11263" width="7.28515625" style="3" bestFit="1" customWidth="1"/>
    <col min="11264" max="11264" width="14.28515625" style="3" bestFit="1" customWidth="1"/>
    <col min="11265" max="11504" width="9.140625" style="3" customWidth="1"/>
    <col min="11505" max="11505" width="10.140625" style="3" customWidth="1"/>
    <col min="11506" max="11506" width="6.85546875" style="3" customWidth="1"/>
    <col min="11507" max="11507" width="32.7109375" style="3" bestFit="1" customWidth="1"/>
    <col min="11508" max="11508" width="9.42578125" style="3"/>
    <col min="11509" max="11509" width="6.7109375" style="3" customWidth="1"/>
    <col min="11510" max="11510" width="7.7109375" style="3" customWidth="1"/>
    <col min="11511" max="11511" width="36.85546875" style="3" customWidth="1"/>
    <col min="11512" max="11512" width="11.85546875" style="3" bestFit="1" customWidth="1"/>
    <col min="11513" max="11513" width="10.5703125" style="3" bestFit="1" customWidth="1"/>
    <col min="11514" max="11514" width="7.140625" style="3" bestFit="1" customWidth="1"/>
    <col min="11515" max="11515" width="6.85546875" style="3" bestFit="1" customWidth="1"/>
    <col min="11516" max="11516" width="7.7109375" style="3" bestFit="1" customWidth="1"/>
    <col min="11517" max="11517" width="13.28515625" style="3" bestFit="1" customWidth="1"/>
    <col min="11518" max="11518" width="8.5703125" style="3" bestFit="1" customWidth="1"/>
    <col min="11519" max="11519" width="7.28515625" style="3" bestFit="1" customWidth="1"/>
    <col min="11520" max="11520" width="14.28515625" style="3" bestFit="1" customWidth="1"/>
    <col min="11521" max="11760" width="9.140625" style="3" customWidth="1"/>
    <col min="11761" max="11761" width="10.140625" style="3" customWidth="1"/>
    <col min="11762" max="11762" width="6.85546875" style="3" customWidth="1"/>
    <col min="11763" max="11763" width="32.7109375" style="3" bestFit="1" customWidth="1"/>
    <col min="11764" max="11764" width="9.42578125" style="3"/>
    <col min="11765" max="11765" width="6.7109375" style="3" customWidth="1"/>
    <col min="11766" max="11766" width="7.7109375" style="3" customWidth="1"/>
    <col min="11767" max="11767" width="36.85546875" style="3" customWidth="1"/>
    <col min="11768" max="11768" width="11.85546875" style="3" bestFit="1" customWidth="1"/>
    <col min="11769" max="11769" width="10.5703125" style="3" bestFit="1" customWidth="1"/>
    <col min="11770" max="11770" width="7.140625" style="3" bestFit="1" customWidth="1"/>
    <col min="11771" max="11771" width="6.85546875" style="3" bestFit="1" customWidth="1"/>
    <col min="11772" max="11772" width="7.7109375" style="3" bestFit="1" customWidth="1"/>
    <col min="11773" max="11773" width="13.28515625" style="3" bestFit="1" customWidth="1"/>
    <col min="11774" max="11774" width="8.5703125" style="3" bestFit="1" customWidth="1"/>
    <col min="11775" max="11775" width="7.28515625" style="3" bestFit="1" customWidth="1"/>
    <col min="11776" max="11776" width="14.28515625" style="3" bestFit="1" customWidth="1"/>
    <col min="11777" max="12016" width="9.140625" style="3" customWidth="1"/>
    <col min="12017" max="12017" width="10.140625" style="3" customWidth="1"/>
    <col min="12018" max="12018" width="6.85546875" style="3" customWidth="1"/>
    <col min="12019" max="12019" width="32.7109375" style="3" bestFit="1" customWidth="1"/>
    <col min="12020" max="12020" width="9.42578125" style="3"/>
    <col min="12021" max="12021" width="6.7109375" style="3" customWidth="1"/>
    <col min="12022" max="12022" width="7.7109375" style="3" customWidth="1"/>
    <col min="12023" max="12023" width="36.85546875" style="3" customWidth="1"/>
    <col min="12024" max="12024" width="11.85546875" style="3" bestFit="1" customWidth="1"/>
    <col min="12025" max="12025" width="10.5703125" style="3" bestFit="1" customWidth="1"/>
    <col min="12026" max="12026" width="7.140625" style="3" bestFit="1" customWidth="1"/>
    <col min="12027" max="12027" width="6.85546875" style="3" bestFit="1" customWidth="1"/>
    <col min="12028" max="12028" width="7.7109375" style="3" bestFit="1" customWidth="1"/>
    <col min="12029" max="12029" width="13.28515625" style="3" bestFit="1" customWidth="1"/>
    <col min="12030" max="12030" width="8.5703125" style="3" bestFit="1" customWidth="1"/>
    <col min="12031" max="12031" width="7.28515625" style="3" bestFit="1" customWidth="1"/>
    <col min="12032" max="12032" width="14.28515625" style="3" bestFit="1" customWidth="1"/>
    <col min="12033" max="12272" width="9.140625" style="3" customWidth="1"/>
    <col min="12273" max="12273" width="10.140625" style="3" customWidth="1"/>
    <col min="12274" max="12274" width="6.85546875" style="3" customWidth="1"/>
    <col min="12275" max="12275" width="32.7109375" style="3" bestFit="1" customWidth="1"/>
    <col min="12276" max="12276" width="9.42578125" style="3"/>
    <col min="12277" max="12277" width="6.7109375" style="3" customWidth="1"/>
    <col min="12278" max="12278" width="7.7109375" style="3" customWidth="1"/>
    <col min="12279" max="12279" width="36.85546875" style="3" customWidth="1"/>
    <col min="12280" max="12280" width="11.85546875" style="3" bestFit="1" customWidth="1"/>
    <col min="12281" max="12281" width="10.5703125" style="3" bestFit="1" customWidth="1"/>
    <col min="12282" max="12282" width="7.140625" style="3" bestFit="1" customWidth="1"/>
    <col min="12283" max="12283" width="6.85546875" style="3" bestFit="1" customWidth="1"/>
    <col min="12284" max="12284" width="7.7109375" style="3" bestFit="1" customWidth="1"/>
    <col min="12285" max="12285" width="13.28515625" style="3" bestFit="1" customWidth="1"/>
    <col min="12286" max="12286" width="8.5703125" style="3" bestFit="1" customWidth="1"/>
    <col min="12287" max="12287" width="7.28515625" style="3" bestFit="1" customWidth="1"/>
    <col min="12288" max="12288" width="14.28515625" style="3" bestFit="1" customWidth="1"/>
    <col min="12289" max="12528" width="9.140625" style="3" customWidth="1"/>
    <col min="12529" max="12529" width="10.140625" style="3" customWidth="1"/>
    <col min="12530" max="12530" width="6.85546875" style="3" customWidth="1"/>
    <col min="12531" max="12531" width="32.7109375" style="3" bestFit="1" customWidth="1"/>
    <col min="12532" max="12532" width="9.42578125" style="3"/>
    <col min="12533" max="12533" width="6.7109375" style="3" customWidth="1"/>
    <col min="12534" max="12534" width="7.7109375" style="3" customWidth="1"/>
    <col min="12535" max="12535" width="36.85546875" style="3" customWidth="1"/>
    <col min="12536" max="12536" width="11.85546875" style="3" bestFit="1" customWidth="1"/>
    <col min="12537" max="12537" width="10.5703125" style="3" bestFit="1" customWidth="1"/>
    <col min="12538" max="12538" width="7.140625" style="3" bestFit="1" customWidth="1"/>
    <col min="12539" max="12539" width="6.85546875" style="3" bestFit="1" customWidth="1"/>
    <col min="12540" max="12540" width="7.7109375" style="3" bestFit="1" customWidth="1"/>
    <col min="12541" max="12541" width="13.28515625" style="3" bestFit="1" customWidth="1"/>
    <col min="12542" max="12542" width="8.5703125" style="3" bestFit="1" customWidth="1"/>
    <col min="12543" max="12543" width="7.28515625" style="3" bestFit="1" customWidth="1"/>
    <col min="12544" max="12544" width="14.28515625" style="3" bestFit="1" customWidth="1"/>
    <col min="12545" max="12784" width="9.140625" style="3" customWidth="1"/>
    <col min="12785" max="12785" width="10.140625" style="3" customWidth="1"/>
    <col min="12786" max="12786" width="6.85546875" style="3" customWidth="1"/>
    <col min="12787" max="12787" width="32.7109375" style="3" bestFit="1" customWidth="1"/>
    <col min="12788" max="12788" width="9.42578125" style="3"/>
    <col min="12789" max="12789" width="6.7109375" style="3" customWidth="1"/>
    <col min="12790" max="12790" width="7.7109375" style="3" customWidth="1"/>
    <col min="12791" max="12791" width="36.85546875" style="3" customWidth="1"/>
    <col min="12792" max="12792" width="11.85546875" style="3" bestFit="1" customWidth="1"/>
    <col min="12793" max="12793" width="10.5703125" style="3" bestFit="1" customWidth="1"/>
    <col min="12794" max="12794" width="7.140625" style="3" bestFit="1" customWidth="1"/>
    <col min="12795" max="12795" width="6.85546875" style="3" bestFit="1" customWidth="1"/>
    <col min="12796" max="12796" width="7.7109375" style="3" bestFit="1" customWidth="1"/>
    <col min="12797" max="12797" width="13.28515625" style="3" bestFit="1" customWidth="1"/>
    <col min="12798" max="12798" width="8.5703125" style="3" bestFit="1" customWidth="1"/>
    <col min="12799" max="12799" width="7.28515625" style="3" bestFit="1" customWidth="1"/>
    <col min="12800" max="12800" width="14.28515625" style="3" bestFit="1" customWidth="1"/>
    <col min="12801" max="13040" width="9.140625" style="3" customWidth="1"/>
    <col min="13041" max="13041" width="10.140625" style="3" customWidth="1"/>
    <col min="13042" max="13042" width="6.85546875" style="3" customWidth="1"/>
    <col min="13043" max="13043" width="32.7109375" style="3" bestFit="1" customWidth="1"/>
    <col min="13044" max="13044" width="9.42578125" style="3"/>
    <col min="13045" max="13045" width="6.7109375" style="3" customWidth="1"/>
    <col min="13046" max="13046" width="7.7109375" style="3" customWidth="1"/>
    <col min="13047" max="13047" width="36.85546875" style="3" customWidth="1"/>
    <col min="13048" max="13048" width="11.85546875" style="3" bestFit="1" customWidth="1"/>
    <col min="13049" max="13049" width="10.5703125" style="3" bestFit="1" customWidth="1"/>
    <col min="13050" max="13050" width="7.140625" style="3" bestFit="1" customWidth="1"/>
    <col min="13051" max="13051" width="6.85546875" style="3" bestFit="1" customWidth="1"/>
    <col min="13052" max="13052" width="7.7109375" style="3" bestFit="1" customWidth="1"/>
    <col min="13053" max="13053" width="13.28515625" style="3" bestFit="1" customWidth="1"/>
    <col min="13054" max="13054" width="8.5703125" style="3" bestFit="1" customWidth="1"/>
    <col min="13055" max="13055" width="7.28515625" style="3" bestFit="1" customWidth="1"/>
    <col min="13056" max="13056" width="14.28515625" style="3" bestFit="1" customWidth="1"/>
    <col min="13057" max="13296" width="9.140625" style="3" customWidth="1"/>
    <col min="13297" max="13297" width="10.140625" style="3" customWidth="1"/>
    <col min="13298" max="13298" width="6.85546875" style="3" customWidth="1"/>
    <col min="13299" max="13299" width="32.7109375" style="3" bestFit="1" customWidth="1"/>
    <col min="13300" max="13300" width="9.42578125" style="3"/>
    <col min="13301" max="13301" width="6.7109375" style="3" customWidth="1"/>
    <col min="13302" max="13302" width="7.7109375" style="3" customWidth="1"/>
    <col min="13303" max="13303" width="36.85546875" style="3" customWidth="1"/>
    <col min="13304" max="13304" width="11.85546875" style="3" bestFit="1" customWidth="1"/>
    <col min="13305" max="13305" width="10.5703125" style="3" bestFit="1" customWidth="1"/>
    <col min="13306" max="13306" width="7.140625" style="3" bestFit="1" customWidth="1"/>
    <col min="13307" max="13307" width="6.85546875" style="3" bestFit="1" customWidth="1"/>
    <col min="13308" max="13308" width="7.7109375" style="3" bestFit="1" customWidth="1"/>
    <col min="13309" max="13309" width="13.28515625" style="3" bestFit="1" customWidth="1"/>
    <col min="13310" max="13310" width="8.5703125" style="3" bestFit="1" customWidth="1"/>
    <col min="13311" max="13311" width="7.28515625" style="3" bestFit="1" customWidth="1"/>
    <col min="13312" max="13312" width="14.28515625" style="3" bestFit="1" customWidth="1"/>
    <col min="13313" max="13552" width="9.140625" style="3" customWidth="1"/>
    <col min="13553" max="13553" width="10.140625" style="3" customWidth="1"/>
    <col min="13554" max="13554" width="6.85546875" style="3" customWidth="1"/>
    <col min="13555" max="13555" width="32.7109375" style="3" bestFit="1" customWidth="1"/>
    <col min="13556" max="13556" width="9.42578125" style="3"/>
    <col min="13557" max="13557" width="6.7109375" style="3" customWidth="1"/>
    <col min="13558" max="13558" width="7.7109375" style="3" customWidth="1"/>
    <col min="13559" max="13559" width="36.85546875" style="3" customWidth="1"/>
    <col min="13560" max="13560" width="11.85546875" style="3" bestFit="1" customWidth="1"/>
    <col min="13561" max="13561" width="10.5703125" style="3" bestFit="1" customWidth="1"/>
    <col min="13562" max="13562" width="7.140625" style="3" bestFit="1" customWidth="1"/>
    <col min="13563" max="13563" width="6.85546875" style="3" bestFit="1" customWidth="1"/>
    <col min="13564" max="13564" width="7.7109375" style="3" bestFit="1" customWidth="1"/>
    <col min="13565" max="13565" width="13.28515625" style="3" bestFit="1" customWidth="1"/>
    <col min="13566" max="13566" width="8.5703125" style="3" bestFit="1" customWidth="1"/>
    <col min="13567" max="13567" width="7.28515625" style="3" bestFit="1" customWidth="1"/>
    <col min="13568" max="13568" width="14.28515625" style="3" bestFit="1" customWidth="1"/>
    <col min="13569" max="13808" width="9.140625" style="3" customWidth="1"/>
    <col min="13809" max="13809" width="10.140625" style="3" customWidth="1"/>
    <col min="13810" max="13810" width="6.85546875" style="3" customWidth="1"/>
    <col min="13811" max="13811" width="32.7109375" style="3" bestFit="1" customWidth="1"/>
    <col min="13812" max="13812" width="9.42578125" style="3"/>
    <col min="13813" max="13813" width="6.7109375" style="3" customWidth="1"/>
    <col min="13814" max="13814" width="7.7109375" style="3" customWidth="1"/>
    <col min="13815" max="13815" width="36.85546875" style="3" customWidth="1"/>
    <col min="13816" max="13816" width="11.85546875" style="3" bestFit="1" customWidth="1"/>
    <col min="13817" max="13817" width="10.5703125" style="3" bestFit="1" customWidth="1"/>
    <col min="13818" max="13818" width="7.140625" style="3" bestFit="1" customWidth="1"/>
    <col min="13819" max="13819" width="6.85546875" style="3" bestFit="1" customWidth="1"/>
    <col min="13820" max="13820" width="7.7109375" style="3" bestFit="1" customWidth="1"/>
    <col min="13821" max="13821" width="13.28515625" style="3" bestFit="1" customWidth="1"/>
    <col min="13822" max="13822" width="8.5703125" style="3" bestFit="1" customWidth="1"/>
    <col min="13823" max="13823" width="7.28515625" style="3" bestFit="1" customWidth="1"/>
    <col min="13824" max="13824" width="14.28515625" style="3" bestFit="1" customWidth="1"/>
    <col min="13825" max="14064" width="9.140625" style="3" customWidth="1"/>
    <col min="14065" max="14065" width="10.140625" style="3" customWidth="1"/>
    <col min="14066" max="14066" width="6.85546875" style="3" customWidth="1"/>
    <col min="14067" max="14067" width="32.7109375" style="3" bestFit="1" customWidth="1"/>
    <col min="14068" max="14068" width="9.42578125" style="3"/>
    <col min="14069" max="14069" width="6.7109375" style="3" customWidth="1"/>
    <col min="14070" max="14070" width="7.7109375" style="3" customWidth="1"/>
    <col min="14071" max="14071" width="36.85546875" style="3" customWidth="1"/>
    <col min="14072" max="14072" width="11.85546875" style="3" bestFit="1" customWidth="1"/>
    <col min="14073" max="14073" width="10.5703125" style="3" bestFit="1" customWidth="1"/>
    <col min="14074" max="14074" width="7.140625" style="3" bestFit="1" customWidth="1"/>
    <col min="14075" max="14075" width="6.85546875" style="3" bestFit="1" customWidth="1"/>
    <col min="14076" max="14076" width="7.7109375" style="3" bestFit="1" customWidth="1"/>
    <col min="14077" max="14077" width="13.28515625" style="3" bestFit="1" customWidth="1"/>
    <col min="14078" max="14078" width="8.5703125" style="3" bestFit="1" customWidth="1"/>
    <col min="14079" max="14079" width="7.28515625" style="3" bestFit="1" customWidth="1"/>
    <col min="14080" max="14080" width="14.28515625" style="3" bestFit="1" customWidth="1"/>
    <col min="14081" max="14320" width="9.140625" style="3" customWidth="1"/>
    <col min="14321" max="14321" width="10.140625" style="3" customWidth="1"/>
    <col min="14322" max="14322" width="6.85546875" style="3" customWidth="1"/>
    <col min="14323" max="14323" width="32.7109375" style="3" bestFit="1" customWidth="1"/>
    <col min="14324" max="14324" width="9.42578125" style="3"/>
    <col min="14325" max="14325" width="6.7109375" style="3" customWidth="1"/>
    <col min="14326" max="14326" width="7.7109375" style="3" customWidth="1"/>
    <col min="14327" max="14327" width="36.85546875" style="3" customWidth="1"/>
    <col min="14328" max="14328" width="11.85546875" style="3" bestFit="1" customWidth="1"/>
    <col min="14329" max="14329" width="10.5703125" style="3" bestFit="1" customWidth="1"/>
    <col min="14330" max="14330" width="7.140625" style="3" bestFit="1" customWidth="1"/>
    <col min="14331" max="14331" width="6.85546875" style="3" bestFit="1" customWidth="1"/>
    <col min="14332" max="14332" width="7.7109375" style="3" bestFit="1" customWidth="1"/>
    <col min="14333" max="14333" width="13.28515625" style="3" bestFit="1" customWidth="1"/>
    <col min="14334" max="14334" width="8.5703125" style="3" bestFit="1" customWidth="1"/>
    <col min="14335" max="14335" width="7.28515625" style="3" bestFit="1" customWidth="1"/>
    <col min="14336" max="14336" width="14.28515625" style="3" bestFit="1" customWidth="1"/>
    <col min="14337" max="14576" width="9.140625" style="3" customWidth="1"/>
    <col min="14577" max="14577" width="10.140625" style="3" customWidth="1"/>
    <col min="14578" max="14578" width="6.85546875" style="3" customWidth="1"/>
    <col min="14579" max="14579" width="32.7109375" style="3" bestFit="1" customWidth="1"/>
    <col min="14580" max="14580" width="9.42578125" style="3"/>
    <col min="14581" max="14581" width="6.7109375" style="3" customWidth="1"/>
    <col min="14582" max="14582" width="7.7109375" style="3" customWidth="1"/>
    <col min="14583" max="14583" width="36.85546875" style="3" customWidth="1"/>
    <col min="14584" max="14584" width="11.85546875" style="3" bestFit="1" customWidth="1"/>
    <col min="14585" max="14585" width="10.5703125" style="3" bestFit="1" customWidth="1"/>
    <col min="14586" max="14586" width="7.140625" style="3" bestFit="1" customWidth="1"/>
    <col min="14587" max="14587" width="6.85546875" style="3" bestFit="1" customWidth="1"/>
    <col min="14588" max="14588" width="7.7109375" style="3" bestFit="1" customWidth="1"/>
    <col min="14589" max="14589" width="13.28515625" style="3" bestFit="1" customWidth="1"/>
    <col min="14590" max="14590" width="8.5703125" style="3" bestFit="1" customWidth="1"/>
    <col min="14591" max="14591" width="7.28515625" style="3" bestFit="1" customWidth="1"/>
    <col min="14592" max="14592" width="14.28515625" style="3" bestFit="1" customWidth="1"/>
    <col min="14593" max="14832" width="9.140625" style="3" customWidth="1"/>
    <col min="14833" max="14833" width="10.140625" style="3" customWidth="1"/>
    <col min="14834" max="14834" width="6.85546875" style="3" customWidth="1"/>
    <col min="14835" max="14835" width="32.7109375" style="3" bestFit="1" customWidth="1"/>
    <col min="14836" max="14836" width="9.42578125" style="3"/>
    <col min="14837" max="14837" width="6.7109375" style="3" customWidth="1"/>
    <col min="14838" max="14838" width="7.7109375" style="3" customWidth="1"/>
    <col min="14839" max="14839" width="36.85546875" style="3" customWidth="1"/>
    <col min="14840" max="14840" width="11.85546875" style="3" bestFit="1" customWidth="1"/>
    <col min="14841" max="14841" width="10.5703125" style="3" bestFit="1" customWidth="1"/>
    <col min="14842" max="14842" width="7.140625" style="3" bestFit="1" customWidth="1"/>
    <col min="14843" max="14843" width="6.85546875" style="3" bestFit="1" customWidth="1"/>
    <col min="14844" max="14844" width="7.7109375" style="3" bestFit="1" customWidth="1"/>
    <col min="14845" max="14845" width="13.28515625" style="3" bestFit="1" customWidth="1"/>
    <col min="14846" max="14846" width="8.5703125" style="3" bestFit="1" customWidth="1"/>
    <col min="14847" max="14847" width="7.28515625" style="3" bestFit="1" customWidth="1"/>
    <col min="14848" max="14848" width="14.28515625" style="3" bestFit="1" customWidth="1"/>
    <col min="14849" max="15088" width="9.140625" style="3" customWidth="1"/>
    <col min="15089" max="15089" width="10.140625" style="3" customWidth="1"/>
    <col min="15090" max="15090" width="6.85546875" style="3" customWidth="1"/>
    <col min="15091" max="15091" width="32.7109375" style="3" bestFit="1" customWidth="1"/>
    <col min="15092" max="15092" width="9.42578125" style="3"/>
    <col min="15093" max="15093" width="6.7109375" style="3" customWidth="1"/>
    <col min="15094" max="15094" width="7.7109375" style="3" customWidth="1"/>
    <col min="15095" max="15095" width="36.85546875" style="3" customWidth="1"/>
    <col min="15096" max="15096" width="11.85546875" style="3" bestFit="1" customWidth="1"/>
    <col min="15097" max="15097" width="10.5703125" style="3" bestFit="1" customWidth="1"/>
    <col min="15098" max="15098" width="7.140625" style="3" bestFit="1" customWidth="1"/>
    <col min="15099" max="15099" width="6.85546875" style="3" bestFit="1" customWidth="1"/>
    <col min="15100" max="15100" width="7.7109375" style="3" bestFit="1" customWidth="1"/>
    <col min="15101" max="15101" width="13.28515625" style="3" bestFit="1" customWidth="1"/>
    <col min="15102" max="15102" width="8.5703125" style="3" bestFit="1" customWidth="1"/>
    <col min="15103" max="15103" width="7.28515625" style="3" bestFit="1" customWidth="1"/>
    <col min="15104" max="15104" width="14.28515625" style="3" bestFit="1" customWidth="1"/>
    <col min="15105" max="15344" width="9.140625" style="3" customWidth="1"/>
    <col min="15345" max="15345" width="10.140625" style="3" customWidth="1"/>
    <col min="15346" max="15346" width="6.85546875" style="3" customWidth="1"/>
    <col min="15347" max="15347" width="32.7109375" style="3" bestFit="1" customWidth="1"/>
    <col min="15348" max="15348" width="9.42578125" style="3"/>
    <col min="15349" max="15349" width="6.7109375" style="3" customWidth="1"/>
    <col min="15350" max="15350" width="7.7109375" style="3" customWidth="1"/>
    <col min="15351" max="15351" width="36.85546875" style="3" customWidth="1"/>
    <col min="15352" max="15352" width="11.85546875" style="3" bestFit="1" customWidth="1"/>
    <col min="15353" max="15353" width="10.5703125" style="3" bestFit="1" customWidth="1"/>
    <col min="15354" max="15354" width="7.140625" style="3" bestFit="1" customWidth="1"/>
    <col min="15355" max="15355" width="6.85546875" style="3" bestFit="1" customWidth="1"/>
    <col min="15356" max="15356" width="7.7109375" style="3" bestFit="1" customWidth="1"/>
    <col min="15357" max="15357" width="13.28515625" style="3" bestFit="1" customWidth="1"/>
    <col min="15358" max="15358" width="8.5703125" style="3" bestFit="1" customWidth="1"/>
    <col min="15359" max="15359" width="7.28515625" style="3" bestFit="1" customWidth="1"/>
    <col min="15360" max="15360" width="14.28515625" style="3" bestFit="1" customWidth="1"/>
    <col min="15361" max="15600" width="9.140625" style="3" customWidth="1"/>
    <col min="15601" max="15601" width="10.140625" style="3" customWidth="1"/>
    <col min="15602" max="15602" width="6.85546875" style="3" customWidth="1"/>
    <col min="15603" max="15603" width="32.7109375" style="3" bestFit="1" customWidth="1"/>
    <col min="15604" max="15604" width="9.42578125" style="3"/>
    <col min="15605" max="15605" width="6.7109375" style="3" customWidth="1"/>
    <col min="15606" max="15606" width="7.7109375" style="3" customWidth="1"/>
    <col min="15607" max="15607" width="36.85546875" style="3" customWidth="1"/>
    <col min="15608" max="15608" width="11.85546875" style="3" bestFit="1" customWidth="1"/>
    <col min="15609" max="15609" width="10.5703125" style="3" bestFit="1" customWidth="1"/>
    <col min="15610" max="15610" width="7.140625" style="3" bestFit="1" customWidth="1"/>
    <col min="15611" max="15611" width="6.85546875" style="3" bestFit="1" customWidth="1"/>
    <col min="15612" max="15612" width="7.7109375" style="3" bestFit="1" customWidth="1"/>
    <col min="15613" max="15613" width="13.28515625" style="3" bestFit="1" customWidth="1"/>
    <col min="15614" max="15614" width="8.5703125" style="3" bestFit="1" customWidth="1"/>
    <col min="15615" max="15615" width="7.28515625" style="3" bestFit="1" customWidth="1"/>
    <col min="15616" max="15616" width="14.28515625" style="3" bestFit="1" customWidth="1"/>
    <col min="15617" max="15856" width="9.140625" style="3" customWidth="1"/>
    <col min="15857" max="15857" width="10.140625" style="3" customWidth="1"/>
    <col min="15858" max="15858" width="6.85546875" style="3" customWidth="1"/>
    <col min="15859" max="15859" width="32.7109375" style="3" bestFit="1" customWidth="1"/>
    <col min="15860" max="15860" width="9.42578125" style="3"/>
    <col min="15861" max="15861" width="6.7109375" style="3" customWidth="1"/>
    <col min="15862" max="15862" width="7.7109375" style="3" customWidth="1"/>
    <col min="15863" max="15863" width="36.85546875" style="3" customWidth="1"/>
    <col min="15864" max="15864" width="11.85546875" style="3" bestFit="1" customWidth="1"/>
    <col min="15865" max="15865" width="10.5703125" style="3" bestFit="1" customWidth="1"/>
    <col min="15866" max="15866" width="7.140625" style="3" bestFit="1" customWidth="1"/>
    <col min="15867" max="15867" width="6.85546875" style="3" bestFit="1" customWidth="1"/>
    <col min="15868" max="15868" width="7.7109375" style="3" bestFit="1" customWidth="1"/>
    <col min="15869" max="15869" width="13.28515625" style="3" bestFit="1" customWidth="1"/>
    <col min="15870" max="15870" width="8.5703125" style="3" bestFit="1" customWidth="1"/>
    <col min="15871" max="15871" width="7.28515625" style="3" bestFit="1" customWidth="1"/>
    <col min="15872" max="15872" width="14.28515625" style="3" bestFit="1" customWidth="1"/>
    <col min="15873" max="16112" width="9.140625" style="3" customWidth="1"/>
    <col min="16113" max="16113" width="10.140625" style="3" customWidth="1"/>
    <col min="16114" max="16114" width="6.85546875" style="3" customWidth="1"/>
    <col min="16115" max="16115" width="32.7109375" style="3" bestFit="1" customWidth="1"/>
    <col min="16116" max="16116" width="9.42578125" style="3"/>
    <col min="16117" max="16117" width="6.7109375" style="3" customWidth="1"/>
    <col min="16118" max="16118" width="7.7109375" style="3" customWidth="1"/>
    <col min="16119" max="16119" width="36.85546875" style="3" customWidth="1"/>
    <col min="16120" max="16120" width="11.85546875" style="3" bestFit="1" customWidth="1"/>
    <col min="16121" max="16121" width="10.5703125" style="3" bestFit="1" customWidth="1"/>
    <col min="16122" max="16122" width="7.140625" style="3" bestFit="1" customWidth="1"/>
    <col min="16123" max="16123" width="6.85546875" style="3" bestFit="1" customWidth="1"/>
    <col min="16124" max="16124" width="7.7109375" style="3" bestFit="1" customWidth="1"/>
    <col min="16125" max="16125" width="13.28515625" style="3" bestFit="1" customWidth="1"/>
    <col min="16126" max="16126" width="8.5703125" style="3" bestFit="1" customWidth="1"/>
    <col min="16127" max="16127" width="7.28515625" style="3" bestFit="1" customWidth="1"/>
    <col min="16128" max="16128" width="14.28515625" style="3" bestFit="1" customWidth="1"/>
    <col min="16129" max="16368" width="9.140625" style="3" customWidth="1"/>
    <col min="16369" max="16369" width="10.140625" style="3" customWidth="1"/>
    <col min="16370" max="16370" width="6.85546875" style="3" customWidth="1"/>
    <col min="16371" max="16371" width="32.7109375" style="3" bestFit="1" customWidth="1"/>
    <col min="16372" max="16384" width="9.42578125" style="3"/>
  </cols>
  <sheetData>
    <row r="1" spans="1:12" s="2" customFormat="1" ht="12" customHeight="1" x14ac:dyDescent="0.2">
      <c r="A1" s="1152" t="s">
        <v>384</v>
      </c>
      <c r="B1" s="1153"/>
      <c r="C1" s="1153"/>
      <c r="D1" s="1153"/>
      <c r="E1" s="1153"/>
      <c r="F1" s="1153"/>
      <c r="G1" s="1153"/>
      <c r="H1" s="1153"/>
      <c r="I1" s="1154"/>
      <c r="J1" s="1"/>
    </row>
    <row r="2" spans="1:12" s="4" customFormat="1" ht="12" customHeight="1" x14ac:dyDescent="0.2">
      <c r="A2" s="1155" t="s">
        <v>139</v>
      </c>
      <c r="B2" s="1156"/>
      <c r="C2" s="1156"/>
      <c r="D2" s="704" t="s">
        <v>4</v>
      </c>
      <c r="E2" s="704" t="s">
        <v>12</v>
      </c>
      <c r="F2" s="705" t="s">
        <v>280</v>
      </c>
      <c r="G2" s="704" t="s">
        <v>4</v>
      </c>
      <c r="H2" s="704" t="s">
        <v>10</v>
      </c>
      <c r="I2" s="706" t="s">
        <v>271</v>
      </c>
    </row>
    <row r="3" spans="1:12" ht="12" customHeight="1" x14ac:dyDescent="0.2">
      <c r="A3" s="452" t="s">
        <v>26</v>
      </c>
      <c r="B3" s="1180" t="s">
        <v>507</v>
      </c>
      <c r="C3" s="1181"/>
      <c r="D3" s="453" t="s">
        <v>14</v>
      </c>
      <c r="E3" s="454">
        <f>SUM(E4:E6)</f>
        <v>0</v>
      </c>
      <c r="F3" s="455"/>
      <c r="G3" s="453" t="s">
        <v>15</v>
      </c>
      <c r="H3" s="454">
        <f>SUM(H4:H6)</f>
        <v>0</v>
      </c>
      <c r="I3" s="456" t="e">
        <f>SUM(I4:I6)</f>
        <v>#DIV/0!</v>
      </c>
      <c r="K3" s="121"/>
      <c r="L3" s="121"/>
    </row>
    <row r="4" spans="1:12" s="44" customFormat="1" ht="12" customHeight="1" x14ac:dyDescent="0.2">
      <c r="A4" s="467" t="s">
        <v>138</v>
      </c>
      <c r="B4" s="1163" t="str">
        <f>'(4)_Comp._Pessoal'!B3</f>
        <v>Pessoal Operacional</v>
      </c>
      <c r="C4" s="1163"/>
      <c r="D4" s="468" t="str">
        <f t="shared" ref="D4:D28" si="0">D3</f>
        <v>R$/mês</v>
      </c>
      <c r="E4" s="469">
        <f>'(4)_Comp._Pessoal'!G7</f>
        <v>0</v>
      </c>
      <c r="F4" s="470">
        <v>12</v>
      </c>
      <c r="G4" s="468" t="str">
        <f t="shared" ref="G4" si="1">G3</f>
        <v>R$/ano</v>
      </c>
      <c r="H4" s="469">
        <f>E4*F4</f>
        <v>0</v>
      </c>
      <c r="I4" s="471" t="e">
        <f>H4/$H$38</f>
        <v>#DIV/0!</v>
      </c>
    </row>
    <row r="5" spans="1:12" s="44" customFormat="1" ht="12" customHeight="1" x14ac:dyDescent="0.2">
      <c r="A5" s="472" t="s">
        <v>140</v>
      </c>
      <c r="B5" s="1142" t="str">
        <f>'(4)_Comp._Pessoal'!B8</f>
        <v>Pessoal Administrativo</v>
      </c>
      <c r="C5" s="1142"/>
      <c r="D5" s="473" t="str">
        <f t="shared" si="0"/>
        <v>R$/mês</v>
      </c>
      <c r="E5" s="474">
        <f>'(4)_Comp._Pessoal'!G12</f>
        <v>0</v>
      </c>
      <c r="F5" s="475">
        <f>F4</f>
        <v>12</v>
      </c>
      <c r="G5" s="473" t="str">
        <f>G4</f>
        <v>R$/ano</v>
      </c>
      <c r="H5" s="474">
        <f>E5*F5</f>
        <v>0</v>
      </c>
      <c r="I5" s="476" t="e">
        <f>H5/$H$38</f>
        <v>#DIV/0!</v>
      </c>
    </row>
    <row r="6" spans="1:12" s="44" customFormat="1" ht="12" customHeight="1" x14ac:dyDescent="0.2">
      <c r="A6" s="477" t="s">
        <v>141</v>
      </c>
      <c r="B6" s="1149" t="str">
        <f>'(4)_Comp._Pessoal'!B13</f>
        <v>Pessoal de Manutenção</v>
      </c>
      <c r="C6" s="1149"/>
      <c r="D6" s="478" t="str">
        <f t="shared" si="0"/>
        <v>R$/mês</v>
      </c>
      <c r="E6" s="479">
        <f>'(4)_Comp._Pessoal'!G15</f>
        <v>0</v>
      </c>
      <c r="F6" s="480">
        <f>F5</f>
        <v>12</v>
      </c>
      <c r="G6" s="478" t="str">
        <f>G5</f>
        <v>R$/ano</v>
      </c>
      <c r="H6" s="479">
        <f>E6*F6</f>
        <v>0</v>
      </c>
      <c r="I6" s="481" t="e">
        <f>H6/$H$38</f>
        <v>#DIV/0!</v>
      </c>
    </row>
    <row r="7" spans="1:12" ht="12" customHeight="1" x14ac:dyDescent="0.2">
      <c r="A7" s="448" t="s">
        <v>27</v>
      </c>
      <c r="B7" s="1147" t="s">
        <v>606</v>
      </c>
      <c r="C7" s="1148"/>
      <c r="D7" s="449" t="str">
        <f t="shared" si="0"/>
        <v>R$/mês</v>
      </c>
      <c r="E7" s="457">
        <f>SUM(E8:E13)</f>
        <v>0</v>
      </c>
      <c r="F7" s="450"/>
      <c r="G7" s="449" t="str">
        <f t="shared" ref="G7:G28" si="2">G6</f>
        <v>R$/ano</v>
      </c>
      <c r="H7" s="457">
        <f>SUM(H8:H13)</f>
        <v>0</v>
      </c>
      <c r="I7" s="456" t="e">
        <f>SUM(I8:I13)</f>
        <v>#DIV/0!</v>
      </c>
      <c r="K7" s="121"/>
      <c r="L7" s="121"/>
    </row>
    <row r="8" spans="1:12" s="44" customFormat="1" ht="12" customHeight="1" x14ac:dyDescent="0.2">
      <c r="A8" s="482" t="s">
        <v>142</v>
      </c>
      <c r="B8" s="1164" t="str">
        <f>'(5)_Comp._Benef.'!B3</f>
        <v>Auxílio Alimentação</v>
      </c>
      <c r="C8" s="1164"/>
      <c r="D8" s="483" t="str">
        <f t="shared" si="0"/>
        <v>R$/mês</v>
      </c>
      <c r="E8" s="484">
        <f>'(5)_Comp._Benef.'!G7</f>
        <v>0</v>
      </c>
      <c r="F8" s="485">
        <f>F6</f>
        <v>12</v>
      </c>
      <c r="G8" s="483" t="str">
        <f t="shared" si="2"/>
        <v>R$/ano</v>
      </c>
      <c r="H8" s="484">
        <f t="shared" ref="H8:H13" si="3">E8*F8</f>
        <v>0</v>
      </c>
      <c r="I8" s="486" t="e">
        <f t="shared" ref="I8:I13" si="4">H8/$H$38</f>
        <v>#DIV/0!</v>
      </c>
    </row>
    <row r="9" spans="1:12" s="44" customFormat="1" ht="12" customHeight="1" x14ac:dyDescent="0.2">
      <c r="A9" s="487" t="s">
        <v>143</v>
      </c>
      <c r="B9" s="1165" t="str">
        <f>'(5)_Comp._Benef.'!B8</f>
        <v>Vale Transporte</v>
      </c>
      <c r="C9" s="1165"/>
      <c r="D9" s="488" t="str">
        <f t="shared" si="0"/>
        <v>R$/mês</v>
      </c>
      <c r="E9" s="489">
        <f>'(5)_Comp._Benef.'!G12</f>
        <v>0</v>
      </c>
      <c r="F9" s="490">
        <f>F8</f>
        <v>12</v>
      </c>
      <c r="G9" s="488" t="str">
        <f t="shared" si="2"/>
        <v>R$/ano</v>
      </c>
      <c r="H9" s="489">
        <f t="shared" si="3"/>
        <v>0</v>
      </c>
      <c r="I9" s="491" t="e">
        <f t="shared" si="4"/>
        <v>#DIV/0!</v>
      </c>
    </row>
    <row r="10" spans="1:12" s="44" customFormat="1" ht="12" customHeight="1" x14ac:dyDescent="0.2">
      <c r="A10" s="487" t="s">
        <v>144</v>
      </c>
      <c r="B10" s="1165" t="str">
        <f>'(5)_Comp._Benef.'!B13</f>
        <v>Assistência Médica e Hospitalar</v>
      </c>
      <c r="C10" s="1165"/>
      <c r="D10" s="488" t="str">
        <f t="shared" si="0"/>
        <v>R$/mês</v>
      </c>
      <c r="E10" s="489">
        <f>'(5)_Comp._Benef.'!G17</f>
        <v>0</v>
      </c>
      <c r="F10" s="490">
        <f>F9</f>
        <v>12</v>
      </c>
      <c r="G10" s="488" t="str">
        <f t="shared" si="2"/>
        <v>R$/ano</v>
      </c>
      <c r="H10" s="489">
        <f t="shared" si="3"/>
        <v>0</v>
      </c>
      <c r="I10" s="491" t="e">
        <f t="shared" si="4"/>
        <v>#DIV/0!</v>
      </c>
    </row>
    <row r="11" spans="1:12" s="44" customFormat="1" ht="12" customHeight="1" x14ac:dyDescent="0.2">
      <c r="A11" s="487" t="s">
        <v>145</v>
      </c>
      <c r="B11" s="1165" t="str">
        <f>'(5)_Comp._Benef.'!B18</f>
        <v>Seguro de Vida, Invalidez e Funeral</v>
      </c>
      <c r="C11" s="1165"/>
      <c r="D11" s="488" t="str">
        <f t="shared" si="0"/>
        <v>R$/mês</v>
      </c>
      <c r="E11" s="489">
        <f>'(5)_Comp._Benef.'!G22</f>
        <v>0</v>
      </c>
      <c r="F11" s="490">
        <f>F10</f>
        <v>12</v>
      </c>
      <c r="G11" s="488" t="str">
        <f t="shared" si="2"/>
        <v>R$/ano</v>
      </c>
      <c r="H11" s="489">
        <f t="shared" si="3"/>
        <v>0</v>
      </c>
      <c r="I11" s="491" t="e">
        <f t="shared" si="4"/>
        <v>#DIV/0!</v>
      </c>
    </row>
    <row r="12" spans="1:12" s="44" customFormat="1" ht="12" customHeight="1" x14ac:dyDescent="0.2">
      <c r="A12" s="487" t="s">
        <v>146</v>
      </c>
      <c r="B12" s="1165" t="str">
        <f>'(5)_Comp._Benef.'!B26</f>
        <v>Uniforme</v>
      </c>
      <c r="C12" s="1165"/>
      <c r="D12" s="488" t="str">
        <f t="shared" si="0"/>
        <v>R$/mês</v>
      </c>
      <c r="E12" s="489">
        <f>'(5)_Comp._Benef.'!G30</f>
        <v>0</v>
      </c>
      <c r="F12" s="490">
        <f>F11</f>
        <v>12</v>
      </c>
      <c r="G12" s="488" t="str">
        <f t="shared" si="2"/>
        <v>R$/ano</v>
      </c>
      <c r="H12" s="489">
        <f t="shared" si="3"/>
        <v>0</v>
      </c>
      <c r="I12" s="491" t="e">
        <f t="shared" si="4"/>
        <v>#DIV/0!</v>
      </c>
    </row>
    <row r="13" spans="1:12" s="44" customFormat="1" ht="12" customHeight="1" x14ac:dyDescent="0.2">
      <c r="A13" s="492" t="s">
        <v>261</v>
      </c>
      <c r="B13" s="1182" t="str">
        <f>'(5)_Comp._Benef.'!B31</f>
        <v>EPI</v>
      </c>
      <c r="C13" s="1182"/>
      <c r="D13" s="493" t="str">
        <f t="shared" si="0"/>
        <v>R$/mês</v>
      </c>
      <c r="E13" s="494">
        <f>'(5)_Comp._Benef.'!G33</f>
        <v>0</v>
      </c>
      <c r="F13" s="495">
        <f>F12</f>
        <v>12</v>
      </c>
      <c r="G13" s="493" t="str">
        <f t="shared" si="2"/>
        <v>R$/ano</v>
      </c>
      <c r="H13" s="494">
        <f t="shared" si="3"/>
        <v>0</v>
      </c>
      <c r="I13" s="496" t="e">
        <f t="shared" si="4"/>
        <v>#DIV/0!</v>
      </c>
    </row>
    <row r="14" spans="1:12" ht="12" customHeight="1" x14ac:dyDescent="0.2">
      <c r="A14" s="448" t="s">
        <v>29</v>
      </c>
      <c r="B14" s="1147" t="s">
        <v>646</v>
      </c>
      <c r="C14" s="1148"/>
      <c r="D14" s="449" t="str">
        <f t="shared" si="0"/>
        <v>R$/mês</v>
      </c>
      <c r="E14" s="457">
        <f>SUM(E15:E17)</f>
        <v>0</v>
      </c>
      <c r="F14" s="450"/>
      <c r="G14" s="449" t="str">
        <f t="shared" si="2"/>
        <v>R$/ano</v>
      </c>
      <c r="H14" s="457">
        <f>SUM(H15:H17)</f>
        <v>0</v>
      </c>
      <c r="I14" s="456" t="e">
        <f>SUM(I15:I17)</f>
        <v>#DIV/0!</v>
      </c>
      <c r="K14" s="121"/>
      <c r="L14" s="121"/>
    </row>
    <row r="15" spans="1:12" s="44" customFormat="1" ht="12" customHeight="1" x14ac:dyDescent="0.2">
      <c r="A15" s="467" t="s">
        <v>147</v>
      </c>
      <c r="B15" s="1163" t="str">
        <f>'(6)_Comp._Desp.G'!B3:F3</f>
        <v>Administrativas</v>
      </c>
      <c r="C15" s="1163"/>
      <c r="D15" s="468" t="str">
        <f t="shared" si="0"/>
        <v>R$/mês</v>
      </c>
      <c r="E15" s="469">
        <f>'(6)_Comp._Desp.G'!F14</f>
        <v>0</v>
      </c>
      <c r="F15" s="497">
        <f>F13</f>
        <v>12</v>
      </c>
      <c r="G15" s="468" t="str">
        <f t="shared" si="2"/>
        <v>R$/ano</v>
      </c>
      <c r="H15" s="469">
        <f>E15*F15</f>
        <v>0</v>
      </c>
      <c r="I15" s="471" t="e">
        <f>H15/$H$38</f>
        <v>#DIV/0!</v>
      </c>
    </row>
    <row r="16" spans="1:12" s="44" customFormat="1" ht="12" customHeight="1" x14ac:dyDescent="0.2">
      <c r="A16" s="472" t="s">
        <v>148</v>
      </c>
      <c r="B16" s="1142" t="str">
        <f>'(6)_Comp._Desp.G'!B17</f>
        <v>Serviço de Terceiro</v>
      </c>
      <c r="C16" s="1142"/>
      <c r="D16" s="473" t="str">
        <f t="shared" si="0"/>
        <v>R$/mês</v>
      </c>
      <c r="E16" s="474">
        <f>'(6)_Comp._Desp.G'!F21</f>
        <v>0</v>
      </c>
      <c r="F16" s="475">
        <f>F15</f>
        <v>12</v>
      </c>
      <c r="G16" s="473" t="str">
        <f t="shared" si="2"/>
        <v>R$/ano</v>
      </c>
      <c r="H16" s="474">
        <f>E16*F16</f>
        <v>0</v>
      </c>
      <c r="I16" s="476" t="e">
        <f>H16/$H$38</f>
        <v>#DIV/0!</v>
      </c>
    </row>
    <row r="17" spans="1:12" s="44" customFormat="1" ht="12" customHeight="1" x14ac:dyDescent="0.2">
      <c r="A17" s="477" t="s">
        <v>149</v>
      </c>
      <c r="B17" s="1149" t="str">
        <f>'(6)_Comp._Desp.G'!B24</f>
        <v>Operacionais</v>
      </c>
      <c r="C17" s="1149"/>
      <c r="D17" s="478" t="str">
        <f t="shared" si="0"/>
        <v>R$/mês</v>
      </c>
      <c r="E17" s="479">
        <f>'(6)_Comp._Desp.G'!F29</f>
        <v>0</v>
      </c>
      <c r="F17" s="480">
        <f>F16</f>
        <v>12</v>
      </c>
      <c r="G17" s="478" t="str">
        <f t="shared" si="2"/>
        <v>R$/ano</v>
      </c>
      <c r="H17" s="479">
        <f>E17*F17</f>
        <v>0</v>
      </c>
      <c r="I17" s="481" t="e">
        <f>H17/$H$38</f>
        <v>#DIV/0!</v>
      </c>
    </row>
    <row r="18" spans="1:12" ht="12" customHeight="1" x14ac:dyDescent="0.2">
      <c r="A18" s="448" t="s">
        <v>30</v>
      </c>
      <c r="B18" s="1147" t="s">
        <v>153</v>
      </c>
      <c r="C18" s="1148"/>
      <c r="D18" s="449" t="str">
        <f t="shared" si="0"/>
        <v>R$/mês</v>
      </c>
      <c r="E18" s="457">
        <f>SUM(E19:E21)</f>
        <v>0</v>
      </c>
      <c r="F18" s="450"/>
      <c r="G18" s="449" t="str">
        <f t="shared" si="2"/>
        <v>R$/ano</v>
      </c>
      <c r="H18" s="457">
        <f>SUM(H19:H21)</f>
        <v>0</v>
      </c>
      <c r="I18" s="456" t="e">
        <f>SUM(I19:I21)</f>
        <v>#DIV/0!</v>
      </c>
      <c r="J18" s="45"/>
      <c r="K18" s="121"/>
      <c r="L18" s="121"/>
    </row>
    <row r="19" spans="1:12" s="44" customFormat="1" ht="12" customHeight="1" x14ac:dyDescent="0.2">
      <c r="A19" s="467" t="s">
        <v>150</v>
      </c>
      <c r="B19" s="1163" t="str">
        <f>'(3)_Investimentos'!B4</f>
        <v>Veículo - Camionete com Capacidade de 500 Quilos (mínimo)</v>
      </c>
      <c r="C19" s="1163"/>
      <c r="D19" s="468" t="str">
        <f t="shared" si="0"/>
        <v>R$/mês</v>
      </c>
      <c r="E19" s="469">
        <f>('(7)_Comp._Veic._Camionete'!J45+'(7)_Comp._Veic._Camionete'!J71)</f>
        <v>0</v>
      </c>
      <c r="F19" s="497">
        <f>F17</f>
        <v>12</v>
      </c>
      <c r="G19" s="468" t="str">
        <f t="shared" si="2"/>
        <v>R$/ano</v>
      </c>
      <c r="H19" s="469">
        <f>E19*F19</f>
        <v>0</v>
      </c>
      <c r="I19" s="471" t="e">
        <f>H19/$H$38</f>
        <v>#DIV/0!</v>
      </c>
      <c r="J19" s="45"/>
    </row>
    <row r="20" spans="1:12" s="44" customFormat="1" ht="12" customHeight="1" x14ac:dyDescent="0.2">
      <c r="A20" s="472" t="s">
        <v>151</v>
      </c>
      <c r="B20" s="1142" t="str">
        <f>'(3)_Investimentos'!B5</f>
        <v>Veículo - Caminhão Guincho Plataforma com Capacidade de 3,5 ton. (mínimo)</v>
      </c>
      <c r="C20" s="1142"/>
      <c r="D20" s="473" t="str">
        <f t="shared" si="0"/>
        <v>R$/mês</v>
      </c>
      <c r="E20" s="474">
        <f>('(8)_Comp._Veic._Guinch_I'!J45+'(8)_Comp._Veic._Guinch_I'!J71)</f>
        <v>0</v>
      </c>
      <c r="F20" s="475">
        <f>F19</f>
        <v>12</v>
      </c>
      <c r="G20" s="473" t="str">
        <f t="shared" si="2"/>
        <v>R$/ano</v>
      </c>
      <c r="H20" s="474">
        <f>E20*F20</f>
        <v>0</v>
      </c>
      <c r="I20" s="476" t="e">
        <f>H20/$H$38</f>
        <v>#DIV/0!</v>
      </c>
    </row>
    <row r="21" spans="1:12" s="44" customFormat="1" ht="12" customHeight="1" x14ac:dyDescent="0.2">
      <c r="A21" s="477" t="s">
        <v>152</v>
      </c>
      <c r="B21" s="1149" t="str">
        <f>'(3)_Investimentos'!B6</f>
        <v>Veículo - Caminhão Guincho Plataforma com Capacidade de 7,0 ton. (mínimo)</v>
      </c>
      <c r="C21" s="1149"/>
      <c r="D21" s="478" t="str">
        <f t="shared" si="0"/>
        <v>R$/mês</v>
      </c>
      <c r="E21" s="479">
        <f>('(9)_Comp._Veic._Guinch_II'!J45+'(9)_Comp._Veic._Guinch_II'!J71)</f>
        <v>0</v>
      </c>
      <c r="F21" s="480">
        <f>F20</f>
        <v>12</v>
      </c>
      <c r="G21" s="478" t="str">
        <f t="shared" si="2"/>
        <v>R$/ano</v>
      </c>
      <c r="H21" s="479">
        <f>E21*F21</f>
        <v>0</v>
      </c>
      <c r="I21" s="481" t="e">
        <f>H21/$H$38</f>
        <v>#DIV/0!</v>
      </c>
    </row>
    <row r="22" spans="1:12" ht="12" customHeight="1" x14ac:dyDescent="0.2">
      <c r="A22" s="448" t="s">
        <v>31</v>
      </c>
      <c r="B22" s="1147" t="s">
        <v>607</v>
      </c>
      <c r="C22" s="1148"/>
      <c r="D22" s="449" t="str">
        <f t="shared" si="0"/>
        <v>R$/mês</v>
      </c>
      <c r="E22" s="457">
        <f>SUM(E23:E28)</f>
        <v>0</v>
      </c>
      <c r="F22" s="450"/>
      <c r="G22" s="449" t="str">
        <f t="shared" si="2"/>
        <v>R$/ano</v>
      </c>
      <c r="H22" s="457">
        <f>SUM(H23:H28)</f>
        <v>0</v>
      </c>
      <c r="I22" s="456" t="e">
        <f>SUM(I23:I28)</f>
        <v>#DIV/0!</v>
      </c>
      <c r="J22" s="45"/>
      <c r="K22" s="121"/>
      <c r="L22" s="121"/>
    </row>
    <row r="23" spans="1:12" s="44" customFormat="1" ht="12" customHeight="1" x14ac:dyDescent="0.2">
      <c r="A23" s="467" t="s">
        <v>154</v>
      </c>
      <c r="B23" s="1163" t="s">
        <v>652</v>
      </c>
      <c r="C23" s="1163"/>
      <c r="D23" s="468" t="str">
        <f t="shared" si="0"/>
        <v>R$/mês</v>
      </c>
      <c r="E23" s="469">
        <f>'(10)_Comp._Deprec.'!H23</f>
        <v>0</v>
      </c>
      <c r="F23" s="497">
        <f>F21</f>
        <v>12</v>
      </c>
      <c r="G23" s="468" t="str">
        <f t="shared" si="2"/>
        <v>R$/ano</v>
      </c>
      <c r="H23" s="469">
        <f>E23*F23</f>
        <v>0</v>
      </c>
      <c r="I23" s="471" t="e">
        <f t="shared" ref="I23:I28" si="5">H23/$H$38</f>
        <v>#DIV/0!</v>
      </c>
      <c r="J23" s="87"/>
    </row>
    <row r="24" spans="1:12" s="44" customFormat="1" ht="12" customHeight="1" x14ac:dyDescent="0.2">
      <c r="A24" s="472" t="s">
        <v>155</v>
      </c>
      <c r="B24" s="1142" t="s">
        <v>653</v>
      </c>
      <c r="C24" s="1142"/>
      <c r="D24" s="473" t="str">
        <f t="shared" si="0"/>
        <v>R$/mês</v>
      </c>
      <c r="E24" s="474">
        <f>'(10)_Comp._Deprec.'!H31</f>
        <v>0</v>
      </c>
      <c r="F24" s="475">
        <f>F23</f>
        <v>12</v>
      </c>
      <c r="G24" s="473" t="str">
        <f t="shared" si="2"/>
        <v>R$/ano</v>
      </c>
      <c r="H24" s="474">
        <f t="shared" ref="H24:H28" si="6">E24*F24</f>
        <v>0</v>
      </c>
      <c r="I24" s="476" t="e">
        <f t="shared" si="5"/>
        <v>#DIV/0!</v>
      </c>
    </row>
    <row r="25" spans="1:12" s="44" customFormat="1" ht="12" customHeight="1" x14ac:dyDescent="0.2">
      <c r="A25" s="472" t="s">
        <v>156</v>
      </c>
      <c r="B25" s="1142" t="s">
        <v>654</v>
      </c>
      <c r="C25" s="1142"/>
      <c r="D25" s="473" t="str">
        <f t="shared" si="0"/>
        <v>R$/mês</v>
      </c>
      <c r="E25" s="474">
        <f>'(10)_Comp._Deprec.'!H39</f>
        <v>0</v>
      </c>
      <c r="F25" s="475">
        <f>F24</f>
        <v>12</v>
      </c>
      <c r="G25" s="473" t="str">
        <f t="shared" si="2"/>
        <v>R$/ano</v>
      </c>
      <c r="H25" s="474">
        <f t="shared" si="6"/>
        <v>0</v>
      </c>
      <c r="I25" s="476" t="e">
        <f t="shared" si="5"/>
        <v>#DIV/0!</v>
      </c>
    </row>
    <row r="26" spans="1:12" s="44" customFormat="1" ht="12" customHeight="1" x14ac:dyDescent="0.2">
      <c r="A26" s="472" t="s">
        <v>264</v>
      </c>
      <c r="B26" s="1142" t="s">
        <v>394</v>
      </c>
      <c r="C26" s="1142"/>
      <c r="D26" s="473" t="str">
        <f t="shared" si="0"/>
        <v>R$/mês</v>
      </c>
      <c r="E26" s="474">
        <f>'(10)_Comp._Deprec.'!H46</f>
        <v>0</v>
      </c>
      <c r="F26" s="475">
        <f>F25</f>
        <v>12</v>
      </c>
      <c r="G26" s="473" t="str">
        <f t="shared" si="2"/>
        <v>R$/ano</v>
      </c>
      <c r="H26" s="474">
        <f t="shared" si="6"/>
        <v>0</v>
      </c>
      <c r="I26" s="476" t="e">
        <f t="shared" si="5"/>
        <v>#DIV/0!</v>
      </c>
    </row>
    <row r="27" spans="1:12" s="44" customFormat="1" ht="12" customHeight="1" x14ac:dyDescent="0.2">
      <c r="A27" s="472" t="s">
        <v>265</v>
      </c>
      <c r="B27" s="1142" t="s">
        <v>402</v>
      </c>
      <c r="C27" s="1142"/>
      <c r="D27" s="473" t="str">
        <f t="shared" si="0"/>
        <v>R$/mês</v>
      </c>
      <c r="E27" s="474">
        <f>'(10)_Comp._Deprec.'!H53</f>
        <v>0</v>
      </c>
      <c r="F27" s="475">
        <f>F26</f>
        <v>12</v>
      </c>
      <c r="G27" s="473" t="str">
        <f t="shared" si="2"/>
        <v>R$/ano</v>
      </c>
      <c r="H27" s="474">
        <f t="shared" si="6"/>
        <v>0</v>
      </c>
      <c r="I27" s="476" t="e">
        <f t="shared" si="5"/>
        <v>#DIV/0!</v>
      </c>
    </row>
    <row r="28" spans="1:12" s="44" customFormat="1" ht="12" customHeight="1" x14ac:dyDescent="0.2">
      <c r="A28" s="778" t="s">
        <v>266</v>
      </c>
      <c r="B28" s="1143" t="s">
        <v>644</v>
      </c>
      <c r="C28" s="1143"/>
      <c r="D28" s="779" t="str">
        <f t="shared" si="0"/>
        <v>R$/mês</v>
      </c>
      <c r="E28" s="780">
        <f>'(10)_Comp._Deprec.'!H60</f>
        <v>0</v>
      </c>
      <c r="F28" s="781">
        <f>F27</f>
        <v>12</v>
      </c>
      <c r="G28" s="779" t="str">
        <f t="shared" si="2"/>
        <v>R$/ano</v>
      </c>
      <c r="H28" s="780">
        <f t="shared" si="6"/>
        <v>0</v>
      </c>
      <c r="I28" s="782" t="e">
        <f t="shared" si="5"/>
        <v>#DIV/0!</v>
      </c>
    </row>
    <row r="29" spans="1:12" ht="12" customHeight="1" x14ac:dyDescent="0.2">
      <c r="A29" s="448" t="s">
        <v>234</v>
      </c>
      <c r="B29" s="1147" t="s">
        <v>623</v>
      </c>
      <c r="C29" s="1148"/>
      <c r="D29" s="449" t="str">
        <f>D28</f>
        <v>R$/mês</v>
      </c>
      <c r="E29" s="457">
        <f>SUM(E30:E35)</f>
        <v>0</v>
      </c>
      <c r="F29" s="450"/>
      <c r="G29" s="449" t="str">
        <f>G28</f>
        <v>R$/ano</v>
      </c>
      <c r="H29" s="457">
        <f>SUM(H30:H35)</f>
        <v>0</v>
      </c>
      <c r="I29" s="451" t="e">
        <f>SUM(I30:I35)</f>
        <v>#DIV/0!</v>
      </c>
      <c r="J29" s="45"/>
      <c r="K29" s="121"/>
      <c r="L29" s="121"/>
    </row>
    <row r="30" spans="1:12" s="44" customFormat="1" ht="12" customHeight="1" x14ac:dyDescent="0.2">
      <c r="A30" s="467" t="s">
        <v>529</v>
      </c>
      <c r="B30" s="1163" t="s">
        <v>655</v>
      </c>
      <c r="C30" s="1163"/>
      <c r="D30" s="468" t="str">
        <f t="shared" ref="D30:D35" si="7">D29</f>
        <v>R$/mês</v>
      </c>
      <c r="E30" s="469">
        <f>'(11)_Remun.'!H31</f>
        <v>0</v>
      </c>
      <c r="F30" s="497">
        <f>F28</f>
        <v>12</v>
      </c>
      <c r="G30" s="468" t="str">
        <f t="shared" ref="G30:G35" si="8">G29</f>
        <v>R$/ano</v>
      </c>
      <c r="H30" s="469">
        <f>E30*F30</f>
        <v>0</v>
      </c>
      <c r="I30" s="471" t="e">
        <f t="shared" ref="I30:I35" si="9">H30/$H$38</f>
        <v>#DIV/0!</v>
      </c>
    </row>
    <row r="31" spans="1:12" s="44" customFormat="1" ht="12" customHeight="1" x14ac:dyDescent="0.2">
      <c r="A31" s="472" t="s">
        <v>530</v>
      </c>
      <c r="B31" s="1142" t="s">
        <v>656</v>
      </c>
      <c r="C31" s="1142"/>
      <c r="D31" s="473" t="str">
        <f t="shared" si="7"/>
        <v>R$/mês</v>
      </c>
      <c r="E31" s="474">
        <f>'(11)_Remun.'!H41</f>
        <v>0</v>
      </c>
      <c r="F31" s="475">
        <f>F30</f>
        <v>12</v>
      </c>
      <c r="G31" s="473" t="str">
        <f t="shared" si="8"/>
        <v>R$/ano</v>
      </c>
      <c r="H31" s="474">
        <f t="shared" ref="H31:H35" si="10">E31*F31</f>
        <v>0</v>
      </c>
      <c r="I31" s="476" t="e">
        <f t="shared" si="9"/>
        <v>#DIV/0!</v>
      </c>
    </row>
    <row r="32" spans="1:12" s="44" customFormat="1" ht="12" customHeight="1" x14ac:dyDescent="0.2">
      <c r="A32" s="472" t="s">
        <v>531</v>
      </c>
      <c r="B32" s="1142" t="s">
        <v>657</v>
      </c>
      <c r="C32" s="1142"/>
      <c r="D32" s="473" t="str">
        <f t="shared" si="7"/>
        <v>R$/mês</v>
      </c>
      <c r="E32" s="474">
        <f>'(11)_Remun.'!H51</f>
        <v>0</v>
      </c>
      <c r="F32" s="475">
        <f>F31</f>
        <v>12</v>
      </c>
      <c r="G32" s="473" t="str">
        <f t="shared" si="8"/>
        <v>R$/ano</v>
      </c>
      <c r="H32" s="474">
        <f t="shared" si="10"/>
        <v>0</v>
      </c>
      <c r="I32" s="476" t="e">
        <f t="shared" si="9"/>
        <v>#DIV/0!</v>
      </c>
    </row>
    <row r="33" spans="1:12" s="44" customFormat="1" ht="12" customHeight="1" x14ac:dyDescent="0.2">
      <c r="A33" s="472" t="s">
        <v>581</v>
      </c>
      <c r="B33" s="1142" t="s">
        <v>640</v>
      </c>
      <c r="C33" s="1142"/>
      <c r="D33" s="473" t="str">
        <f t="shared" si="7"/>
        <v>R$/mês</v>
      </c>
      <c r="E33" s="474">
        <f>'(11)_Remun.'!H58</f>
        <v>0</v>
      </c>
      <c r="F33" s="475">
        <f>F32</f>
        <v>12</v>
      </c>
      <c r="G33" s="473" t="str">
        <f t="shared" si="8"/>
        <v>R$/ano</v>
      </c>
      <c r="H33" s="474">
        <f t="shared" si="10"/>
        <v>0</v>
      </c>
      <c r="I33" s="476" t="e">
        <f t="shared" si="9"/>
        <v>#DIV/0!</v>
      </c>
    </row>
    <row r="34" spans="1:12" s="44" customFormat="1" ht="12" customHeight="1" x14ac:dyDescent="0.2">
      <c r="A34" s="472" t="s">
        <v>582</v>
      </c>
      <c r="B34" s="1150" t="s">
        <v>641</v>
      </c>
      <c r="C34" s="1151"/>
      <c r="D34" s="473" t="str">
        <f t="shared" si="7"/>
        <v>R$/mês</v>
      </c>
      <c r="E34" s="474">
        <f>'(11)_Remun.'!H65</f>
        <v>0</v>
      </c>
      <c r="F34" s="475">
        <f>F33</f>
        <v>12</v>
      </c>
      <c r="G34" s="473" t="str">
        <f t="shared" si="8"/>
        <v>R$/ano</v>
      </c>
      <c r="H34" s="474">
        <f t="shared" si="10"/>
        <v>0</v>
      </c>
      <c r="I34" s="476" t="e">
        <f t="shared" si="9"/>
        <v>#DIV/0!</v>
      </c>
    </row>
    <row r="35" spans="1:12" s="44" customFormat="1" ht="12" customHeight="1" x14ac:dyDescent="0.2">
      <c r="A35" s="477" t="s">
        <v>583</v>
      </c>
      <c r="B35" s="1149" t="s">
        <v>645</v>
      </c>
      <c r="C35" s="1149"/>
      <c r="D35" s="478" t="str">
        <f t="shared" si="7"/>
        <v>R$/mês</v>
      </c>
      <c r="E35" s="479">
        <f>'(11)_Remun.'!H72</f>
        <v>0</v>
      </c>
      <c r="F35" s="480">
        <f>F34</f>
        <v>12</v>
      </c>
      <c r="G35" s="478" t="str">
        <f t="shared" si="8"/>
        <v>R$/ano</v>
      </c>
      <c r="H35" s="474">
        <f t="shared" si="10"/>
        <v>0</v>
      </c>
      <c r="I35" s="476" t="e">
        <f t="shared" si="9"/>
        <v>#DIV/0!</v>
      </c>
    </row>
    <row r="36" spans="1:12" ht="12" customHeight="1" x14ac:dyDescent="0.2">
      <c r="A36" s="1144" t="s">
        <v>505</v>
      </c>
      <c r="B36" s="1145"/>
      <c r="C36" s="1145"/>
      <c r="D36" s="458" t="str">
        <f>D35</f>
        <v>R$/mês</v>
      </c>
      <c r="E36" s="459">
        <f>E3+E7+E14+E18+E22+E29</f>
        <v>0</v>
      </c>
      <c r="F36" s="460"/>
      <c r="G36" s="458" t="str">
        <f>G35</f>
        <v>R$/ano</v>
      </c>
      <c r="H36" s="459">
        <f>H3+H7+H14+H18+H22+H29</f>
        <v>0</v>
      </c>
      <c r="I36" s="461" t="e">
        <f>I3+I7+I14+I18+I22+I29</f>
        <v>#DIV/0!</v>
      </c>
      <c r="J36" s="121"/>
      <c r="K36" s="121"/>
      <c r="L36" s="121"/>
    </row>
    <row r="37" spans="1:12" s="74" customFormat="1" ht="12" customHeight="1" x14ac:dyDescent="0.2">
      <c r="A37" s="1157" t="s">
        <v>368</v>
      </c>
      <c r="B37" s="1158"/>
      <c r="C37" s="498">
        <f>'(14)_Fluxo_Caixa'!E8</f>
        <v>0.16250000000000001</v>
      </c>
      <c r="D37" s="499" t="str">
        <f>D36</f>
        <v>R$/mês</v>
      </c>
      <c r="E37" s="500">
        <f>(E36/(1-C37))-E36</f>
        <v>0</v>
      </c>
      <c r="F37" s="707">
        <v>12</v>
      </c>
      <c r="G37" s="499" t="str">
        <f>G36</f>
        <v>R$/ano</v>
      </c>
      <c r="H37" s="501">
        <f>E37*F37</f>
        <v>0</v>
      </c>
      <c r="I37" s="502" t="e">
        <f>H37/$H$38</f>
        <v>#DIV/0!</v>
      </c>
    </row>
    <row r="38" spans="1:12" s="5" customFormat="1" ht="12" customHeight="1" x14ac:dyDescent="0.2">
      <c r="A38" s="1144" t="s">
        <v>621</v>
      </c>
      <c r="B38" s="1145"/>
      <c r="C38" s="1145"/>
      <c r="D38" s="458" t="str">
        <f>D37</f>
        <v>R$/mês</v>
      </c>
      <c r="E38" s="462">
        <f>E36+E37</f>
        <v>0</v>
      </c>
      <c r="F38" s="460"/>
      <c r="G38" s="458" t="str">
        <f>G36</f>
        <v>R$/ano</v>
      </c>
      <c r="H38" s="462">
        <f>H36+H37</f>
        <v>0</v>
      </c>
      <c r="I38" s="463" t="e">
        <f>I36+I37</f>
        <v>#DIV/0!</v>
      </c>
      <c r="J38" s="709"/>
      <c r="K38" s="121"/>
    </row>
    <row r="39" spans="1:12" ht="12" customHeight="1" x14ac:dyDescent="0.2">
      <c r="A39" s="1146"/>
      <c r="B39" s="1146"/>
      <c r="C39" s="1146"/>
      <c r="D39" s="1146"/>
      <c r="E39" s="1146"/>
      <c r="F39" s="1146"/>
      <c r="G39" s="1146"/>
      <c r="H39" s="1146"/>
      <c r="I39" s="1146"/>
    </row>
    <row r="40" spans="1:12" ht="12" customHeight="1" x14ac:dyDescent="0.2">
      <c r="A40" s="1160" t="s">
        <v>622</v>
      </c>
      <c r="B40" s="1160"/>
      <c r="C40" s="1160"/>
      <c r="D40" s="1160"/>
      <c r="E40" s="1160"/>
      <c r="F40" s="1160"/>
      <c r="G40" s="1160"/>
      <c r="H40" s="1160"/>
      <c r="I40" s="1160"/>
    </row>
    <row r="41" spans="1:12" ht="12" customHeight="1" x14ac:dyDescent="0.2">
      <c r="A41" s="671" t="s">
        <v>38</v>
      </c>
      <c r="B41" s="1162"/>
      <c r="C41" s="1162"/>
      <c r="D41" s="1162"/>
      <c r="E41" s="1162"/>
      <c r="F41" s="1170" t="s">
        <v>14</v>
      </c>
      <c r="G41" s="1170"/>
      <c r="H41" s="672" t="s">
        <v>15</v>
      </c>
      <c r="I41" s="464" t="s">
        <v>271</v>
      </c>
    </row>
    <row r="42" spans="1:12" ht="12" customHeight="1" x14ac:dyDescent="0.2">
      <c r="A42" s="503" t="s">
        <v>22</v>
      </c>
      <c r="B42" s="1175" t="s">
        <v>268</v>
      </c>
      <c r="C42" s="1176"/>
      <c r="D42" s="1176"/>
      <c r="E42" s="1177"/>
      <c r="F42" s="1161">
        <f>E3</f>
        <v>0</v>
      </c>
      <c r="G42" s="1161"/>
      <c r="H42" s="504">
        <f>H3</f>
        <v>0</v>
      </c>
      <c r="I42" s="505" t="e">
        <f t="shared" ref="I42:I47" si="11">H42/$H$48</f>
        <v>#DIV/0!</v>
      </c>
    </row>
    <row r="43" spans="1:12" ht="12" customHeight="1" x14ac:dyDescent="0.2">
      <c r="A43" s="506" t="s">
        <v>23</v>
      </c>
      <c r="B43" s="1172" t="s">
        <v>269</v>
      </c>
      <c r="C43" s="1173"/>
      <c r="D43" s="1173"/>
      <c r="E43" s="1174"/>
      <c r="F43" s="1159">
        <f>E7</f>
        <v>0</v>
      </c>
      <c r="G43" s="1159"/>
      <c r="H43" s="507">
        <f>H7</f>
        <v>0</v>
      </c>
      <c r="I43" s="508" t="e">
        <f t="shared" si="11"/>
        <v>#DIV/0!</v>
      </c>
    </row>
    <row r="44" spans="1:12" ht="12" customHeight="1" x14ac:dyDescent="0.2">
      <c r="A44" s="506" t="s">
        <v>24</v>
      </c>
      <c r="B44" s="1172" t="s">
        <v>660</v>
      </c>
      <c r="C44" s="1173"/>
      <c r="D44" s="1173"/>
      <c r="E44" s="1174"/>
      <c r="F44" s="1159">
        <f>E14</f>
        <v>0</v>
      </c>
      <c r="G44" s="1159"/>
      <c r="H44" s="507">
        <f>H14</f>
        <v>0</v>
      </c>
      <c r="I44" s="508" t="e">
        <f t="shared" si="11"/>
        <v>#DIV/0!</v>
      </c>
    </row>
    <row r="45" spans="1:12" ht="12" customHeight="1" x14ac:dyDescent="0.2">
      <c r="A45" s="506" t="s">
        <v>25</v>
      </c>
      <c r="B45" s="1172" t="s">
        <v>661</v>
      </c>
      <c r="C45" s="1173"/>
      <c r="D45" s="1173"/>
      <c r="E45" s="1174"/>
      <c r="F45" s="1159">
        <f>E18</f>
        <v>0</v>
      </c>
      <c r="G45" s="1159"/>
      <c r="H45" s="507">
        <f>H18</f>
        <v>0</v>
      </c>
      <c r="I45" s="508" t="e">
        <f t="shared" si="11"/>
        <v>#DIV/0!</v>
      </c>
    </row>
    <row r="46" spans="1:12" ht="12" customHeight="1" x14ac:dyDescent="0.2">
      <c r="A46" s="506" t="s">
        <v>157</v>
      </c>
      <c r="B46" s="1172" t="s">
        <v>270</v>
      </c>
      <c r="C46" s="1173"/>
      <c r="D46" s="1173"/>
      <c r="E46" s="1174"/>
      <c r="F46" s="1159">
        <f>E22</f>
        <v>0</v>
      </c>
      <c r="G46" s="1159"/>
      <c r="H46" s="507">
        <f>H22</f>
        <v>0</v>
      </c>
      <c r="I46" s="508" t="e">
        <f t="shared" si="11"/>
        <v>#DIV/0!</v>
      </c>
    </row>
    <row r="47" spans="1:12" ht="12" customHeight="1" x14ac:dyDescent="0.2">
      <c r="A47" s="509" t="s">
        <v>662</v>
      </c>
      <c r="B47" s="1166" t="s">
        <v>663</v>
      </c>
      <c r="C47" s="1167"/>
      <c r="D47" s="1167"/>
      <c r="E47" s="1168"/>
      <c r="F47" s="1178">
        <f>E29</f>
        <v>0</v>
      </c>
      <c r="G47" s="1179"/>
      <c r="H47" s="650">
        <f>H29</f>
        <v>0</v>
      </c>
      <c r="I47" s="510" t="e">
        <f t="shared" si="11"/>
        <v>#DIV/0!</v>
      </c>
    </row>
    <row r="48" spans="1:12" ht="12" customHeight="1" x14ac:dyDescent="0.2">
      <c r="A48" s="1171" t="s">
        <v>0</v>
      </c>
      <c r="B48" s="1162"/>
      <c r="C48" s="1162"/>
      <c r="D48" s="1162"/>
      <c r="E48" s="1162"/>
      <c r="F48" s="1169">
        <f>SUM(F42:G47)</f>
        <v>0</v>
      </c>
      <c r="G48" s="1169"/>
      <c r="H48" s="465">
        <f>SUM(H42:H47)</f>
        <v>0</v>
      </c>
      <c r="I48" s="466" t="e">
        <f>SUM(I42:I47)</f>
        <v>#DIV/0!</v>
      </c>
    </row>
    <row r="49" spans="3:9" ht="14.1" customHeight="1" x14ac:dyDescent="0.2">
      <c r="H49" s="3"/>
      <c r="I49" s="3"/>
    </row>
    <row r="50" spans="3:9" ht="14.1" customHeight="1" x14ac:dyDescent="0.2">
      <c r="C50" s="3"/>
      <c r="D50" s="3"/>
      <c r="E50" s="3"/>
      <c r="G50" s="3"/>
      <c r="H50" s="3"/>
      <c r="I50" s="3"/>
    </row>
    <row r="51" spans="3:9" ht="14.1" customHeight="1" x14ac:dyDescent="0.2">
      <c r="C51" s="3"/>
      <c r="D51" s="3"/>
      <c r="E51" s="3"/>
      <c r="G51" s="3"/>
      <c r="H51" s="3"/>
      <c r="I51" s="3"/>
    </row>
    <row r="52" spans="3:9" ht="14.1" customHeight="1" x14ac:dyDescent="0.2">
      <c r="C52" s="3"/>
      <c r="D52" s="3"/>
      <c r="E52" s="3"/>
      <c r="G52" s="3"/>
      <c r="H52" s="3"/>
      <c r="I52" s="3"/>
    </row>
    <row r="53" spans="3:9" ht="14.1" customHeight="1" x14ac:dyDescent="0.2">
      <c r="C53" s="3"/>
      <c r="D53" s="3"/>
      <c r="E53" s="3"/>
      <c r="G53" s="3"/>
      <c r="H53" s="3"/>
      <c r="I53" s="3"/>
    </row>
    <row r="54" spans="3:9" ht="14.1" customHeight="1" x14ac:dyDescent="0.2">
      <c r="C54" s="3"/>
      <c r="D54" s="3"/>
      <c r="E54" s="3"/>
      <c r="G54" s="3"/>
      <c r="H54" s="3"/>
      <c r="I54" s="3"/>
    </row>
    <row r="55" spans="3:9" ht="14.1" customHeight="1" x14ac:dyDescent="0.2">
      <c r="C55" s="3"/>
      <c r="D55" s="3"/>
      <c r="E55" s="3"/>
      <c r="G55" s="3"/>
      <c r="H55" s="3"/>
      <c r="I55" s="3"/>
    </row>
  </sheetData>
  <sheetProtection algorithmName="SHA-512" hashValue="Q9zZYziyRLPthmT8flqUNDTLbj1MnGGxSOksGoOPoXkS0kn+iDHqUGZ9oz+AvkO0Tud5oZMhandnHbJ/NJAauQ==" saltValue="fSXmOfKP+8yoU59MQJoepA==" spinCount="100000" sheet="1" formatCells="0" formatColumns="0" formatRows="0" insertColumns="0" insertRows="0" insertHyperlinks="0" deleteColumns="0" deleteRows="0" sort="0" autoFilter="0" pivotTables="0"/>
  <mergeCells count="56">
    <mergeCell ref="B3:C3"/>
    <mergeCell ref="B30:C30"/>
    <mergeCell ref="B31:C31"/>
    <mergeCell ref="B32:C32"/>
    <mergeCell ref="B33:C33"/>
    <mergeCell ref="B7:C7"/>
    <mergeCell ref="B14:C14"/>
    <mergeCell ref="B12:C12"/>
    <mergeCell ref="B13:C13"/>
    <mergeCell ref="B15:C15"/>
    <mergeCell ref="B18:C18"/>
    <mergeCell ref="B22:C22"/>
    <mergeCell ref="B16:C16"/>
    <mergeCell ref="B17:C17"/>
    <mergeCell ref="B19:C19"/>
    <mergeCell ref="B23:C23"/>
    <mergeCell ref="B47:E47"/>
    <mergeCell ref="F48:G48"/>
    <mergeCell ref="F41:G41"/>
    <mergeCell ref="A48:E48"/>
    <mergeCell ref="F46:G46"/>
    <mergeCell ref="B45:E45"/>
    <mergeCell ref="B46:E46"/>
    <mergeCell ref="B42:E42"/>
    <mergeCell ref="B43:E43"/>
    <mergeCell ref="B44:E44"/>
    <mergeCell ref="F47:G47"/>
    <mergeCell ref="A1:I1"/>
    <mergeCell ref="A2:C2"/>
    <mergeCell ref="A37:B37"/>
    <mergeCell ref="F45:G45"/>
    <mergeCell ref="A40:I40"/>
    <mergeCell ref="F44:G44"/>
    <mergeCell ref="F43:G43"/>
    <mergeCell ref="F42:G42"/>
    <mergeCell ref="B41:E41"/>
    <mergeCell ref="B4:C4"/>
    <mergeCell ref="B6:C6"/>
    <mergeCell ref="B5:C5"/>
    <mergeCell ref="B8:C8"/>
    <mergeCell ref="B9:C9"/>
    <mergeCell ref="B10:C10"/>
    <mergeCell ref="B11:C11"/>
    <mergeCell ref="B20:C20"/>
    <mergeCell ref="B21:C21"/>
    <mergeCell ref="B24:C24"/>
    <mergeCell ref="B25:C25"/>
    <mergeCell ref="B26:C26"/>
    <mergeCell ref="B27:C27"/>
    <mergeCell ref="B28:C28"/>
    <mergeCell ref="A38:C38"/>
    <mergeCell ref="A39:I39"/>
    <mergeCell ref="B29:C29"/>
    <mergeCell ref="A36:C36"/>
    <mergeCell ref="B35:C35"/>
    <mergeCell ref="B34:C34"/>
  </mergeCells>
  <phoneticPr fontId="104" type="noConversion"/>
  <printOptions horizontalCentered="1"/>
  <pageMargins left="0.51181102362204722" right="0.51181102362204722" top="0.98425196850393704" bottom="0.78740157480314965" header="0.31496062992125984" footer="0.31496062992125984"/>
  <pageSetup paperSize="9" scale="73" firstPageNumber="0" fitToWidth="0" fitToHeight="0" orientation="portrait" r:id="rId1"/>
  <headerFooter>
    <oddHeader>&amp;L&amp;"Calibri,Negrito"&amp;9Município de Chapecó - SC
Concessão do Serviço Municipal de Remoção, Guarda e Depósito de
Veículos Automotores&amp;R&amp;G</oddHeader>
    <oddFooter>&amp;L&amp;"Calibri,Negrito"&amp;9Orçamento Anual do Custo do Serviço&amp;R&amp;"Calibri,Negrito"&amp;9Pág.: &amp;P de &amp;N</oddFooter>
  </headerFooter>
  <ignoredErrors>
    <ignoredError sqref="F36 F18" formula="1"/>
  </ignoredError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22">
    <tabColor theme="6" tint="0.79998168889431442"/>
  </sheetPr>
  <dimension ref="A1:IS134"/>
  <sheetViews>
    <sheetView zoomScaleNormal="100" zoomScaleSheetLayoutView="40" workbookViewId="0">
      <pane ySplit="3" topLeftCell="A13" activePane="bottomLeft" state="frozen"/>
      <selection pane="bottomLeft" activeCell="D8" sqref="D8"/>
    </sheetView>
  </sheetViews>
  <sheetFormatPr defaultColWidth="22.28515625" defaultRowHeight="14.1" customHeight="1" x14ac:dyDescent="0.2"/>
  <cols>
    <col min="1" max="1" width="4.7109375" style="77" customWidth="1"/>
    <col min="2" max="2" width="2.7109375" style="10" customWidth="1"/>
    <col min="3" max="3" width="37.85546875" style="8" customWidth="1"/>
    <col min="4" max="4" width="13.7109375" style="8" customWidth="1"/>
    <col min="5" max="5" width="13.85546875" style="8" customWidth="1"/>
    <col min="6" max="25" width="13.5703125" style="8" bestFit="1" customWidth="1"/>
    <col min="26" max="26" width="15.28515625" style="8" bestFit="1" customWidth="1"/>
    <col min="27" max="245" width="9.140625" style="8" customWidth="1"/>
    <col min="246" max="246" width="46.140625" style="8" customWidth="1"/>
    <col min="247" max="247" width="9" style="8" customWidth="1"/>
    <col min="248" max="248" width="19.140625" style="8" bestFit="1" customWidth="1"/>
    <col min="249" max="249" width="0" style="8" hidden="1" customWidth="1"/>
    <col min="250" max="250" width="21.140625" style="8" customWidth="1"/>
    <col min="251" max="16384" width="22.28515625" style="8"/>
  </cols>
  <sheetData>
    <row r="1" spans="1:253" s="75" customFormat="1" ht="12" customHeight="1" x14ac:dyDescent="0.2">
      <c r="A1" s="868" t="s">
        <v>385</v>
      </c>
      <c r="B1" s="869"/>
      <c r="C1" s="869"/>
      <c r="D1" s="869"/>
      <c r="E1" s="869"/>
      <c r="F1" s="869"/>
      <c r="G1" s="869"/>
      <c r="H1" s="869"/>
      <c r="I1" s="869"/>
      <c r="J1" s="869"/>
      <c r="K1" s="869"/>
      <c r="L1" s="869"/>
      <c r="M1" s="869"/>
      <c r="N1" s="869"/>
      <c r="O1" s="869"/>
      <c r="P1" s="869"/>
      <c r="Q1" s="869"/>
      <c r="R1" s="869"/>
      <c r="S1" s="869"/>
      <c r="T1" s="869"/>
      <c r="U1" s="869"/>
      <c r="V1" s="869"/>
      <c r="W1" s="869"/>
      <c r="X1" s="869"/>
      <c r="Y1" s="869"/>
    </row>
    <row r="2" spans="1:253" ht="14.1" customHeight="1" x14ac:dyDescent="0.2">
      <c r="B2" s="8"/>
      <c r="E2" s="16"/>
      <c r="F2" s="16" t="s">
        <v>61</v>
      </c>
      <c r="G2" s="16" t="s">
        <v>62</v>
      </c>
      <c r="H2" s="16" t="s">
        <v>63</v>
      </c>
      <c r="I2" s="16" t="s">
        <v>64</v>
      </c>
      <c r="J2" s="16" t="s">
        <v>65</v>
      </c>
      <c r="K2" s="16" t="s">
        <v>66</v>
      </c>
      <c r="L2" s="16" t="s">
        <v>67</v>
      </c>
      <c r="M2" s="16" t="s">
        <v>68</v>
      </c>
      <c r="N2" s="16" t="s">
        <v>69</v>
      </c>
      <c r="O2" s="16" t="s">
        <v>70</v>
      </c>
      <c r="P2" s="16" t="s">
        <v>71</v>
      </c>
      <c r="Q2" s="16" t="s">
        <v>72</v>
      </c>
      <c r="R2" s="16" t="s">
        <v>73</v>
      </c>
      <c r="S2" s="16" t="s">
        <v>74</v>
      </c>
      <c r="T2" s="16" t="s">
        <v>75</v>
      </c>
      <c r="U2" s="16" t="s">
        <v>76</v>
      </c>
      <c r="V2" s="16" t="s">
        <v>375</v>
      </c>
      <c r="W2" s="16" t="s">
        <v>376</v>
      </c>
      <c r="X2" s="16" t="s">
        <v>377</v>
      </c>
      <c r="Y2" s="16" t="s">
        <v>378</v>
      </c>
    </row>
    <row r="3" spans="1:253" ht="14.1" customHeight="1" x14ac:dyDescent="0.2">
      <c r="A3" s="1186" t="s">
        <v>273</v>
      </c>
      <c r="B3" s="1187"/>
      <c r="C3" s="1187"/>
      <c r="D3" s="1187"/>
      <c r="E3" s="1188"/>
      <c r="F3" s="435" t="s">
        <v>669</v>
      </c>
      <c r="G3" s="132" t="s">
        <v>386</v>
      </c>
      <c r="H3" s="132" t="str">
        <f>G3</f>
        <v>Projeção</v>
      </c>
      <c r="I3" s="132" t="str">
        <f t="shared" ref="I3:Y3" si="0">H3</f>
        <v>Projeção</v>
      </c>
      <c r="J3" s="132" t="str">
        <f t="shared" si="0"/>
        <v>Projeção</v>
      </c>
      <c r="K3" s="132" t="str">
        <f t="shared" si="0"/>
        <v>Projeção</v>
      </c>
      <c r="L3" s="132" t="str">
        <f t="shared" si="0"/>
        <v>Projeção</v>
      </c>
      <c r="M3" s="132" t="str">
        <f t="shared" si="0"/>
        <v>Projeção</v>
      </c>
      <c r="N3" s="132" t="str">
        <f t="shared" si="0"/>
        <v>Projeção</v>
      </c>
      <c r="O3" s="132" t="str">
        <f t="shared" si="0"/>
        <v>Projeção</v>
      </c>
      <c r="P3" s="132" t="str">
        <f t="shared" si="0"/>
        <v>Projeção</v>
      </c>
      <c r="Q3" s="132" t="str">
        <f t="shared" si="0"/>
        <v>Projeção</v>
      </c>
      <c r="R3" s="132" t="str">
        <f t="shared" si="0"/>
        <v>Projeção</v>
      </c>
      <c r="S3" s="132" t="str">
        <f t="shared" si="0"/>
        <v>Projeção</v>
      </c>
      <c r="T3" s="132" t="str">
        <f t="shared" si="0"/>
        <v>Projeção</v>
      </c>
      <c r="U3" s="132" t="str">
        <f t="shared" si="0"/>
        <v>Projeção</v>
      </c>
      <c r="V3" s="132" t="str">
        <f t="shared" si="0"/>
        <v>Projeção</v>
      </c>
      <c r="W3" s="132" t="str">
        <f t="shared" si="0"/>
        <v>Projeção</v>
      </c>
      <c r="X3" s="132" t="str">
        <f t="shared" si="0"/>
        <v>Projeção</v>
      </c>
      <c r="Y3" s="786" t="str">
        <f t="shared" si="0"/>
        <v>Projeção</v>
      </c>
    </row>
    <row r="4" spans="1:253" ht="5.0999999999999996" customHeight="1" x14ac:dyDescent="0.2">
      <c r="A4" s="783"/>
      <c r="B4" s="14"/>
      <c r="C4" s="15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</row>
    <row r="5" spans="1:253" ht="5.0999999999999996" hidden="1" customHeight="1" x14ac:dyDescent="0.2">
      <c r="A5" s="783"/>
      <c r="B5" s="15"/>
      <c r="D5" s="56"/>
      <c r="E5" s="11"/>
      <c r="F5" s="11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</row>
    <row r="6" spans="1:253" ht="14.1" customHeight="1" x14ac:dyDescent="0.2">
      <c r="A6" s="783" t="s">
        <v>26</v>
      </c>
      <c r="B6" s="15" t="s">
        <v>600</v>
      </c>
      <c r="D6" s="54"/>
      <c r="E6" s="53"/>
      <c r="F6" s="582">
        <f>'(15)_Estimativa_Receita'!G3</f>
        <v>1453350.4610028546</v>
      </c>
      <c r="G6" s="582">
        <f>'(15)_Estimativa_Receita'!G8</f>
        <v>1453979.0727939459</v>
      </c>
      <c r="H6" s="582">
        <f>'(15)_Estimativa_Receita'!G13</f>
        <v>1454607.6845850369</v>
      </c>
      <c r="I6" s="582">
        <f>'(15)_Estimativa_Receita'!G18</f>
        <v>1455236.2963761282</v>
      </c>
      <c r="J6" s="582">
        <f>'(15)_Estimativa_Receita'!G23</f>
        <v>1455864.9081672195</v>
      </c>
      <c r="K6" s="582">
        <f>'(15)_Estimativa_Receita'!G28</f>
        <v>1456493.5199583105</v>
      </c>
      <c r="L6" s="582">
        <f>'(15)_Estimativa_Receita'!G33</f>
        <v>1457122.131749402</v>
      </c>
      <c r="M6" s="582">
        <f>'(15)_Estimativa_Receita'!G38</f>
        <v>1457750.7435404933</v>
      </c>
      <c r="N6" s="582">
        <f>'(15)_Estimativa_Receita'!G43</f>
        <v>1458379.3553315839</v>
      </c>
      <c r="O6" s="582">
        <f>'(15)_Estimativa_Receita'!G48</f>
        <v>1459007.9671226754</v>
      </c>
      <c r="P6" s="582">
        <f>'(15)_Estimativa_Receita'!G53</f>
        <v>1459636.5789137667</v>
      </c>
      <c r="Q6" s="582">
        <f>'(15)_Estimativa_Receita'!G58</f>
        <v>1459636.5789137667</v>
      </c>
      <c r="R6" s="582">
        <f>'(15)_Estimativa_Receita'!G63</f>
        <v>1460265.1907048579</v>
      </c>
      <c r="S6" s="582">
        <f>'(15)_Estimativa_Receita'!G68</f>
        <v>1460265.1907048579</v>
      </c>
      <c r="T6" s="582">
        <f>'(15)_Estimativa_Receita'!G73</f>
        <v>1460893.8024959492</v>
      </c>
      <c r="U6" s="582">
        <f>'(15)_Estimativa_Receita'!G78</f>
        <v>1460893.8024959492</v>
      </c>
      <c r="V6" s="582">
        <f>'(15)_Estimativa_Receita'!G83</f>
        <v>1460893.8024959492</v>
      </c>
      <c r="W6" s="582">
        <f>'(15)_Estimativa_Receita'!G88</f>
        <v>1460893.8024959492</v>
      </c>
      <c r="X6" s="582">
        <f>'(15)_Estimativa_Receita'!G93</f>
        <v>1460893.8024959492</v>
      </c>
      <c r="Y6" s="787">
        <f>'(15)_Estimativa_Receita'!G98</f>
        <v>1460893.8024959492</v>
      </c>
      <c r="Z6" s="53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</row>
    <row r="7" spans="1:253" ht="5.0999999999999996" customHeight="1" x14ac:dyDescent="0.2">
      <c r="B7" s="8"/>
      <c r="D7" s="54"/>
      <c r="E7" s="11"/>
      <c r="F7" s="11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spans="1:253" ht="14.1" customHeight="1" x14ac:dyDescent="0.2">
      <c r="A8" s="783" t="s">
        <v>27</v>
      </c>
      <c r="B8" s="11" t="s">
        <v>601</v>
      </c>
      <c r="D8" s="861" t="s">
        <v>597</v>
      </c>
      <c r="E8" s="76">
        <f>SUM(E9:E13)</f>
        <v>0.16250000000000001</v>
      </c>
      <c r="F8" s="583">
        <f>SUM(F9:F13)</f>
        <v>236169.4499129639</v>
      </c>
      <c r="G8" s="584">
        <f>SUM(G9:G13)</f>
        <v>236271.5993290162</v>
      </c>
      <c r="H8" s="584">
        <f>SUM(H9:H13)</f>
        <v>236373.7487450685</v>
      </c>
      <c r="I8" s="584">
        <f t="shared" ref="I8:Y8" si="1">SUM(I9:I13)</f>
        <v>236475.89816112083</v>
      </c>
      <c r="J8" s="584">
        <f t="shared" si="1"/>
        <v>236578.04757717316</v>
      </c>
      <c r="K8" s="584">
        <f t="shared" si="1"/>
        <v>236680.19699322546</v>
      </c>
      <c r="L8" s="584">
        <f t="shared" si="1"/>
        <v>236782.34640927784</v>
      </c>
      <c r="M8" s="584">
        <f t="shared" si="1"/>
        <v>236884.49582533014</v>
      </c>
      <c r="N8" s="584">
        <f t="shared" si="1"/>
        <v>236986.64524138239</v>
      </c>
      <c r="O8" s="584">
        <f t="shared" si="1"/>
        <v>237088.79465743474</v>
      </c>
      <c r="P8" s="584">
        <f t="shared" si="1"/>
        <v>237190.94407348707</v>
      </c>
      <c r="Q8" s="584">
        <f t="shared" si="1"/>
        <v>237190.94407348707</v>
      </c>
      <c r="R8" s="584">
        <f t="shared" si="1"/>
        <v>237293.0934895394</v>
      </c>
      <c r="S8" s="584">
        <f t="shared" si="1"/>
        <v>237293.0934895394</v>
      </c>
      <c r="T8" s="584">
        <f t="shared" si="1"/>
        <v>237395.24290559173</v>
      </c>
      <c r="U8" s="584">
        <f t="shared" si="1"/>
        <v>237395.24290559173</v>
      </c>
      <c r="V8" s="584">
        <f t="shared" si="1"/>
        <v>237395.24290559173</v>
      </c>
      <c r="W8" s="584">
        <f t="shared" si="1"/>
        <v>237395.24290559173</v>
      </c>
      <c r="X8" s="584">
        <f t="shared" si="1"/>
        <v>237395.24290559173</v>
      </c>
      <c r="Y8" s="788">
        <f t="shared" si="1"/>
        <v>237395.24290559173</v>
      </c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</row>
    <row r="9" spans="1:253" ht="14.1" customHeight="1" x14ac:dyDescent="0.2">
      <c r="A9" s="77" t="s">
        <v>142</v>
      </c>
      <c r="B9" s="57" t="s">
        <v>77</v>
      </c>
      <c r="E9" s="129">
        <f>VLOOKUP($D$8,impostos[],4,FALSE)</f>
        <v>0.05</v>
      </c>
      <c r="F9" s="576">
        <f t="shared" ref="F9:Y9" si="2">F6*$E$9</f>
        <v>72667.523050142729</v>
      </c>
      <c r="G9" s="577">
        <f t="shared" si="2"/>
        <v>72698.953639697298</v>
      </c>
      <c r="H9" s="577">
        <f t="shared" si="2"/>
        <v>72730.384229251853</v>
      </c>
      <c r="I9" s="577">
        <f t="shared" si="2"/>
        <v>72761.814818806408</v>
      </c>
      <c r="J9" s="577">
        <f t="shared" si="2"/>
        <v>72793.245408360977</v>
      </c>
      <c r="K9" s="577">
        <f t="shared" si="2"/>
        <v>72824.675997915532</v>
      </c>
      <c r="L9" s="577">
        <f t="shared" si="2"/>
        <v>72856.106587470102</v>
      </c>
      <c r="M9" s="577">
        <f t="shared" si="2"/>
        <v>72887.537177024671</v>
      </c>
      <c r="N9" s="577">
        <f t="shared" si="2"/>
        <v>72918.967766579197</v>
      </c>
      <c r="O9" s="577">
        <f t="shared" si="2"/>
        <v>72950.398356133766</v>
      </c>
      <c r="P9" s="577">
        <f t="shared" si="2"/>
        <v>72981.828945688336</v>
      </c>
      <c r="Q9" s="577">
        <f t="shared" si="2"/>
        <v>72981.828945688336</v>
      </c>
      <c r="R9" s="577">
        <f t="shared" si="2"/>
        <v>73013.259535242905</v>
      </c>
      <c r="S9" s="577">
        <f t="shared" si="2"/>
        <v>73013.259535242905</v>
      </c>
      <c r="T9" s="577">
        <f t="shared" si="2"/>
        <v>73044.69012479746</v>
      </c>
      <c r="U9" s="577">
        <f t="shared" si="2"/>
        <v>73044.69012479746</v>
      </c>
      <c r="V9" s="577">
        <f t="shared" si="2"/>
        <v>73044.69012479746</v>
      </c>
      <c r="W9" s="577">
        <f t="shared" si="2"/>
        <v>73044.69012479746</v>
      </c>
      <c r="X9" s="577">
        <f t="shared" si="2"/>
        <v>73044.69012479746</v>
      </c>
      <c r="Y9" s="789">
        <f t="shared" si="2"/>
        <v>73044.69012479746</v>
      </c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</row>
    <row r="10" spans="1:253" ht="14.1" customHeight="1" x14ac:dyDescent="0.2">
      <c r="A10" s="77" t="s">
        <v>143</v>
      </c>
      <c r="B10" s="57" t="s">
        <v>32</v>
      </c>
      <c r="E10" s="129">
        <f>VLOOKUP($D$8,impostos[],2,FALSE)</f>
        <v>7.5999999999999998E-2</v>
      </c>
      <c r="F10" s="578">
        <f t="shared" ref="F10:Y10" si="3">F6*$E$10</f>
        <v>110454.63503621695</v>
      </c>
      <c r="G10" s="579">
        <f t="shared" si="3"/>
        <v>110502.40953233988</v>
      </c>
      <c r="H10" s="579">
        <f t="shared" si="3"/>
        <v>110550.1840284628</v>
      </c>
      <c r="I10" s="579">
        <f t="shared" si="3"/>
        <v>110597.95852458575</v>
      </c>
      <c r="J10" s="579">
        <f t="shared" si="3"/>
        <v>110645.73302070868</v>
      </c>
      <c r="K10" s="579">
        <f t="shared" si="3"/>
        <v>110693.5075168316</v>
      </c>
      <c r="L10" s="579">
        <f t="shared" si="3"/>
        <v>110741.28201295456</v>
      </c>
      <c r="M10" s="579">
        <f t="shared" si="3"/>
        <v>110789.05650907749</v>
      </c>
      <c r="N10" s="579">
        <f t="shared" si="3"/>
        <v>110836.83100520037</v>
      </c>
      <c r="O10" s="579">
        <f t="shared" si="3"/>
        <v>110884.60550132333</v>
      </c>
      <c r="P10" s="579">
        <f t="shared" si="3"/>
        <v>110932.37999744626</v>
      </c>
      <c r="Q10" s="579">
        <f t="shared" si="3"/>
        <v>110932.37999744626</v>
      </c>
      <c r="R10" s="579">
        <f t="shared" si="3"/>
        <v>110980.15449356919</v>
      </c>
      <c r="S10" s="579">
        <f t="shared" si="3"/>
        <v>110980.15449356919</v>
      </c>
      <c r="T10" s="579">
        <f t="shared" si="3"/>
        <v>111027.92898969214</v>
      </c>
      <c r="U10" s="579">
        <f t="shared" si="3"/>
        <v>111027.92898969214</v>
      </c>
      <c r="V10" s="579">
        <f t="shared" si="3"/>
        <v>111027.92898969214</v>
      </c>
      <c r="W10" s="579">
        <f t="shared" si="3"/>
        <v>111027.92898969214</v>
      </c>
      <c r="X10" s="579">
        <f t="shared" si="3"/>
        <v>111027.92898969214</v>
      </c>
      <c r="Y10" s="790">
        <f t="shared" si="3"/>
        <v>111027.92898969214</v>
      </c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</row>
    <row r="11" spans="1:253" ht="14.1" customHeight="1" x14ac:dyDescent="0.2">
      <c r="A11" s="77" t="s">
        <v>144</v>
      </c>
      <c r="B11" s="57" t="s">
        <v>33</v>
      </c>
      <c r="E11" s="129">
        <f>VLOOKUP($D$8,impostos[],3,FALSE)</f>
        <v>1.6500000000000001E-2</v>
      </c>
      <c r="F11" s="578">
        <f t="shared" ref="F11:Y11" si="4">F6*$E$11</f>
        <v>23980.282606547102</v>
      </c>
      <c r="G11" s="579">
        <f t="shared" si="4"/>
        <v>23990.654701100109</v>
      </c>
      <c r="H11" s="579">
        <f t="shared" si="4"/>
        <v>24001.02679565311</v>
      </c>
      <c r="I11" s="579">
        <f t="shared" si="4"/>
        <v>24011.398890206117</v>
      </c>
      <c r="J11" s="579">
        <f t="shared" si="4"/>
        <v>24021.770984759121</v>
      </c>
      <c r="K11" s="579">
        <f t="shared" si="4"/>
        <v>24032.143079312125</v>
      </c>
      <c r="L11" s="579">
        <f t="shared" si="4"/>
        <v>24042.515173865133</v>
      </c>
      <c r="M11" s="579">
        <f t="shared" si="4"/>
        <v>24052.887268418141</v>
      </c>
      <c r="N11" s="579">
        <f t="shared" si="4"/>
        <v>24063.259362971134</v>
      </c>
      <c r="O11" s="579">
        <f t="shared" si="4"/>
        <v>24073.631457524145</v>
      </c>
      <c r="P11" s="579">
        <f t="shared" si="4"/>
        <v>24084.003552077153</v>
      </c>
      <c r="Q11" s="579">
        <f t="shared" si="4"/>
        <v>24084.003552077153</v>
      </c>
      <c r="R11" s="579">
        <f t="shared" si="4"/>
        <v>24094.375646630157</v>
      </c>
      <c r="S11" s="579">
        <f t="shared" si="4"/>
        <v>24094.375646630157</v>
      </c>
      <c r="T11" s="579">
        <f t="shared" si="4"/>
        <v>24104.747741183164</v>
      </c>
      <c r="U11" s="579">
        <f t="shared" si="4"/>
        <v>24104.747741183164</v>
      </c>
      <c r="V11" s="579">
        <f t="shared" si="4"/>
        <v>24104.747741183164</v>
      </c>
      <c r="W11" s="579">
        <f t="shared" si="4"/>
        <v>24104.747741183164</v>
      </c>
      <c r="X11" s="579">
        <f t="shared" si="4"/>
        <v>24104.747741183164</v>
      </c>
      <c r="Y11" s="790">
        <f t="shared" si="4"/>
        <v>24104.747741183164</v>
      </c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</row>
    <row r="12" spans="1:253" ht="14.1" customHeight="1" x14ac:dyDescent="0.2">
      <c r="A12" s="77" t="s">
        <v>145</v>
      </c>
      <c r="B12" s="57" t="s">
        <v>34</v>
      </c>
      <c r="E12" s="129">
        <f>VLOOKUP($D$8,impostos[],5,FALSE)</f>
        <v>0.02</v>
      </c>
      <c r="F12" s="578">
        <f t="shared" ref="F12:Y12" si="5">F6*$E$12</f>
        <v>29067.009220057094</v>
      </c>
      <c r="G12" s="579">
        <f t="shared" si="5"/>
        <v>29079.581455878917</v>
      </c>
      <c r="H12" s="579">
        <f t="shared" si="5"/>
        <v>29092.15369170074</v>
      </c>
      <c r="I12" s="579">
        <f t="shared" si="5"/>
        <v>29104.725927522566</v>
      </c>
      <c r="J12" s="579">
        <f t="shared" si="5"/>
        <v>29117.298163344389</v>
      </c>
      <c r="K12" s="579">
        <f t="shared" si="5"/>
        <v>29129.870399166211</v>
      </c>
      <c r="L12" s="579">
        <f t="shared" si="5"/>
        <v>29142.442634988041</v>
      </c>
      <c r="M12" s="579">
        <f t="shared" si="5"/>
        <v>29155.014870809868</v>
      </c>
      <c r="N12" s="579">
        <f t="shared" si="5"/>
        <v>29167.587106631679</v>
      </c>
      <c r="O12" s="579">
        <f t="shared" si="5"/>
        <v>29180.159342453509</v>
      </c>
      <c r="P12" s="579">
        <f t="shared" si="5"/>
        <v>29192.731578275332</v>
      </c>
      <c r="Q12" s="579">
        <f t="shared" si="5"/>
        <v>29192.731578275332</v>
      </c>
      <c r="R12" s="579">
        <f t="shared" si="5"/>
        <v>29205.303814097158</v>
      </c>
      <c r="S12" s="579">
        <f t="shared" si="5"/>
        <v>29205.303814097158</v>
      </c>
      <c r="T12" s="579">
        <f t="shared" si="5"/>
        <v>29217.876049918985</v>
      </c>
      <c r="U12" s="579">
        <f t="shared" si="5"/>
        <v>29217.876049918985</v>
      </c>
      <c r="V12" s="579">
        <f t="shared" si="5"/>
        <v>29217.876049918985</v>
      </c>
      <c r="W12" s="579">
        <f t="shared" si="5"/>
        <v>29217.876049918985</v>
      </c>
      <c r="X12" s="579">
        <f t="shared" si="5"/>
        <v>29217.876049918985</v>
      </c>
      <c r="Y12" s="790">
        <f t="shared" si="5"/>
        <v>29217.876049918985</v>
      </c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</row>
    <row r="13" spans="1:253" ht="14.1" customHeight="1" x14ac:dyDescent="0.2">
      <c r="A13" s="77" t="s">
        <v>146</v>
      </c>
      <c r="B13" s="57" t="s">
        <v>594</v>
      </c>
      <c r="E13" s="129">
        <f>VLOOKUP($D$8,impostos[],9,FALSE)</f>
        <v>0</v>
      </c>
      <c r="F13" s="580">
        <f>(F6*$E$13)-VLOOKUP($D$8,impostos[],10,FALSE)</f>
        <v>0</v>
      </c>
      <c r="G13" s="581">
        <f>(G6*$E$13)-VLOOKUP($D$8,impostos[],10,FALSE)</f>
        <v>0</v>
      </c>
      <c r="H13" s="581">
        <f>(H6*$E$13)-VLOOKUP($D$8,impostos[],10,FALSE)</f>
        <v>0</v>
      </c>
      <c r="I13" s="581">
        <f>(I6*$E$13)-VLOOKUP($D$8,impostos[],10,FALSE)</f>
        <v>0</v>
      </c>
      <c r="J13" s="581">
        <f>(J6*$E$13)-VLOOKUP($D$8,impostos[],10,FALSE)</f>
        <v>0</v>
      </c>
      <c r="K13" s="581">
        <f>(K6*$E$13)-VLOOKUP($D$8,impostos[],10,FALSE)</f>
        <v>0</v>
      </c>
      <c r="L13" s="581">
        <f>(L6*$E$13)-VLOOKUP($D$8,impostos[],10,FALSE)</f>
        <v>0</v>
      </c>
      <c r="M13" s="581">
        <f>(M6*$E$13)-VLOOKUP($D$8,impostos[],10,FALSE)</f>
        <v>0</v>
      </c>
      <c r="N13" s="581">
        <f>(N6*$E$13)-VLOOKUP($D$8,impostos[],10,FALSE)</f>
        <v>0</v>
      </c>
      <c r="O13" s="581">
        <f>(O6*$E$13)-VLOOKUP($D$8,impostos[],10,FALSE)</f>
        <v>0</v>
      </c>
      <c r="P13" s="581">
        <f>(P6*$E$13)-VLOOKUP($D$8,impostos[],10,FALSE)</f>
        <v>0</v>
      </c>
      <c r="Q13" s="581">
        <f>(Q6*$E$13)-VLOOKUP($D$8,impostos[],10,FALSE)</f>
        <v>0</v>
      </c>
      <c r="R13" s="581">
        <f>(R6*$E$13)-VLOOKUP($D$8,impostos[],10,FALSE)</f>
        <v>0</v>
      </c>
      <c r="S13" s="581">
        <f>(S6*$E$13)-VLOOKUP($D$8,impostos[],10,FALSE)</f>
        <v>0</v>
      </c>
      <c r="T13" s="581">
        <f>(T6*$E$13)-VLOOKUP($D$8,impostos[],10,FALSE)</f>
        <v>0</v>
      </c>
      <c r="U13" s="581">
        <f>(U6*$E$13)-VLOOKUP($D$8,impostos[],10,FALSE)</f>
        <v>0</v>
      </c>
      <c r="V13" s="581">
        <f>(V6*$E$13)-VLOOKUP($D$8,impostos[],10,FALSE)</f>
        <v>0</v>
      </c>
      <c r="W13" s="581">
        <f>(W6*$E$13)-VLOOKUP($D$8,impostos[],10,FALSE)</f>
        <v>0</v>
      </c>
      <c r="X13" s="581">
        <f>(X6*$E$13)-VLOOKUP($D$8,impostos[],10,FALSE)</f>
        <v>0</v>
      </c>
      <c r="Y13" s="791">
        <f>(Y6*$E$13)-VLOOKUP($D$8,impostos[],10,FALSE)</f>
        <v>0</v>
      </c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</row>
    <row r="14" spans="1:253" ht="5.0999999999999996" customHeight="1" x14ac:dyDescent="0.2">
      <c r="D14" s="9"/>
      <c r="E14" s="11"/>
      <c r="F14" s="11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spans="1:253" ht="14.1" customHeight="1" x14ac:dyDescent="0.2">
      <c r="A15" s="783" t="s">
        <v>29</v>
      </c>
      <c r="B15" s="15" t="s">
        <v>602</v>
      </c>
      <c r="D15" s="11"/>
      <c r="E15" s="11"/>
      <c r="F15" s="583">
        <f>F6-F8</f>
        <v>1217181.0110898907</v>
      </c>
      <c r="G15" s="584">
        <f t="shared" ref="G15:Y15" si="6">G6-G8</f>
        <v>1217707.4734649297</v>
      </c>
      <c r="H15" s="584">
        <f t="shared" si="6"/>
        <v>1218233.9358399685</v>
      </c>
      <c r="I15" s="584">
        <f t="shared" si="6"/>
        <v>1218760.3982150075</v>
      </c>
      <c r="J15" s="584">
        <f t="shared" si="6"/>
        <v>1219286.8605900463</v>
      </c>
      <c r="K15" s="584">
        <f t="shared" si="6"/>
        <v>1219813.322965085</v>
      </c>
      <c r="L15" s="584">
        <f t="shared" si="6"/>
        <v>1220339.7853401243</v>
      </c>
      <c r="M15" s="584">
        <f t="shared" si="6"/>
        <v>1220866.247715163</v>
      </c>
      <c r="N15" s="584">
        <f t="shared" si="6"/>
        <v>1221392.7100902016</v>
      </c>
      <c r="O15" s="584">
        <f t="shared" si="6"/>
        <v>1221919.1724652406</v>
      </c>
      <c r="P15" s="584">
        <f t="shared" si="6"/>
        <v>1222445.6348402796</v>
      </c>
      <c r="Q15" s="584">
        <f t="shared" si="6"/>
        <v>1222445.6348402796</v>
      </c>
      <c r="R15" s="584">
        <f t="shared" si="6"/>
        <v>1222972.0972153186</v>
      </c>
      <c r="S15" s="584">
        <f t="shared" si="6"/>
        <v>1222972.0972153186</v>
      </c>
      <c r="T15" s="584">
        <f t="shared" si="6"/>
        <v>1223498.5595903574</v>
      </c>
      <c r="U15" s="584">
        <f t="shared" si="6"/>
        <v>1223498.5595903574</v>
      </c>
      <c r="V15" s="584">
        <f t="shared" si="6"/>
        <v>1223498.5595903574</v>
      </c>
      <c r="W15" s="584">
        <f t="shared" si="6"/>
        <v>1223498.5595903574</v>
      </c>
      <c r="X15" s="584">
        <f t="shared" si="6"/>
        <v>1223498.5595903574</v>
      </c>
      <c r="Y15" s="788">
        <f t="shared" si="6"/>
        <v>1223498.5595903574</v>
      </c>
      <c r="Z15" s="53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</row>
    <row r="16" spans="1:253" s="17" customFormat="1" ht="5.0999999999999996" customHeight="1" x14ac:dyDescent="0.2">
      <c r="A16" s="784"/>
      <c r="E16" s="11"/>
      <c r="F16" s="11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</row>
    <row r="17" spans="1:253" ht="14.1" customHeight="1" x14ac:dyDescent="0.2">
      <c r="A17" s="783" t="s">
        <v>30</v>
      </c>
      <c r="B17" s="15" t="s">
        <v>603</v>
      </c>
      <c r="D17" s="11"/>
      <c r="E17" s="11"/>
      <c r="F17" s="583">
        <f>F19+F23+F30+F34</f>
        <v>0</v>
      </c>
      <c r="G17" s="584">
        <f t="shared" ref="G17:Y17" si="7">G19+G23+G30+G34</f>
        <v>0</v>
      </c>
      <c r="H17" s="584">
        <f t="shared" si="7"/>
        <v>0</v>
      </c>
      <c r="I17" s="584">
        <f t="shared" si="7"/>
        <v>0</v>
      </c>
      <c r="J17" s="584">
        <f t="shared" si="7"/>
        <v>0</v>
      </c>
      <c r="K17" s="584">
        <f t="shared" si="7"/>
        <v>0</v>
      </c>
      <c r="L17" s="584">
        <f t="shared" si="7"/>
        <v>0</v>
      </c>
      <c r="M17" s="584">
        <f t="shared" si="7"/>
        <v>0</v>
      </c>
      <c r="N17" s="584">
        <f t="shared" si="7"/>
        <v>0</v>
      </c>
      <c r="O17" s="584">
        <f t="shared" si="7"/>
        <v>0</v>
      </c>
      <c r="P17" s="584">
        <f t="shared" si="7"/>
        <v>0</v>
      </c>
      <c r="Q17" s="584">
        <f t="shared" si="7"/>
        <v>0</v>
      </c>
      <c r="R17" s="584">
        <f t="shared" si="7"/>
        <v>0</v>
      </c>
      <c r="S17" s="584">
        <f t="shared" si="7"/>
        <v>0</v>
      </c>
      <c r="T17" s="584">
        <f t="shared" si="7"/>
        <v>0</v>
      </c>
      <c r="U17" s="584">
        <f t="shared" si="7"/>
        <v>0</v>
      </c>
      <c r="V17" s="584">
        <f t="shared" si="7"/>
        <v>0</v>
      </c>
      <c r="W17" s="584">
        <f t="shared" si="7"/>
        <v>0</v>
      </c>
      <c r="X17" s="584">
        <f t="shared" si="7"/>
        <v>0</v>
      </c>
      <c r="Y17" s="788">
        <f t="shared" si="7"/>
        <v>0</v>
      </c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</row>
    <row r="18" spans="1:253" ht="5.0999999999999996" customHeight="1" x14ac:dyDescent="0.2">
      <c r="B18" s="8"/>
      <c r="D18" s="11"/>
      <c r="E18" s="11"/>
      <c r="F18" s="11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spans="1:253" ht="14.1" customHeight="1" x14ac:dyDescent="0.2">
      <c r="A19" s="783" t="s">
        <v>150</v>
      </c>
      <c r="B19" s="15" t="s">
        <v>507</v>
      </c>
      <c r="D19" s="9"/>
      <c r="E19" s="11"/>
      <c r="F19" s="583">
        <f>SUM(F20:F22)</f>
        <v>0</v>
      </c>
      <c r="G19" s="584">
        <f>SUM(G20:G22)</f>
        <v>0</v>
      </c>
      <c r="H19" s="584">
        <f t="shared" ref="H19:L19" si="8">SUM(H20:H22)</f>
        <v>0</v>
      </c>
      <c r="I19" s="584">
        <f t="shared" si="8"/>
        <v>0</v>
      </c>
      <c r="J19" s="584">
        <f t="shared" si="8"/>
        <v>0</v>
      </c>
      <c r="K19" s="584">
        <f t="shared" si="8"/>
        <v>0</v>
      </c>
      <c r="L19" s="584">
        <f t="shared" si="8"/>
        <v>0</v>
      </c>
      <c r="M19" s="584">
        <f t="shared" ref="M19" si="9">SUM(M20:M22)</f>
        <v>0</v>
      </c>
      <c r="N19" s="584">
        <f t="shared" ref="N19" si="10">SUM(N20:N22)</f>
        <v>0</v>
      </c>
      <c r="O19" s="584">
        <f t="shared" ref="O19" si="11">SUM(O20:O22)</f>
        <v>0</v>
      </c>
      <c r="P19" s="584">
        <f t="shared" ref="P19" si="12">SUM(P20:P22)</f>
        <v>0</v>
      </c>
      <c r="Q19" s="584">
        <f t="shared" ref="Q19" si="13">SUM(Q20:Q22)</f>
        <v>0</v>
      </c>
      <c r="R19" s="584">
        <f t="shared" ref="R19" si="14">SUM(R20:R22)</f>
        <v>0</v>
      </c>
      <c r="S19" s="584">
        <f t="shared" ref="S19" si="15">SUM(S20:S22)</f>
        <v>0</v>
      </c>
      <c r="T19" s="584">
        <f t="shared" ref="T19" si="16">SUM(T20:T22)</f>
        <v>0</v>
      </c>
      <c r="U19" s="584">
        <f t="shared" ref="U19" si="17">SUM(U20:U22)</f>
        <v>0</v>
      </c>
      <c r="V19" s="584">
        <f t="shared" ref="V19" si="18">SUM(V20:V22)</f>
        <v>0</v>
      </c>
      <c r="W19" s="584">
        <f t="shared" ref="W19" si="19">SUM(W20:W22)</f>
        <v>0</v>
      </c>
      <c r="X19" s="584">
        <f t="shared" ref="X19" si="20">SUM(X20:X22)</f>
        <v>0</v>
      </c>
      <c r="Y19" s="788">
        <f t="shared" ref="Y19" si="21">SUM(Y20:Y22)</f>
        <v>0</v>
      </c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</row>
    <row r="20" spans="1:253" ht="14.1" customHeight="1" x14ac:dyDescent="0.2">
      <c r="A20" s="77" t="s">
        <v>566</v>
      </c>
      <c r="B20" s="57" t="s">
        <v>16</v>
      </c>
      <c r="D20" s="54"/>
      <c r="E20" s="11"/>
      <c r="F20" s="585">
        <f>'(13)_Orçam.'!H4</f>
        <v>0</v>
      </c>
      <c r="G20" s="586">
        <f t="shared" ref="G20:Y20" si="22">F20</f>
        <v>0</v>
      </c>
      <c r="H20" s="586">
        <f t="shared" si="22"/>
        <v>0</v>
      </c>
      <c r="I20" s="586">
        <f t="shared" si="22"/>
        <v>0</v>
      </c>
      <c r="J20" s="586">
        <f t="shared" si="22"/>
        <v>0</v>
      </c>
      <c r="K20" s="586">
        <f t="shared" si="22"/>
        <v>0</v>
      </c>
      <c r="L20" s="586">
        <f t="shared" si="22"/>
        <v>0</v>
      </c>
      <c r="M20" s="586">
        <f t="shared" si="22"/>
        <v>0</v>
      </c>
      <c r="N20" s="586">
        <f t="shared" si="22"/>
        <v>0</v>
      </c>
      <c r="O20" s="586">
        <f t="shared" si="22"/>
        <v>0</v>
      </c>
      <c r="P20" s="586">
        <f t="shared" si="22"/>
        <v>0</v>
      </c>
      <c r="Q20" s="586">
        <f t="shared" si="22"/>
        <v>0</v>
      </c>
      <c r="R20" s="586">
        <f t="shared" si="22"/>
        <v>0</v>
      </c>
      <c r="S20" s="586">
        <f t="shared" si="22"/>
        <v>0</v>
      </c>
      <c r="T20" s="586">
        <f t="shared" si="22"/>
        <v>0</v>
      </c>
      <c r="U20" s="586">
        <f t="shared" si="22"/>
        <v>0</v>
      </c>
      <c r="V20" s="586">
        <f t="shared" si="22"/>
        <v>0</v>
      </c>
      <c r="W20" s="586">
        <f t="shared" si="22"/>
        <v>0</v>
      </c>
      <c r="X20" s="586">
        <f t="shared" si="22"/>
        <v>0</v>
      </c>
      <c r="Y20" s="792">
        <f t="shared" si="22"/>
        <v>0</v>
      </c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</row>
    <row r="21" spans="1:253" ht="14.1" customHeight="1" x14ac:dyDescent="0.2">
      <c r="A21" s="77" t="s">
        <v>567</v>
      </c>
      <c r="B21" s="57" t="s">
        <v>18</v>
      </c>
      <c r="D21" s="54"/>
      <c r="E21" s="11"/>
      <c r="F21" s="587">
        <f>'(13)_Orçam.'!H5</f>
        <v>0</v>
      </c>
      <c r="G21" s="588">
        <f t="shared" ref="G21:I22" si="23">F21</f>
        <v>0</v>
      </c>
      <c r="H21" s="588">
        <f t="shared" si="23"/>
        <v>0</v>
      </c>
      <c r="I21" s="588">
        <f t="shared" si="23"/>
        <v>0</v>
      </c>
      <c r="J21" s="588">
        <f t="shared" ref="J21:K22" si="24">I21</f>
        <v>0</v>
      </c>
      <c r="K21" s="588">
        <f t="shared" si="24"/>
        <v>0</v>
      </c>
      <c r="L21" s="588">
        <f t="shared" ref="L21:M21" si="25">K21</f>
        <v>0</v>
      </c>
      <c r="M21" s="588">
        <f t="shared" si="25"/>
        <v>0</v>
      </c>
      <c r="N21" s="588">
        <f t="shared" ref="N21:Y21" si="26">M21</f>
        <v>0</v>
      </c>
      <c r="O21" s="588">
        <f t="shared" si="26"/>
        <v>0</v>
      </c>
      <c r="P21" s="588">
        <f t="shared" si="26"/>
        <v>0</v>
      </c>
      <c r="Q21" s="588">
        <f t="shared" si="26"/>
        <v>0</v>
      </c>
      <c r="R21" s="588">
        <f t="shared" si="26"/>
        <v>0</v>
      </c>
      <c r="S21" s="588">
        <f t="shared" si="26"/>
        <v>0</v>
      </c>
      <c r="T21" s="588">
        <f t="shared" si="26"/>
        <v>0</v>
      </c>
      <c r="U21" s="588">
        <f t="shared" si="26"/>
        <v>0</v>
      </c>
      <c r="V21" s="588">
        <f t="shared" si="26"/>
        <v>0</v>
      </c>
      <c r="W21" s="588">
        <f t="shared" si="26"/>
        <v>0</v>
      </c>
      <c r="X21" s="588">
        <f t="shared" si="26"/>
        <v>0</v>
      </c>
      <c r="Y21" s="793">
        <f t="shared" si="26"/>
        <v>0</v>
      </c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</row>
    <row r="22" spans="1:253" ht="14.1" customHeight="1" x14ac:dyDescent="0.2">
      <c r="A22" s="77" t="s">
        <v>577</v>
      </c>
      <c r="B22" s="57" t="s">
        <v>17</v>
      </c>
      <c r="D22" s="54"/>
      <c r="E22" s="11"/>
      <c r="F22" s="589">
        <f>'(13)_Orçam.'!H6</f>
        <v>0</v>
      </c>
      <c r="G22" s="590">
        <f t="shared" si="23"/>
        <v>0</v>
      </c>
      <c r="H22" s="590">
        <f t="shared" si="23"/>
        <v>0</v>
      </c>
      <c r="I22" s="590">
        <f t="shared" si="23"/>
        <v>0</v>
      </c>
      <c r="J22" s="590">
        <f t="shared" si="24"/>
        <v>0</v>
      </c>
      <c r="K22" s="590">
        <f t="shared" si="24"/>
        <v>0</v>
      </c>
      <c r="L22" s="590">
        <f t="shared" ref="L22:M22" si="27">K22</f>
        <v>0</v>
      </c>
      <c r="M22" s="590">
        <f t="shared" si="27"/>
        <v>0</v>
      </c>
      <c r="N22" s="590">
        <f t="shared" ref="N22:Y22" si="28">M22</f>
        <v>0</v>
      </c>
      <c r="O22" s="590">
        <f t="shared" si="28"/>
        <v>0</v>
      </c>
      <c r="P22" s="590">
        <f t="shared" si="28"/>
        <v>0</v>
      </c>
      <c r="Q22" s="590">
        <f t="shared" si="28"/>
        <v>0</v>
      </c>
      <c r="R22" s="590">
        <f t="shared" si="28"/>
        <v>0</v>
      </c>
      <c r="S22" s="590">
        <f t="shared" si="28"/>
        <v>0</v>
      </c>
      <c r="T22" s="590">
        <f t="shared" si="28"/>
        <v>0</v>
      </c>
      <c r="U22" s="590">
        <f t="shared" si="28"/>
        <v>0</v>
      </c>
      <c r="V22" s="590">
        <f t="shared" si="28"/>
        <v>0</v>
      </c>
      <c r="W22" s="590">
        <f t="shared" si="28"/>
        <v>0</v>
      </c>
      <c r="X22" s="590">
        <f t="shared" si="28"/>
        <v>0</v>
      </c>
      <c r="Y22" s="794">
        <f t="shared" si="28"/>
        <v>0</v>
      </c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</row>
    <row r="23" spans="1:253" ht="14.1" customHeight="1" x14ac:dyDescent="0.2">
      <c r="A23" s="783" t="s">
        <v>151</v>
      </c>
      <c r="B23" s="15" t="s">
        <v>604</v>
      </c>
      <c r="D23" s="9"/>
      <c r="E23" s="11"/>
      <c r="F23" s="583">
        <f t="shared" ref="F23:Y23" si="29">SUM(F24:F29)</f>
        <v>0</v>
      </c>
      <c r="G23" s="584">
        <f t="shared" si="29"/>
        <v>0</v>
      </c>
      <c r="H23" s="584">
        <f t="shared" si="29"/>
        <v>0</v>
      </c>
      <c r="I23" s="584">
        <f t="shared" si="29"/>
        <v>0</v>
      </c>
      <c r="J23" s="584">
        <f t="shared" si="29"/>
        <v>0</v>
      </c>
      <c r="K23" s="584">
        <f t="shared" si="29"/>
        <v>0</v>
      </c>
      <c r="L23" s="584">
        <f t="shared" si="29"/>
        <v>0</v>
      </c>
      <c r="M23" s="584">
        <f t="shared" si="29"/>
        <v>0</v>
      </c>
      <c r="N23" s="584">
        <f t="shared" si="29"/>
        <v>0</v>
      </c>
      <c r="O23" s="584">
        <f t="shared" si="29"/>
        <v>0</v>
      </c>
      <c r="P23" s="584">
        <f t="shared" si="29"/>
        <v>0</v>
      </c>
      <c r="Q23" s="584">
        <f t="shared" si="29"/>
        <v>0</v>
      </c>
      <c r="R23" s="584">
        <f t="shared" si="29"/>
        <v>0</v>
      </c>
      <c r="S23" s="584">
        <f t="shared" si="29"/>
        <v>0</v>
      </c>
      <c r="T23" s="584">
        <f t="shared" si="29"/>
        <v>0</v>
      </c>
      <c r="U23" s="584">
        <f t="shared" si="29"/>
        <v>0</v>
      </c>
      <c r="V23" s="584">
        <f t="shared" si="29"/>
        <v>0</v>
      </c>
      <c r="W23" s="584">
        <f t="shared" si="29"/>
        <v>0</v>
      </c>
      <c r="X23" s="584">
        <f t="shared" si="29"/>
        <v>0</v>
      </c>
      <c r="Y23" s="788">
        <f t="shared" si="29"/>
        <v>0</v>
      </c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</row>
    <row r="24" spans="1:253" ht="14.1" customHeight="1" x14ac:dyDescent="0.2">
      <c r="A24" s="77" t="s">
        <v>568</v>
      </c>
      <c r="B24" s="57" t="s">
        <v>289</v>
      </c>
      <c r="D24" s="54"/>
      <c r="E24" s="11"/>
      <c r="F24" s="585">
        <f>'(13)_Orçam.'!H8</f>
        <v>0</v>
      </c>
      <c r="G24" s="586">
        <f t="shared" ref="G24:Y24" si="30">F24</f>
        <v>0</v>
      </c>
      <c r="H24" s="586">
        <f t="shared" si="30"/>
        <v>0</v>
      </c>
      <c r="I24" s="586">
        <f t="shared" si="30"/>
        <v>0</v>
      </c>
      <c r="J24" s="586">
        <f t="shared" si="30"/>
        <v>0</v>
      </c>
      <c r="K24" s="586">
        <f t="shared" si="30"/>
        <v>0</v>
      </c>
      <c r="L24" s="586">
        <f t="shared" si="30"/>
        <v>0</v>
      </c>
      <c r="M24" s="586">
        <f t="shared" si="30"/>
        <v>0</v>
      </c>
      <c r="N24" s="586">
        <f t="shared" si="30"/>
        <v>0</v>
      </c>
      <c r="O24" s="586">
        <f t="shared" si="30"/>
        <v>0</v>
      </c>
      <c r="P24" s="586">
        <f t="shared" si="30"/>
        <v>0</v>
      </c>
      <c r="Q24" s="586">
        <f t="shared" si="30"/>
        <v>0</v>
      </c>
      <c r="R24" s="586">
        <f t="shared" si="30"/>
        <v>0</v>
      </c>
      <c r="S24" s="586">
        <f t="shared" si="30"/>
        <v>0</v>
      </c>
      <c r="T24" s="586">
        <f t="shared" si="30"/>
        <v>0</v>
      </c>
      <c r="U24" s="586">
        <f t="shared" si="30"/>
        <v>0</v>
      </c>
      <c r="V24" s="586">
        <f t="shared" si="30"/>
        <v>0</v>
      </c>
      <c r="W24" s="586">
        <f t="shared" si="30"/>
        <v>0</v>
      </c>
      <c r="X24" s="586">
        <f t="shared" si="30"/>
        <v>0</v>
      </c>
      <c r="Y24" s="792">
        <f t="shared" si="30"/>
        <v>0</v>
      </c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  <c r="IS24" s="54"/>
    </row>
    <row r="25" spans="1:253" ht="14.1" customHeight="1" x14ac:dyDescent="0.2">
      <c r="A25" s="77" t="s">
        <v>569</v>
      </c>
      <c r="B25" s="57" t="s">
        <v>290</v>
      </c>
      <c r="D25" s="54"/>
      <c r="E25" s="11"/>
      <c r="F25" s="587">
        <f>'(13)_Orçam.'!H9</f>
        <v>0</v>
      </c>
      <c r="G25" s="588">
        <f t="shared" ref="G25:Y25" si="31">F25</f>
        <v>0</v>
      </c>
      <c r="H25" s="588">
        <f t="shared" si="31"/>
        <v>0</v>
      </c>
      <c r="I25" s="588">
        <f t="shared" si="31"/>
        <v>0</v>
      </c>
      <c r="J25" s="588">
        <f t="shared" si="31"/>
        <v>0</v>
      </c>
      <c r="K25" s="588">
        <f t="shared" si="31"/>
        <v>0</v>
      </c>
      <c r="L25" s="588">
        <f t="shared" si="31"/>
        <v>0</v>
      </c>
      <c r="M25" s="588">
        <f t="shared" si="31"/>
        <v>0</v>
      </c>
      <c r="N25" s="588">
        <f t="shared" si="31"/>
        <v>0</v>
      </c>
      <c r="O25" s="588">
        <f t="shared" si="31"/>
        <v>0</v>
      </c>
      <c r="P25" s="588">
        <f t="shared" si="31"/>
        <v>0</v>
      </c>
      <c r="Q25" s="588">
        <f t="shared" si="31"/>
        <v>0</v>
      </c>
      <c r="R25" s="588">
        <f t="shared" si="31"/>
        <v>0</v>
      </c>
      <c r="S25" s="588">
        <f t="shared" si="31"/>
        <v>0</v>
      </c>
      <c r="T25" s="588">
        <f t="shared" si="31"/>
        <v>0</v>
      </c>
      <c r="U25" s="588">
        <f t="shared" si="31"/>
        <v>0</v>
      </c>
      <c r="V25" s="588">
        <f t="shared" si="31"/>
        <v>0</v>
      </c>
      <c r="W25" s="588">
        <f t="shared" si="31"/>
        <v>0</v>
      </c>
      <c r="X25" s="588">
        <f t="shared" si="31"/>
        <v>0</v>
      </c>
      <c r="Y25" s="793">
        <f t="shared" si="31"/>
        <v>0</v>
      </c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</row>
    <row r="26" spans="1:253" ht="14.1" customHeight="1" x14ac:dyDescent="0.2">
      <c r="A26" s="77" t="s">
        <v>570</v>
      </c>
      <c r="B26" s="57" t="s">
        <v>277</v>
      </c>
      <c r="D26" s="54"/>
      <c r="E26" s="11"/>
      <c r="F26" s="587">
        <f>'(13)_Orçam.'!H10</f>
        <v>0</v>
      </c>
      <c r="G26" s="588">
        <f t="shared" ref="G26:Y26" si="32">F26</f>
        <v>0</v>
      </c>
      <c r="H26" s="588">
        <f t="shared" si="32"/>
        <v>0</v>
      </c>
      <c r="I26" s="588">
        <f t="shared" si="32"/>
        <v>0</v>
      </c>
      <c r="J26" s="588">
        <f t="shared" si="32"/>
        <v>0</v>
      </c>
      <c r="K26" s="588">
        <f t="shared" si="32"/>
        <v>0</v>
      </c>
      <c r="L26" s="588">
        <f t="shared" si="32"/>
        <v>0</v>
      </c>
      <c r="M26" s="588">
        <f t="shared" si="32"/>
        <v>0</v>
      </c>
      <c r="N26" s="588">
        <f t="shared" si="32"/>
        <v>0</v>
      </c>
      <c r="O26" s="588">
        <f t="shared" si="32"/>
        <v>0</v>
      </c>
      <c r="P26" s="588">
        <f t="shared" si="32"/>
        <v>0</v>
      </c>
      <c r="Q26" s="588">
        <f t="shared" si="32"/>
        <v>0</v>
      </c>
      <c r="R26" s="588">
        <f t="shared" si="32"/>
        <v>0</v>
      </c>
      <c r="S26" s="588">
        <f t="shared" si="32"/>
        <v>0</v>
      </c>
      <c r="T26" s="588">
        <f t="shared" si="32"/>
        <v>0</v>
      </c>
      <c r="U26" s="588">
        <f t="shared" si="32"/>
        <v>0</v>
      </c>
      <c r="V26" s="588">
        <f t="shared" si="32"/>
        <v>0</v>
      </c>
      <c r="W26" s="588">
        <f t="shared" si="32"/>
        <v>0</v>
      </c>
      <c r="X26" s="588">
        <f t="shared" si="32"/>
        <v>0</v>
      </c>
      <c r="Y26" s="793">
        <f t="shared" si="32"/>
        <v>0</v>
      </c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</row>
    <row r="27" spans="1:253" ht="14.1" customHeight="1" x14ac:dyDescent="0.2">
      <c r="A27" s="77" t="s">
        <v>578</v>
      </c>
      <c r="B27" s="57" t="s">
        <v>256</v>
      </c>
      <c r="D27" s="54"/>
      <c r="E27" s="11"/>
      <c r="F27" s="587">
        <f>'(13)_Orçam.'!H11</f>
        <v>0</v>
      </c>
      <c r="G27" s="588">
        <f t="shared" ref="G27:Y27" si="33">F27</f>
        <v>0</v>
      </c>
      <c r="H27" s="588">
        <f t="shared" si="33"/>
        <v>0</v>
      </c>
      <c r="I27" s="588">
        <f t="shared" si="33"/>
        <v>0</v>
      </c>
      <c r="J27" s="588">
        <f t="shared" si="33"/>
        <v>0</v>
      </c>
      <c r="K27" s="588">
        <f t="shared" si="33"/>
        <v>0</v>
      </c>
      <c r="L27" s="588">
        <f t="shared" si="33"/>
        <v>0</v>
      </c>
      <c r="M27" s="588">
        <f t="shared" si="33"/>
        <v>0</v>
      </c>
      <c r="N27" s="588">
        <f t="shared" si="33"/>
        <v>0</v>
      </c>
      <c r="O27" s="588">
        <f t="shared" si="33"/>
        <v>0</v>
      </c>
      <c r="P27" s="588">
        <f t="shared" si="33"/>
        <v>0</v>
      </c>
      <c r="Q27" s="588">
        <f t="shared" si="33"/>
        <v>0</v>
      </c>
      <c r="R27" s="588">
        <f t="shared" si="33"/>
        <v>0</v>
      </c>
      <c r="S27" s="588">
        <f t="shared" si="33"/>
        <v>0</v>
      </c>
      <c r="T27" s="588">
        <f t="shared" si="33"/>
        <v>0</v>
      </c>
      <c r="U27" s="588">
        <f t="shared" si="33"/>
        <v>0</v>
      </c>
      <c r="V27" s="588">
        <f t="shared" si="33"/>
        <v>0</v>
      </c>
      <c r="W27" s="588">
        <f t="shared" si="33"/>
        <v>0</v>
      </c>
      <c r="X27" s="588">
        <f t="shared" si="33"/>
        <v>0</v>
      </c>
      <c r="Y27" s="793">
        <f t="shared" si="33"/>
        <v>0</v>
      </c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</row>
    <row r="28" spans="1:253" ht="14.1" customHeight="1" x14ac:dyDescent="0.2">
      <c r="A28" s="77" t="s">
        <v>579</v>
      </c>
      <c r="B28" s="57" t="s">
        <v>278</v>
      </c>
      <c r="D28" s="54"/>
      <c r="E28" s="11"/>
      <c r="F28" s="587">
        <f>'(13)_Orçam.'!H12</f>
        <v>0</v>
      </c>
      <c r="G28" s="588">
        <f t="shared" ref="G28:Y28" si="34">F28</f>
        <v>0</v>
      </c>
      <c r="H28" s="588">
        <f t="shared" si="34"/>
        <v>0</v>
      </c>
      <c r="I28" s="588">
        <f t="shared" si="34"/>
        <v>0</v>
      </c>
      <c r="J28" s="588">
        <f t="shared" si="34"/>
        <v>0</v>
      </c>
      <c r="K28" s="588">
        <f t="shared" si="34"/>
        <v>0</v>
      </c>
      <c r="L28" s="588">
        <f t="shared" si="34"/>
        <v>0</v>
      </c>
      <c r="M28" s="588">
        <f t="shared" si="34"/>
        <v>0</v>
      </c>
      <c r="N28" s="588">
        <f t="shared" si="34"/>
        <v>0</v>
      </c>
      <c r="O28" s="588">
        <f t="shared" si="34"/>
        <v>0</v>
      </c>
      <c r="P28" s="588">
        <f t="shared" si="34"/>
        <v>0</v>
      </c>
      <c r="Q28" s="588">
        <f t="shared" si="34"/>
        <v>0</v>
      </c>
      <c r="R28" s="588">
        <f t="shared" si="34"/>
        <v>0</v>
      </c>
      <c r="S28" s="588">
        <f t="shared" si="34"/>
        <v>0</v>
      </c>
      <c r="T28" s="588">
        <f t="shared" si="34"/>
        <v>0</v>
      </c>
      <c r="U28" s="588">
        <f t="shared" si="34"/>
        <v>0</v>
      </c>
      <c r="V28" s="588">
        <f t="shared" si="34"/>
        <v>0</v>
      </c>
      <c r="W28" s="588">
        <f t="shared" si="34"/>
        <v>0</v>
      </c>
      <c r="X28" s="588">
        <f t="shared" si="34"/>
        <v>0</v>
      </c>
      <c r="Y28" s="793">
        <f t="shared" si="34"/>
        <v>0</v>
      </c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</row>
    <row r="29" spans="1:253" ht="14.1" customHeight="1" x14ac:dyDescent="0.2">
      <c r="A29" s="77" t="s">
        <v>599</v>
      </c>
      <c r="B29" s="57" t="s">
        <v>279</v>
      </c>
      <c r="D29" s="54"/>
      <c r="E29" s="11"/>
      <c r="F29" s="589">
        <f>'(13)_Orçam.'!H13</f>
        <v>0</v>
      </c>
      <c r="G29" s="590">
        <f t="shared" ref="G29:Y29" si="35">F29</f>
        <v>0</v>
      </c>
      <c r="H29" s="590">
        <f t="shared" si="35"/>
        <v>0</v>
      </c>
      <c r="I29" s="590">
        <f t="shared" si="35"/>
        <v>0</v>
      </c>
      <c r="J29" s="590">
        <f t="shared" si="35"/>
        <v>0</v>
      </c>
      <c r="K29" s="590">
        <f t="shared" si="35"/>
        <v>0</v>
      </c>
      <c r="L29" s="590">
        <f t="shared" si="35"/>
        <v>0</v>
      </c>
      <c r="M29" s="590">
        <f t="shared" si="35"/>
        <v>0</v>
      </c>
      <c r="N29" s="590">
        <f t="shared" si="35"/>
        <v>0</v>
      </c>
      <c r="O29" s="590">
        <f t="shared" si="35"/>
        <v>0</v>
      </c>
      <c r="P29" s="590">
        <f t="shared" si="35"/>
        <v>0</v>
      </c>
      <c r="Q29" s="590">
        <f t="shared" si="35"/>
        <v>0</v>
      </c>
      <c r="R29" s="590">
        <f t="shared" si="35"/>
        <v>0</v>
      </c>
      <c r="S29" s="590">
        <f t="shared" si="35"/>
        <v>0</v>
      </c>
      <c r="T29" s="590">
        <f t="shared" si="35"/>
        <v>0</v>
      </c>
      <c r="U29" s="590">
        <f t="shared" si="35"/>
        <v>0</v>
      </c>
      <c r="V29" s="590">
        <f t="shared" si="35"/>
        <v>0</v>
      </c>
      <c r="W29" s="590">
        <f t="shared" si="35"/>
        <v>0</v>
      </c>
      <c r="X29" s="590">
        <f t="shared" si="35"/>
        <v>0</v>
      </c>
      <c r="Y29" s="794">
        <f t="shared" si="35"/>
        <v>0</v>
      </c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</row>
    <row r="30" spans="1:253" ht="14.1" customHeight="1" x14ac:dyDescent="0.2">
      <c r="A30" s="783" t="s">
        <v>152</v>
      </c>
      <c r="B30" s="15" t="s">
        <v>19</v>
      </c>
      <c r="D30" s="9"/>
      <c r="E30" s="11"/>
      <c r="F30" s="583">
        <f t="shared" ref="F30:Y30" si="36">SUM(F31:F33)</f>
        <v>0</v>
      </c>
      <c r="G30" s="584">
        <f t="shared" si="36"/>
        <v>0</v>
      </c>
      <c r="H30" s="584">
        <f t="shared" si="36"/>
        <v>0</v>
      </c>
      <c r="I30" s="584">
        <f t="shared" si="36"/>
        <v>0</v>
      </c>
      <c r="J30" s="584">
        <f t="shared" si="36"/>
        <v>0</v>
      </c>
      <c r="K30" s="584">
        <f t="shared" si="36"/>
        <v>0</v>
      </c>
      <c r="L30" s="584">
        <f t="shared" si="36"/>
        <v>0</v>
      </c>
      <c r="M30" s="584">
        <f t="shared" si="36"/>
        <v>0</v>
      </c>
      <c r="N30" s="584">
        <f t="shared" si="36"/>
        <v>0</v>
      </c>
      <c r="O30" s="584">
        <f t="shared" si="36"/>
        <v>0</v>
      </c>
      <c r="P30" s="584">
        <f t="shared" si="36"/>
        <v>0</v>
      </c>
      <c r="Q30" s="584">
        <f t="shared" si="36"/>
        <v>0</v>
      </c>
      <c r="R30" s="584">
        <f t="shared" si="36"/>
        <v>0</v>
      </c>
      <c r="S30" s="584">
        <f t="shared" si="36"/>
        <v>0</v>
      </c>
      <c r="T30" s="584">
        <f t="shared" si="36"/>
        <v>0</v>
      </c>
      <c r="U30" s="584">
        <f t="shared" si="36"/>
        <v>0</v>
      </c>
      <c r="V30" s="584">
        <f t="shared" si="36"/>
        <v>0</v>
      </c>
      <c r="W30" s="584">
        <f t="shared" si="36"/>
        <v>0</v>
      </c>
      <c r="X30" s="584">
        <f t="shared" si="36"/>
        <v>0</v>
      </c>
      <c r="Y30" s="788">
        <f t="shared" si="36"/>
        <v>0</v>
      </c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</row>
    <row r="31" spans="1:253" ht="14.1" customHeight="1" x14ac:dyDescent="0.2">
      <c r="A31" s="77" t="s">
        <v>571</v>
      </c>
      <c r="B31" s="57" t="s">
        <v>293</v>
      </c>
      <c r="D31" s="54"/>
      <c r="E31" s="11"/>
      <c r="F31" s="585">
        <f>'(13)_Orçam.'!H15</f>
        <v>0</v>
      </c>
      <c r="G31" s="586">
        <f t="shared" ref="G31:Y31" si="37">F31</f>
        <v>0</v>
      </c>
      <c r="H31" s="586">
        <f t="shared" si="37"/>
        <v>0</v>
      </c>
      <c r="I31" s="586">
        <f t="shared" si="37"/>
        <v>0</v>
      </c>
      <c r="J31" s="586">
        <f t="shared" si="37"/>
        <v>0</v>
      </c>
      <c r="K31" s="586">
        <f t="shared" si="37"/>
        <v>0</v>
      </c>
      <c r="L31" s="586">
        <f t="shared" si="37"/>
        <v>0</v>
      </c>
      <c r="M31" s="586">
        <f t="shared" si="37"/>
        <v>0</v>
      </c>
      <c r="N31" s="586">
        <f t="shared" si="37"/>
        <v>0</v>
      </c>
      <c r="O31" s="586">
        <f t="shared" si="37"/>
        <v>0</v>
      </c>
      <c r="P31" s="586">
        <f t="shared" si="37"/>
        <v>0</v>
      </c>
      <c r="Q31" s="586">
        <f t="shared" si="37"/>
        <v>0</v>
      </c>
      <c r="R31" s="586">
        <f t="shared" si="37"/>
        <v>0</v>
      </c>
      <c r="S31" s="586">
        <f t="shared" si="37"/>
        <v>0</v>
      </c>
      <c r="T31" s="586">
        <f t="shared" si="37"/>
        <v>0</v>
      </c>
      <c r="U31" s="586">
        <f t="shared" si="37"/>
        <v>0</v>
      </c>
      <c r="V31" s="586">
        <f t="shared" si="37"/>
        <v>0</v>
      </c>
      <c r="W31" s="586">
        <f t="shared" si="37"/>
        <v>0</v>
      </c>
      <c r="X31" s="586">
        <f t="shared" si="37"/>
        <v>0</v>
      </c>
      <c r="Y31" s="792">
        <f t="shared" si="37"/>
        <v>0</v>
      </c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</row>
    <row r="32" spans="1:253" ht="14.1" customHeight="1" x14ac:dyDescent="0.2">
      <c r="A32" s="77" t="s">
        <v>572</v>
      </c>
      <c r="B32" s="57" t="s">
        <v>294</v>
      </c>
      <c r="D32" s="54"/>
      <c r="E32" s="11"/>
      <c r="F32" s="587">
        <f>'(13)_Orçam.'!H16</f>
        <v>0</v>
      </c>
      <c r="G32" s="588">
        <f t="shared" ref="G32:Y32" si="38">F32</f>
        <v>0</v>
      </c>
      <c r="H32" s="588">
        <f t="shared" si="38"/>
        <v>0</v>
      </c>
      <c r="I32" s="588">
        <f t="shared" si="38"/>
        <v>0</v>
      </c>
      <c r="J32" s="588">
        <f t="shared" si="38"/>
        <v>0</v>
      </c>
      <c r="K32" s="588">
        <f t="shared" si="38"/>
        <v>0</v>
      </c>
      <c r="L32" s="588">
        <f t="shared" si="38"/>
        <v>0</v>
      </c>
      <c r="M32" s="588">
        <f t="shared" si="38"/>
        <v>0</v>
      </c>
      <c r="N32" s="588">
        <f t="shared" si="38"/>
        <v>0</v>
      </c>
      <c r="O32" s="588">
        <f t="shared" si="38"/>
        <v>0</v>
      </c>
      <c r="P32" s="588">
        <f t="shared" si="38"/>
        <v>0</v>
      </c>
      <c r="Q32" s="588">
        <f t="shared" si="38"/>
        <v>0</v>
      </c>
      <c r="R32" s="588">
        <f t="shared" si="38"/>
        <v>0</v>
      </c>
      <c r="S32" s="588">
        <f t="shared" si="38"/>
        <v>0</v>
      </c>
      <c r="T32" s="588">
        <f t="shared" si="38"/>
        <v>0</v>
      </c>
      <c r="U32" s="588">
        <f t="shared" si="38"/>
        <v>0</v>
      </c>
      <c r="V32" s="588">
        <f t="shared" si="38"/>
        <v>0</v>
      </c>
      <c r="W32" s="588">
        <f t="shared" si="38"/>
        <v>0</v>
      </c>
      <c r="X32" s="588">
        <f t="shared" si="38"/>
        <v>0</v>
      </c>
      <c r="Y32" s="793">
        <f t="shared" si="38"/>
        <v>0</v>
      </c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</row>
    <row r="33" spans="1:253" ht="14.1" customHeight="1" x14ac:dyDescent="0.2">
      <c r="A33" s="77" t="s">
        <v>580</v>
      </c>
      <c r="B33" s="57" t="s">
        <v>295</v>
      </c>
      <c r="D33" s="54"/>
      <c r="E33" s="11"/>
      <c r="F33" s="589">
        <f>'(13)_Orçam.'!H17</f>
        <v>0</v>
      </c>
      <c r="G33" s="590">
        <f t="shared" ref="G33:Y33" si="39">F33</f>
        <v>0</v>
      </c>
      <c r="H33" s="590">
        <f t="shared" si="39"/>
        <v>0</v>
      </c>
      <c r="I33" s="590">
        <f t="shared" si="39"/>
        <v>0</v>
      </c>
      <c r="J33" s="590">
        <f t="shared" si="39"/>
        <v>0</v>
      </c>
      <c r="K33" s="590">
        <f t="shared" si="39"/>
        <v>0</v>
      </c>
      <c r="L33" s="590">
        <f t="shared" si="39"/>
        <v>0</v>
      </c>
      <c r="M33" s="590">
        <f t="shared" si="39"/>
        <v>0</v>
      </c>
      <c r="N33" s="590">
        <f t="shared" si="39"/>
        <v>0</v>
      </c>
      <c r="O33" s="590">
        <f t="shared" si="39"/>
        <v>0</v>
      </c>
      <c r="P33" s="590">
        <f t="shared" si="39"/>
        <v>0</v>
      </c>
      <c r="Q33" s="590">
        <f t="shared" si="39"/>
        <v>0</v>
      </c>
      <c r="R33" s="590">
        <f t="shared" si="39"/>
        <v>0</v>
      </c>
      <c r="S33" s="590">
        <f t="shared" si="39"/>
        <v>0</v>
      </c>
      <c r="T33" s="590">
        <f t="shared" si="39"/>
        <v>0</v>
      </c>
      <c r="U33" s="590">
        <f t="shared" si="39"/>
        <v>0</v>
      </c>
      <c r="V33" s="590">
        <f t="shared" si="39"/>
        <v>0</v>
      </c>
      <c r="W33" s="590">
        <f t="shared" si="39"/>
        <v>0</v>
      </c>
      <c r="X33" s="590">
        <f t="shared" si="39"/>
        <v>0</v>
      </c>
      <c r="Y33" s="794">
        <f t="shared" si="39"/>
        <v>0</v>
      </c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</row>
    <row r="34" spans="1:253" ht="14.1" customHeight="1" x14ac:dyDescent="0.2">
      <c r="A34" s="783" t="s">
        <v>526</v>
      </c>
      <c r="B34" s="15" t="s">
        <v>153</v>
      </c>
      <c r="D34" s="9"/>
      <c r="E34" s="11"/>
      <c r="F34" s="583">
        <f>SUM(F35:F37)</f>
        <v>0</v>
      </c>
      <c r="G34" s="584">
        <f>SUM(G35:G37)</f>
        <v>0</v>
      </c>
      <c r="H34" s="584">
        <f>SUM(H35:H37)</f>
        <v>0</v>
      </c>
      <c r="I34" s="584">
        <f t="shared" ref="I34:Y34" si="40">SUM(I35:I37)</f>
        <v>0</v>
      </c>
      <c r="J34" s="584">
        <f t="shared" si="40"/>
        <v>0</v>
      </c>
      <c r="K34" s="584">
        <f t="shared" si="40"/>
        <v>0</v>
      </c>
      <c r="L34" s="584">
        <f t="shared" si="40"/>
        <v>0</v>
      </c>
      <c r="M34" s="584">
        <f t="shared" si="40"/>
        <v>0</v>
      </c>
      <c r="N34" s="584">
        <f t="shared" si="40"/>
        <v>0</v>
      </c>
      <c r="O34" s="584">
        <f t="shared" si="40"/>
        <v>0</v>
      </c>
      <c r="P34" s="584">
        <f t="shared" si="40"/>
        <v>0</v>
      </c>
      <c r="Q34" s="584">
        <f t="shared" si="40"/>
        <v>0</v>
      </c>
      <c r="R34" s="584">
        <f t="shared" si="40"/>
        <v>0</v>
      </c>
      <c r="S34" s="584">
        <f t="shared" si="40"/>
        <v>0</v>
      </c>
      <c r="T34" s="584">
        <f t="shared" si="40"/>
        <v>0</v>
      </c>
      <c r="U34" s="584">
        <f t="shared" si="40"/>
        <v>0</v>
      </c>
      <c r="V34" s="584">
        <f t="shared" si="40"/>
        <v>0</v>
      </c>
      <c r="W34" s="584">
        <f t="shared" si="40"/>
        <v>0</v>
      </c>
      <c r="X34" s="584">
        <f t="shared" si="40"/>
        <v>0</v>
      </c>
      <c r="Y34" s="788">
        <f t="shared" si="40"/>
        <v>0</v>
      </c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</row>
    <row r="35" spans="1:253" ht="14.1" customHeight="1" x14ac:dyDescent="0.2">
      <c r="A35" s="77" t="s">
        <v>566</v>
      </c>
      <c r="B35" s="57" t="str">
        <f>'(13)_Orçam.'!B19</f>
        <v>Veículo - Camionete com Capacidade de 500 Quilos (mínimo)</v>
      </c>
      <c r="D35" s="54"/>
      <c r="E35" s="11"/>
      <c r="F35" s="585">
        <f>'(13)_Orçam.'!H19</f>
        <v>0</v>
      </c>
      <c r="G35" s="586">
        <f t="shared" ref="G35:Y35" si="41">F35</f>
        <v>0</v>
      </c>
      <c r="H35" s="586">
        <f t="shared" si="41"/>
        <v>0</v>
      </c>
      <c r="I35" s="586">
        <f t="shared" si="41"/>
        <v>0</v>
      </c>
      <c r="J35" s="586">
        <f t="shared" si="41"/>
        <v>0</v>
      </c>
      <c r="K35" s="586">
        <f t="shared" si="41"/>
        <v>0</v>
      </c>
      <c r="L35" s="586">
        <f t="shared" si="41"/>
        <v>0</v>
      </c>
      <c r="M35" s="586">
        <f t="shared" si="41"/>
        <v>0</v>
      </c>
      <c r="N35" s="586">
        <f t="shared" si="41"/>
        <v>0</v>
      </c>
      <c r="O35" s="586">
        <f t="shared" si="41"/>
        <v>0</v>
      </c>
      <c r="P35" s="586">
        <f t="shared" si="41"/>
        <v>0</v>
      </c>
      <c r="Q35" s="586">
        <f t="shared" si="41"/>
        <v>0</v>
      </c>
      <c r="R35" s="586">
        <f t="shared" si="41"/>
        <v>0</v>
      </c>
      <c r="S35" s="586">
        <f t="shared" si="41"/>
        <v>0</v>
      </c>
      <c r="T35" s="586">
        <f t="shared" si="41"/>
        <v>0</v>
      </c>
      <c r="U35" s="586">
        <f t="shared" si="41"/>
        <v>0</v>
      </c>
      <c r="V35" s="586">
        <f t="shared" si="41"/>
        <v>0</v>
      </c>
      <c r="W35" s="586">
        <f t="shared" si="41"/>
        <v>0</v>
      </c>
      <c r="X35" s="586">
        <f t="shared" si="41"/>
        <v>0</v>
      </c>
      <c r="Y35" s="792">
        <f t="shared" si="41"/>
        <v>0</v>
      </c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</row>
    <row r="36" spans="1:253" ht="14.1" customHeight="1" x14ac:dyDescent="0.2">
      <c r="A36" s="77" t="s">
        <v>567</v>
      </c>
      <c r="B36" s="57" t="str">
        <f>'(13)_Orçam.'!B20</f>
        <v>Veículo - Caminhão Guincho Plataforma com Capacidade de 3,5 ton. (mínimo)</v>
      </c>
      <c r="D36" s="54"/>
      <c r="E36" s="11"/>
      <c r="F36" s="587">
        <f>'(13)_Orçam.'!H20</f>
        <v>0</v>
      </c>
      <c r="G36" s="588">
        <f t="shared" ref="G36:Y36" si="42">F36</f>
        <v>0</v>
      </c>
      <c r="H36" s="588">
        <f t="shared" si="42"/>
        <v>0</v>
      </c>
      <c r="I36" s="588">
        <f t="shared" si="42"/>
        <v>0</v>
      </c>
      <c r="J36" s="588">
        <f t="shared" si="42"/>
        <v>0</v>
      </c>
      <c r="K36" s="588">
        <f t="shared" si="42"/>
        <v>0</v>
      </c>
      <c r="L36" s="588">
        <f t="shared" si="42"/>
        <v>0</v>
      </c>
      <c r="M36" s="588">
        <f t="shared" si="42"/>
        <v>0</v>
      </c>
      <c r="N36" s="588">
        <f t="shared" si="42"/>
        <v>0</v>
      </c>
      <c r="O36" s="588">
        <f t="shared" si="42"/>
        <v>0</v>
      </c>
      <c r="P36" s="588">
        <f t="shared" si="42"/>
        <v>0</v>
      </c>
      <c r="Q36" s="588">
        <f t="shared" si="42"/>
        <v>0</v>
      </c>
      <c r="R36" s="588">
        <f t="shared" si="42"/>
        <v>0</v>
      </c>
      <c r="S36" s="588">
        <f t="shared" si="42"/>
        <v>0</v>
      </c>
      <c r="T36" s="588">
        <f t="shared" si="42"/>
        <v>0</v>
      </c>
      <c r="U36" s="588">
        <f t="shared" si="42"/>
        <v>0</v>
      </c>
      <c r="V36" s="588">
        <f t="shared" si="42"/>
        <v>0</v>
      </c>
      <c r="W36" s="588">
        <f t="shared" si="42"/>
        <v>0</v>
      </c>
      <c r="X36" s="588">
        <f t="shared" si="42"/>
        <v>0</v>
      </c>
      <c r="Y36" s="793">
        <f t="shared" si="42"/>
        <v>0</v>
      </c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</row>
    <row r="37" spans="1:253" ht="14.1" customHeight="1" x14ac:dyDescent="0.2">
      <c r="A37" s="77" t="s">
        <v>577</v>
      </c>
      <c r="B37" s="57" t="str">
        <f>'(13)_Orçam.'!B21</f>
        <v>Veículo - Caminhão Guincho Plataforma com Capacidade de 7,0 ton. (mínimo)</v>
      </c>
      <c r="D37" s="54"/>
      <c r="E37" s="11"/>
      <c r="F37" s="589">
        <f>'(13)_Orçam.'!H21</f>
        <v>0</v>
      </c>
      <c r="G37" s="590">
        <f t="shared" ref="G37:Y37" si="43">F37</f>
        <v>0</v>
      </c>
      <c r="H37" s="590">
        <f t="shared" si="43"/>
        <v>0</v>
      </c>
      <c r="I37" s="590">
        <f t="shared" si="43"/>
        <v>0</v>
      </c>
      <c r="J37" s="590">
        <f t="shared" si="43"/>
        <v>0</v>
      </c>
      <c r="K37" s="590">
        <f t="shared" si="43"/>
        <v>0</v>
      </c>
      <c r="L37" s="590">
        <f t="shared" si="43"/>
        <v>0</v>
      </c>
      <c r="M37" s="590">
        <f t="shared" si="43"/>
        <v>0</v>
      </c>
      <c r="N37" s="590">
        <f t="shared" si="43"/>
        <v>0</v>
      </c>
      <c r="O37" s="590">
        <f t="shared" si="43"/>
        <v>0</v>
      </c>
      <c r="P37" s="590">
        <f t="shared" si="43"/>
        <v>0</v>
      </c>
      <c r="Q37" s="590">
        <f t="shared" si="43"/>
        <v>0</v>
      </c>
      <c r="R37" s="590">
        <f t="shared" si="43"/>
        <v>0</v>
      </c>
      <c r="S37" s="590">
        <f t="shared" si="43"/>
        <v>0</v>
      </c>
      <c r="T37" s="590">
        <f t="shared" si="43"/>
        <v>0</v>
      </c>
      <c r="U37" s="590">
        <f t="shared" si="43"/>
        <v>0</v>
      </c>
      <c r="V37" s="590">
        <f t="shared" si="43"/>
        <v>0</v>
      </c>
      <c r="W37" s="590">
        <f t="shared" si="43"/>
        <v>0</v>
      </c>
      <c r="X37" s="590">
        <f t="shared" si="43"/>
        <v>0</v>
      </c>
      <c r="Y37" s="794">
        <f t="shared" si="43"/>
        <v>0</v>
      </c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</row>
    <row r="38" spans="1:253" s="17" customFormat="1" ht="5.0999999999999996" customHeight="1" x14ac:dyDescent="0.2">
      <c r="A38" s="784"/>
      <c r="B38" s="21"/>
      <c r="E38" s="11"/>
      <c r="F38" s="11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</row>
    <row r="39" spans="1:253" s="17" customFormat="1" ht="14.1" customHeight="1" x14ac:dyDescent="0.2">
      <c r="A39" s="783" t="s">
        <v>31</v>
      </c>
      <c r="B39" s="11" t="str">
        <f>'(13)_Orçam.'!B29</f>
        <v>Despesa com Remuneração de Capital</v>
      </c>
      <c r="C39" s="8"/>
      <c r="E39" s="11"/>
      <c r="F39" s="583">
        <f>SUM(F40:F45)</f>
        <v>0</v>
      </c>
      <c r="G39" s="584">
        <f t="shared" ref="G39:Y39" si="44">SUM(G40:G45)</f>
        <v>0</v>
      </c>
      <c r="H39" s="584">
        <f t="shared" si="44"/>
        <v>0</v>
      </c>
      <c r="I39" s="584">
        <f t="shared" si="44"/>
        <v>0</v>
      </c>
      <c r="J39" s="584">
        <f t="shared" si="44"/>
        <v>0</v>
      </c>
      <c r="K39" s="584">
        <f t="shared" si="44"/>
        <v>0</v>
      </c>
      <c r="L39" s="584">
        <f t="shared" si="44"/>
        <v>0</v>
      </c>
      <c r="M39" s="584">
        <f t="shared" si="44"/>
        <v>0</v>
      </c>
      <c r="N39" s="584">
        <f t="shared" si="44"/>
        <v>0</v>
      </c>
      <c r="O39" s="584">
        <f t="shared" si="44"/>
        <v>0</v>
      </c>
      <c r="P39" s="584">
        <f t="shared" si="44"/>
        <v>0</v>
      </c>
      <c r="Q39" s="584">
        <f t="shared" si="44"/>
        <v>0</v>
      </c>
      <c r="R39" s="584">
        <f t="shared" si="44"/>
        <v>0</v>
      </c>
      <c r="S39" s="584">
        <f t="shared" si="44"/>
        <v>0</v>
      </c>
      <c r="T39" s="584">
        <f t="shared" si="44"/>
        <v>0</v>
      </c>
      <c r="U39" s="584">
        <f t="shared" si="44"/>
        <v>0</v>
      </c>
      <c r="V39" s="584">
        <f t="shared" si="44"/>
        <v>0</v>
      </c>
      <c r="W39" s="584">
        <f t="shared" si="44"/>
        <v>0</v>
      </c>
      <c r="X39" s="584">
        <f t="shared" si="44"/>
        <v>0</v>
      </c>
      <c r="Y39" s="788">
        <f t="shared" si="44"/>
        <v>0</v>
      </c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</row>
    <row r="40" spans="1:253" s="17" customFormat="1" ht="14.1" customHeight="1" x14ac:dyDescent="0.2">
      <c r="A40" s="550" t="s">
        <v>154</v>
      </c>
      <c r="B40" s="702" t="str">
        <f>'(13)_Orçam.'!B30:C30</f>
        <v>Remuneração de Veículo Camionete Capacidade de 500 Quilos (mínimo)</v>
      </c>
      <c r="C40" s="703"/>
      <c r="E40" s="11"/>
      <c r="F40" s="585">
        <f>'(13)_Orçam.'!H30</f>
        <v>0</v>
      </c>
      <c r="G40" s="586">
        <f t="shared" ref="G40:H45" si="45">F40</f>
        <v>0</v>
      </c>
      <c r="H40" s="586">
        <f t="shared" si="45"/>
        <v>0</v>
      </c>
      <c r="I40" s="586">
        <f t="shared" ref="I40:Y40" si="46">H40</f>
        <v>0</v>
      </c>
      <c r="J40" s="586">
        <f t="shared" si="46"/>
        <v>0</v>
      </c>
      <c r="K40" s="586">
        <f t="shared" si="46"/>
        <v>0</v>
      </c>
      <c r="L40" s="586">
        <f t="shared" si="46"/>
        <v>0</v>
      </c>
      <c r="M40" s="586">
        <f t="shared" si="46"/>
        <v>0</v>
      </c>
      <c r="N40" s="586">
        <f t="shared" si="46"/>
        <v>0</v>
      </c>
      <c r="O40" s="586">
        <f t="shared" si="46"/>
        <v>0</v>
      </c>
      <c r="P40" s="586">
        <f t="shared" si="46"/>
        <v>0</v>
      </c>
      <c r="Q40" s="586">
        <f t="shared" si="46"/>
        <v>0</v>
      </c>
      <c r="R40" s="586">
        <f t="shared" si="46"/>
        <v>0</v>
      </c>
      <c r="S40" s="586">
        <f t="shared" si="46"/>
        <v>0</v>
      </c>
      <c r="T40" s="586">
        <f t="shared" si="46"/>
        <v>0</v>
      </c>
      <c r="U40" s="586">
        <f t="shared" si="46"/>
        <v>0</v>
      </c>
      <c r="V40" s="586">
        <f t="shared" si="46"/>
        <v>0</v>
      </c>
      <c r="W40" s="586">
        <f t="shared" si="46"/>
        <v>0</v>
      </c>
      <c r="X40" s="586">
        <f t="shared" si="46"/>
        <v>0</v>
      </c>
      <c r="Y40" s="792">
        <f t="shared" si="46"/>
        <v>0</v>
      </c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</row>
    <row r="41" spans="1:253" s="17" customFormat="1" ht="14.1" customHeight="1" x14ac:dyDescent="0.2">
      <c r="A41" s="550" t="s">
        <v>155</v>
      </c>
      <c r="B41" s="702" t="str">
        <f>'(13)_Orçam.'!B31:C31</f>
        <v>Remuneração de Caminhão Guincho Plataforma Capacidade de 3,5 ton. (mínimo)</v>
      </c>
      <c r="C41" s="703"/>
      <c r="E41" s="11"/>
      <c r="F41" s="587">
        <f>'(13)_Orçam.'!H31</f>
        <v>0</v>
      </c>
      <c r="G41" s="591">
        <f t="shared" si="45"/>
        <v>0</v>
      </c>
      <c r="H41" s="591">
        <f t="shared" si="45"/>
        <v>0</v>
      </c>
      <c r="I41" s="591">
        <f t="shared" ref="I41:Y41" si="47">H41</f>
        <v>0</v>
      </c>
      <c r="J41" s="591">
        <f t="shared" si="47"/>
        <v>0</v>
      </c>
      <c r="K41" s="591">
        <f t="shared" si="47"/>
        <v>0</v>
      </c>
      <c r="L41" s="591">
        <f t="shared" si="47"/>
        <v>0</v>
      </c>
      <c r="M41" s="591">
        <f t="shared" si="47"/>
        <v>0</v>
      </c>
      <c r="N41" s="591">
        <f t="shared" si="47"/>
        <v>0</v>
      </c>
      <c r="O41" s="591">
        <f t="shared" si="47"/>
        <v>0</v>
      </c>
      <c r="P41" s="591">
        <f t="shared" si="47"/>
        <v>0</v>
      </c>
      <c r="Q41" s="591">
        <f t="shared" si="47"/>
        <v>0</v>
      </c>
      <c r="R41" s="591">
        <f t="shared" si="47"/>
        <v>0</v>
      </c>
      <c r="S41" s="591">
        <f t="shared" si="47"/>
        <v>0</v>
      </c>
      <c r="T41" s="591">
        <f t="shared" si="47"/>
        <v>0</v>
      </c>
      <c r="U41" s="591">
        <f t="shared" si="47"/>
        <v>0</v>
      </c>
      <c r="V41" s="591">
        <f t="shared" si="47"/>
        <v>0</v>
      </c>
      <c r="W41" s="591">
        <f t="shared" si="47"/>
        <v>0</v>
      </c>
      <c r="X41" s="591">
        <f t="shared" si="47"/>
        <v>0</v>
      </c>
      <c r="Y41" s="795">
        <f t="shared" si="47"/>
        <v>0</v>
      </c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</row>
    <row r="42" spans="1:253" s="17" customFormat="1" ht="14.1" customHeight="1" x14ac:dyDescent="0.2">
      <c r="A42" s="550" t="s">
        <v>156</v>
      </c>
      <c r="B42" s="702" t="str">
        <f>'(13)_Orçam.'!B32:C32</f>
        <v>Remuneração de Caminhão Guincho Plataforma Capacidade de 7,0 ton. (mínimo)</v>
      </c>
      <c r="C42" s="703"/>
      <c r="E42" s="11"/>
      <c r="F42" s="587">
        <f>'(13)_Orçam.'!H32</f>
        <v>0</v>
      </c>
      <c r="G42" s="591">
        <f t="shared" si="45"/>
        <v>0</v>
      </c>
      <c r="H42" s="591">
        <f t="shared" si="45"/>
        <v>0</v>
      </c>
      <c r="I42" s="591">
        <f t="shared" ref="I42:Y42" si="48">H42</f>
        <v>0</v>
      </c>
      <c r="J42" s="591">
        <f t="shared" si="48"/>
        <v>0</v>
      </c>
      <c r="K42" s="591">
        <f t="shared" si="48"/>
        <v>0</v>
      </c>
      <c r="L42" s="591">
        <f t="shared" si="48"/>
        <v>0</v>
      </c>
      <c r="M42" s="591">
        <f t="shared" si="48"/>
        <v>0</v>
      </c>
      <c r="N42" s="591">
        <f t="shared" si="48"/>
        <v>0</v>
      </c>
      <c r="O42" s="591">
        <f t="shared" si="48"/>
        <v>0</v>
      </c>
      <c r="P42" s="591">
        <f t="shared" si="48"/>
        <v>0</v>
      </c>
      <c r="Q42" s="591">
        <f t="shared" si="48"/>
        <v>0</v>
      </c>
      <c r="R42" s="591">
        <f t="shared" si="48"/>
        <v>0</v>
      </c>
      <c r="S42" s="591">
        <f t="shared" si="48"/>
        <v>0</v>
      </c>
      <c r="T42" s="591">
        <f t="shared" si="48"/>
        <v>0</v>
      </c>
      <c r="U42" s="591">
        <f t="shared" si="48"/>
        <v>0</v>
      </c>
      <c r="V42" s="591">
        <f t="shared" si="48"/>
        <v>0</v>
      </c>
      <c r="W42" s="591">
        <f t="shared" si="48"/>
        <v>0</v>
      </c>
      <c r="X42" s="591">
        <f t="shared" si="48"/>
        <v>0</v>
      </c>
      <c r="Y42" s="795">
        <f t="shared" si="48"/>
        <v>0</v>
      </c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</row>
    <row r="43" spans="1:253" s="17" customFormat="1" ht="14.1" customHeight="1" x14ac:dyDescent="0.2">
      <c r="A43" s="550" t="s">
        <v>264</v>
      </c>
      <c r="B43" s="702" t="str">
        <f>'(13)_Orçam.'!B33:C33</f>
        <v>Remuneração de Máquinas, Equipamentos e Mobiliário</v>
      </c>
      <c r="C43" s="703"/>
      <c r="E43" s="11"/>
      <c r="F43" s="587">
        <f>'(13)_Orçam.'!H33</f>
        <v>0</v>
      </c>
      <c r="G43" s="591">
        <f t="shared" si="45"/>
        <v>0</v>
      </c>
      <c r="H43" s="591">
        <f t="shared" si="45"/>
        <v>0</v>
      </c>
      <c r="I43" s="591">
        <f t="shared" ref="I43:Y43" si="49">H43</f>
        <v>0</v>
      </c>
      <c r="J43" s="591">
        <f t="shared" si="49"/>
        <v>0</v>
      </c>
      <c r="K43" s="591">
        <f t="shared" si="49"/>
        <v>0</v>
      </c>
      <c r="L43" s="591">
        <f t="shared" si="49"/>
        <v>0</v>
      </c>
      <c r="M43" s="591">
        <f t="shared" si="49"/>
        <v>0</v>
      </c>
      <c r="N43" s="591">
        <f t="shared" si="49"/>
        <v>0</v>
      </c>
      <c r="O43" s="591">
        <f t="shared" si="49"/>
        <v>0</v>
      </c>
      <c r="P43" s="591">
        <f t="shared" si="49"/>
        <v>0</v>
      </c>
      <c r="Q43" s="591">
        <f t="shared" si="49"/>
        <v>0</v>
      </c>
      <c r="R43" s="591">
        <f t="shared" si="49"/>
        <v>0</v>
      </c>
      <c r="S43" s="591">
        <f t="shared" si="49"/>
        <v>0</v>
      </c>
      <c r="T43" s="591">
        <f t="shared" si="49"/>
        <v>0</v>
      </c>
      <c r="U43" s="591">
        <f t="shared" si="49"/>
        <v>0</v>
      </c>
      <c r="V43" s="591">
        <f t="shared" si="49"/>
        <v>0</v>
      </c>
      <c r="W43" s="591">
        <f t="shared" si="49"/>
        <v>0</v>
      </c>
      <c r="X43" s="591">
        <f t="shared" si="49"/>
        <v>0</v>
      </c>
      <c r="Y43" s="795">
        <f t="shared" si="49"/>
        <v>0</v>
      </c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</row>
    <row r="44" spans="1:253" s="17" customFormat="1" ht="14.1" customHeight="1" x14ac:dyDescent="0.2">
      <c r="A44" s="550" t="s">
        <v>265</v>
      </c>
      <c r="B44" s="702" t="str">
        <f>'(13)_Orçam.'!B34:C34</f>
        <v>Remuneração de Equipamentos Eletrônicos, TI e Comunicação</v>
      </c>
      <c r="C44" s="703"/>
      <c r="E44" s="11"/>
      <c r="F44" s="587">
        <f>'(13)_Orçam.'!H34</f>
        <v>0</v>
      </c>
      <c r="G44" s="591">
        <f t="shared" si="45"/>
        <v>0</v>
      </c>
      <c r="H44" s="591">
        <f t="shared" si="45"/>
        <v>0</v>
      </c>
      <c r="I44" s="591">
        <f t="shared" ref="I44:Y44" si="50">H44</f>
        <v>0</v>
      </c>
      <c r="J44" s="591">
        <f t="shared" si="50"/>
        <v>0</v>
      </c>
      <c r="K44" s="591">
        <f t="shared" si="50"/>
        <v>0</v>
      </c>
      <c r="L44" s="591">
        <f t="shared" si="50"/>
        <v>0</v>
      </c>
      <c r="M44" s="591">
        <f t="shared" si="50"/>
        <v>0</v>
      </c>
      <c r="N44" s="591">
        <f t="shared" si="50"/>
        <v>0</v>
      </c>
      <c r="O44" s="591">
        <f t="shared" si="50"/>
        <v>0</v>
      </c>
      <c r="P44" s="591">
        <f t="shared" si="50"/>
        <v>0</v>
      </c>
      <c r="Q44" s="591">
        <f t="shared" si="50"/>
        <v>0</v>
      </c>
      <c r="R44" s="591">
        <f t="shared" si="50"/>
        <v>0</v>
      </c>
      <c r="S44" s="591">
        <f t="shared" si="50"/>
        <v>0</v>
      </c>
      <c r="T44" s="591">
        <f t="shared" si="50"/>
        <v>0</v>
      </c>
      <c r="U44" s="591">
        <f t="shared" si="50"/>
        <v>0</v>
      </c>
      <c r="V44" s="591">
        <f t="shared" si="50"/>
        <v>0</v>
      </c>
      <c r="W44" s="591">
        <f t="shared" si="50"/>
        <v>0</v>
      </c>
      <c r="X44" s="591">
        <f t="shared" si="50"/>
        <v>0</v>
      </c>
      <c r="Y44" s="795">
        <f t="shared" si="50"/>
        <v>0</v>
      </c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</row>
    <row r="45" spans="1:253" s="17" customFormat="1" ht="14.1" customHeight="1" x14ac:dyDescent="0.2">
      <c r="A45" s="550" t="s">
        <v>266</v>
      </c>
      <c r="B45" s="702" t="str">
        <f>'(13)_Orçam.'!B35:C35</f>
        <v>Remuneração de Sinalizações (Vertical, Horizontal e Demais Sinalizações)</v>
      </c>
      <c r="C45" s="703"/>
      <c r="E45" s="11"/>
      <c r="F45" s="589">
        <f>'(13)_Orçam.'!H35</f>
        <v>0</v>
      </c>
      <c r="G45" s="592">
        <f t="shared" si="45"/>
        <v>0</v>
      </c>
      <c r="H45" s="592">
        <f t="shared" si="45"/>
        <v>0</v>
      </c>
      <c r="I45" s="592">
        <f t="shared" ref="I45:Y45" si="51">H45</f>
        <v>0</v>
      </c>
      <c r="J45" s="592">
        <f t="shared" si="51"/>
        <v>0</v>
      </c>
      <c r="K45" s="592">
        <f t="shared" si="51"/>
        <v>0</v>
      </c>
      <c r="L45" s="592">
        <f t="shared" si="51"/>
        <v>0</v>
      </c>
      <c r="M45" s="592">
        <f t="shared" si="51"/>
        <v>0</v>
      </c>
      <c r="N45" s="592">
        <f t="shared" si="51"/>
        <v>0</v>
      </c>
      <c r="O45" s="592">
        <f t="shared" si="51"/>
        <v>0</v>
      </c>
      <c r="P45" s="592">
        <f t="shared" si="51"/>
        <v>0</v>
      </c>
      <c r="Q45" s="592">
        <f t="shared" si="51"/>
        <v>0</v>
      </c>
      <c r="R45" s="592">
        <f t="shared" si="51"/>
        <v>0</v>
      </c>
      <c r="S45" s="592">
        <f t="shared" si="51"/>
        <v>0</v>
      </c>
      <c r="T45" s="592">
        <f t="shared" si="51"/>
        <v>0</v>
      </c>
      <c r="U45" s="592">
        <f t="shared" si="51"/>
        <v>0</v>
      </c>
      <c r="V45" s="592">
        <f t="shared" si="51"/>
        <v>0</v>
      </c>
      <c r="W45" s="592">
        <f t="shared" si="51"/>
        <v>0</v>
      </c>
      <c r="X45" s="592">
        <f t="shared" si="51"/>
        <v>0</v>
      </c>
      <c r="Y45" s="796">
        <f t="shared" si="51"/>
        <v>0</v>
      </c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</row>
    <row r="46" spans="1:253" s="17" customFormat="1" ht="5.0999999999999996" customHeight="1" x14ac:dyDescent="0.2">
      <c r="A46" s="784"/>
      <c r="B46" s="21"/>
      <c r="E46" s="11"/>
      <c r="F46" s="11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</row>
    <row r="47" spans="1:253" ht="14.1" customHeight="1" x14ac:dyDescent="0.2">
      <c r="A47" s="783" t="s">
        <v>234</v>
      </c>
      <c r="B47" s="11" t="s">
        <v>324</v>
      </c>
      <c r="D47" s="11"/>
      <c r="E47" s="11"/>
      <c r="F47" s="603">
        <f>F15-F17-F39</f>
        <v>1217181.0110898907</v>
      </c>
      <c r="G47" s="604">
        <f t="shared" ref="G47:Y47" si="52">G15-G17-G39</f>
        <v>1217707.4734649297</v>
      </c>
      <c r="H47" s="604">
        <f t="shared" si="52"/>
        <v>1218233.9358399685</v>
      </c>
      <c r="I47" s="604">
        <f t="shared" si="52"/>
        <v>1218760.3982150075</v>
      </c>
      <c r="J47" s="604">
        <f t="shared" si="52"/>
        <v>1219286.8605900463</v>
      </c>
      <c r="K47" s="604">
        <f t="shared" si="52"/>
        <v>1219813.322965085</v>
      </c>
      <c r="L47" s="604">
        <f t="shared" si="52"/>
        <v>1220339.7853401243</v>
      </c>
      <c r="M47" s="604">
        <f t="shared" si="52"/>
        <v>1220866.247715163</v>
      </c>
      <c r="N47" s="604">
        <f t="shared" si="52"/>
        <v>1221392.7100902016</v>
      </c>
      <c r="O47" s="604">
        <f t="shared" si="52"/>
        <v>1221919.1724652406</v>
      </c>
      <c r="P47" s="604">
        <f t="shared" si="52"/>
        <v>1222445.6348402796</v>
      </c>
      <c r="Q47" s="604">
        <f t="shared" si="52"/>
        <v>1222445.6348402796</v>
      </c>
      <c r="R47" s="604">
        <f t="shared" si="52"/>
        <v>1222972.0972153186</v>
      </c>
      <c r="S47" s="604">
        <f t="shared" si="52"/>
        <v>1222972.0972153186</v>
      </c>
      <c r="T47" s="604">
        <f t="shared" si="52"/>
        <v>1223498.5595903574</v>
      </c>
      <c r="U47" s="604">
        <f t="shared" si="52"/>
        <v>1223498.5595903574</v>
      </c>
      <c r="V47" s="604">
        <f t="shared" si="52"/>
        <v>1223498.5595903574</v>
      </c>
      <c r="W47" s="604">
        <f t="shared" si="52"/>
        <v>1223498.5595903574</v>
      </c>
      <c r="X47" s="604">
        <f t="shared" si="52"/>
        <v>1223498.5595903574</v>
      </c>
      <c r="Y47" s="605">
        <f t="shared" si="52"/>
        <v>1223498.5595903574</v>
      </c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</row>
    <row r="48" spans="1:253" ht="14.1" customHeight="1" x14ac:dyDescent="0.2">
      <c r="A48" s="77" t="s">
        <v>529</v>
      </c>
      <c r="B48" s="57" t="s">
        <v>229</v>
      </c>
      <c r="E48" s="11"/>
      <c r="F48" s="599">
        <f t="shared" ref="F48:Y48" si="53">F47/F6</f>
        <v>0.83750000000000002</v>
      </c>
      <c r="G48" s="600">
        <f t="shared" si="53"/>
        <v>0.83750000000000002</v>
      </c>
      <c r="H48" s="600">
        <f t="shared" si="53"/>
        <v>0.83750000000000002</v>
      </c>
      <c r="I48" s="600">
        <f t="shared" si="53"/>
        <v>0.83750000000000013</v>
      </c>
      <c r="J48" s="600">
        <f t="shared" si="53"/>
        <v>0.83749999999999991</v>
      </c>
      <c r="K48" s="600">
        <f t="shared" si="53"/>
        <v>0.83750000000000002</v>
      </c>
      <c r="L48" s="600">
        <f t="shared" si="53"/>
        <v>0.83750000000000002</v>
      </c>
      <c r="M48" s="600">
        <f t="shared" si="53"/>
        <v>0.83749999999999991</v>
      </c>
      <c r="N48" s="600">
        <f t="shared" si="53"/>
        <v>0.83750000000000002</v>
      </c>
      <c r="O48" s="600">
        <f t="shared" si="53"/>
        <v>0.83749999999999991</v>
      </c>
      <c r="P48" s="600">
        <f t="shared" si="53"/>
        <v>0.83750000000000002</v>
      </c>
      <c r="Q48" s="600">
        <f t="shared" si="53"/>
        <v>0.83750000000000002</v>
      </c>
      <c r="R48" s="600">
        <f t="shared" si="53"/>
        <v>0.83750000000000002</v>
      </c>
      <c r="S48" s="600">
        <f t="shared" si="53"/>
        <v>0.83750000000000002</v>
      </c>
      <c r="T48" s="600">
        <f t="shared" si="53"/>
        <v>0.83749999999999991</v>
      </c>
      <c r="U48" s="600">
        <f t="shared" si="53"/>
        <v>0.83749999999999991</v>
      </c>
      <c r="V48" s="600">
        <f t="shared" si="53"/>
        <v>0.83749999999999991</v>
      </c>
      <c r="W48" s="600">
        <f t="shared" si="53"/>
        <v>0.83749999999999991</v>
      </c>
      <c r="X48" s="600">
        <f t="shared" si="53"/>
        <v>0.83749999999999991</v>
      </c>
      <c r="Y48" s="601">
        <f t="shared" si="53"/>
        <v>0.83749999999999991</v>
      </c>
    </row>
    <row r="49" spans="1:253" ht="5.0999999999999996" customHeight="1" x14ac:dyDescent="0.2">
      <c r="E49" s="11"/>
      <c r="F49" s="11"/>
    </row>
    <row r="50" spans="1:253" ht="14.1" customHeight="1" x14ac:dyDescent="0.2">
      <c r="A50" s="783" t="s">
        <v>574</v>
      </c>
      <c r="B50" s="11" t="s">
        <v>605</v>
      </c>
      <c r="D50" s="11"/>
      <c r="E50" s="11"/>
      <c r="F50" s="583">
        <f t="shared" ref="F50:Y50" si="54">SUM(F51:F56)</f>
        <v>0</v>
      </c>
      <c r="G50" s="584">
        <f t="shared" si="54"/>
        <v>0</v>
      </c>
      <c r="H50" s="584">
        <f t="shared" si="54"/>
        <v>0</v>
      </c>
      <c r="I50" s="584">
        <f t="shared" si="54"/>
        <v>0</v>
      </c>
      <c r="J50" s="584">
        <f t="shared" si="54"/>
        <v>0</v>
      </c>
      <c r="K50" s="584">
        <f t="shared" si="54"/>
        <v>0</v>
      </c>
      <c r="L50" s="584">
        <f t="shared" si="54"/>
        <v>0</v>
      </c>
      <c r="M50" s="584">
        <f t="shared" si="54"/>
        <v>0</v>
      </c>
      <c r="N50" s="584">
        <f t="shared" si="54"/>
        <v>0</v>
      </c>
      <c r="O50" s="584">
        <f t="shared" si="54"/>
        <v>0</v>
      </c>
      <c r="P50" s="584">
        <f t="shared" si="54"/>
        <v>0</v>
      </c>
      <c r="Q50" s="584">
        <f t="shared" si="54"/>
        <v>0</v>
      </c>
      <c r="R50" s="584">
        <f t="shared" si="54"/>
        <v>0</v>
      </c>
      <c r="S50" s="584">
        <f t="shared" si="54"/>
        <v>0</v>
      </c>
      <c r="T50" s="584">
        <f t="shared" si="54"/>
        <v>0</v>
      </c>
      <c r="U50" s="584">
        <f t="shared" si="54"/>
        <v>0</v>
      </c>
      <c r="V50" s="584">
        <f t="shared" si="54"/>
        <v>0</v>
      </c>
      <c r="W50" s="584">
        <f t="shared" si="54"/>
        <v>0</v>
      </c>
      <c r="X50" s="584">
        <f t="shared" si="54"/>
        <v>0</v>
      </c>
      <c r="Y50" s="788">
        <f t="shared" si="54"/>
        <v>0</v>
      </c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</row>
    <row r="51" spans="1:253" ht="14.1" customHeight="1" x14ac:dyDescent="0.2">
      <c r="A51" s="77" t="s">
        <v>670</v>
      </c>
      <c r="B51" s="57" t="str">
        <f>'(13)_Orçam.'!B23</f>
        <v>Depreciação de Veículo Camionete Capacidade de 500 Quilos (mínimo)</v>
      </c>
      <c r="D51" s="54"/>
      <c r="E51" s="11"/>
      <c r="F51" s="593">
        <f>'(13)_Orçam.'!H23</f>
        <v>0</v>
      </c>
      <c r="G51" s="594">
        <f t="shared" ref="G51:Y51" si="55">F51</f>
        <v>0</v>
      </c>
      <c r="H51" s="594">
        <f t="shared" si="55"/>
        <v>0</v>
      </c>
      <c r="I51" s="594">
        <f t="shared" si="55"/>
        <v>0</v>
      </c>
      <c r="J51" s="594">
        <f t="shared" si="55"/>
        <v>0</v>
      </c>
      <c r="K51" s="594">
        <f t="shared" si="55"/>
        <v>0</v>
      </c>
      <c r="L51" s="594">
        <f t="shared" si="55"/>
        <v>0</v>
      </c>
      <c r="M51" s="594">
        <f t="shared" si="55"/>
        <v>0</v>
      </c>
      <c r="N51" s="594">
        <f t="shared" si="55"/>
        <v>0</v>
      </c>
      <c r="O51" s="594">
        <f t="shared" si="55"/>
        <v>0</v>
      </c>
      <c r="P51" s="594">
        <f t="shared" si="55"/>
        <v>0</v>
      </c>
      <c r="Q51" s="594">
        <f t="shared" si="55"/>
        <v>0</v>
      </c>
      <c r="R51" s="594">
        <f t="shared" si="55"/>
        <v>0</v>
      </c>
      <c r="S51" s="594">
        <f t="shared" si="55"/>
        <v>0</v>
      </c>
      <c r="T51" s="594">
        <f t="shared" si="55"/>
        <v>0</v>
      </c>
      <c r="U51" s="594">
        <f t="shared" si="55"/>
        <v>0</v>
      </c>
      <c r="V51" s="594">
        <f t="shared" si="55"/>
        <v>0</v>
      </c>
      <c r="W51" s="594">
        <f t="shared" si="55"/>
        <v>0</v>
      </c>
      <c r="X51" s="594">
        <f t="shared" si="55"/>
        <v>0</v>
      </c>
      <c r="Y51" s="797">
        <f t="shared" si="55"/>
        <v>0</v>
      </c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/>
      <c r="HC51" s="54"/>
      <c r="HD51" s="54"/>
      <c r="HE51" s="54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4"/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  <c r="IJ51" s="54"/>
      <c r="IK51" s="54"/>
      <c r="IL51" s="54"/>
      <c r="IM51" s="54"/>
      <c r="IN51" s="54"/>
      <c r="IO51" s="54"/>
      <c r="IP51" s="54"/>
      <c r="IQ51" s="54"/>
      <c r="IR51" s="54"/>
      <c r="IS51" s="54"/>
    </row>
    <row r="52" spans="1:253" ht="14.1" customHeight="1" x14ac:dyDescent="0.2">
      <c r="A52" s="77" t="s">
        <v>671</v>
      </c>
      <c r="B52" s="57" t="str">
        <f>'(13)_Orçam.'!B24</f>
        <v>Depreciação de Caminhão Guincho Plataforma Capacidade de 3,5 ton. (mínimo)</v>
      </c>
      <c r="D52" s="54"/>
      <c r="E52" s="11"/>
      <c r="F52" s="595">
        <f>'(13)_Orçam.'!H24</f>
        <v>0</v>
      </c>
      <c r="G52" s="596">
        <f t="shared" ref="G52:Y52" si="56">F52</f>
        <v>0</v>
      </c>
      <c r="H52" s="596">
        <f t="shared" si="56"/>
        <v>0</v>
      </c>
      <c r="I52" s="596">
        <f t="shared" si="56"/>
        <v>0</v>
      </c>
      <c r="J52" s="596">
        <f t="shared" si="56"/>
        <v>0</v>
      </c>
      <c r="K52" s="596">
        <f t="shared" si="56"/>
        <v>0</v>
      </c>
      <c r="L52" s="596">
        <f t="shared" si="56"/>
        <v>0</v>
      </c>
      <c r="M52" s="596">
        <f t="shared" si="56"/>
        <v>0</v>
      </c>
      <c r="N52" s="596">
        <f t="shared" si="56"/>
        <v>0</v>
      </c>
      <c r="O52" s="596">
        <f t="shared" si="56"/>
        <v>0</v>
      </c>
      <c r="P52" s="596">
        <f t="shared" si="56"/>
        <v>0</v>
      </c>
      <c r="Q52" s="596">
        <f t="shared" si="56"/>
        <v>0</v>
      </c>
      <c r="R52" s="596">
        <f t="shared" si="56"/>
        <v>0</v>
      </c>
      <c r="S52" s="596">
        <f t="shared" si="56"/>
        <v>0</v>
      </c>
      <c r="T52" s="596">
        <f t="shared" si="56"/>
        <v>0</v>
      </c>
      <c r="U52" s="596">
        <f t="shared" si="56"/>
        <v>0</v>
      </c>
      <c r="V52" s="596">
        <f t="shared" si="56"/>
        <v>0</v>
      </c>
      <c r="W52" s="596">
        <f t="shared" si="56"/>
        <v>0</v>
      </c>
      <c r="X52" s="596">
        <f t="shared" si="56"/>
        <v>0</v>
      </c>
      <c r="Y52" s="798">
        <f t="shared" si="56"/>
        <v>0</v>
      </c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  <c r="IS52" s="54"/>
    </row>
    <row r="53" spans="1:253" ht="14.1" customHeight="1" x14ac:dyDescent="0.2">
      <c r="A53" s="77" t="s">
        <v>672</v>
      </c>
      <c r="B53" s="57" t="str">
        <f>'(13)_Orçam.'!B25</f>
        <v>Depreciação de Caminhão Guincho Plataforma Capacidade de 7,0 ton. (mínimo)</v>
      </c>
      <c r="D53" s="54"/>
      <c r="E53" s="53"/>
      <c r="F53" s="595">
        <f>'(13)_Orçam.'!H25</f>
        <v>0</v>
      </c>
      <c r="G53" s="596">
        <f t="shared" ref="G53:Y53" si="57">F53</f>
        <v>0</v>
      </c>
      <c r="H53" s="596">
        <f t="shared" si="57"/>
        <v>0</v>
      </c>
      <c r="I53" s="596">
        <f t="shared" si="57"/>
        <v>0</v>
      </c>
      <c r="J53" s="596">
        <f t="shared" si="57"/>
        <v>0</v>
      </c>
      <c r="K53" s="596">
        <f t="shared" si="57"/>
        <v>0</v>
      </c>
      <c r="L53" s="596">
        <f t="shared" si="57"/>
        <v>0</v>
      </c>
      <c r="M53" s="596">
        <f t="shared" si="57"/>
        <v>0</v>
      </c>
      <c r="N53" s="596">
        <f t="shared" si="57"/>
        <v>0</v>
      </c>
      <c r="O53" s="596">
        <f t="shared" si="57"/>
        <v>0</v>
      </c>
      <c r="P53" s="596">
        <f t="shared" si="57"/>
        <v>0</v>
      </c>
      <c r="Q53" s="596">
        <f t="shared" si="57"/>
        <v>0</v>
      </c>
      <c r="R53" s="596">
        <f t="shared" si="57"/>
        <v>0</v>
      </c>
      <c r="S53" s="596">
        <f t="shared" si="57"/>
        <v>0</v>
      </c>
      <c r="T53" s="596">
        <f t="shared" si="57"/>
        <v>0</v>
      </c>
      <c r="U53" s="596">
        <f t="shared" si="57"/>
        <v>0</v>
      </c>
      <c r="V53" s="596">
        <f t="shared" si="57"/>
        <v>0</v>
      </c>
      <c r="W53" s="596">
        <f t="shared" si="57"/>
        <v>0</v>
      </c>
      <c r="X53" s="596">
        <f t="shared" si="57"/>
        <v>0</v>
      </c>
      <c r="Y53" s="798">
        <f t="shared" si="57"/>
        <v>0</v>
      </c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  <c r="IS53" s="54"/>
    </row>
    <row r="54" spans="1:253" ht="14.1" customHeight="1" x14ac:dyDescent="0.2">
      <c r="A54" s="77" t="s">
        <v>673</v>
      </c>
      <c r="B54" s="57" t="str">
        <f>'(13)_Orçam.'!B26</f>
        <v>Depreciação de Máquinas, Equipamentos e Mobiliário</v>
      </c>
      <c r="D54" s="54"/>
      <c r="E54" s="11"/>
      <c r="F54" s="595">
        <f>'(13)_Orçam.'!H26</f>
        <v>0</v>
      </c>
      <c r="G54" s="596">
        <f t="shared" ref="G54:Y54" si="58">F54</f>
        <v>0</v>
      </c>
      <c r="H54" s="596">
        <f t="shared" si="58"/>
        <v>0</v>
      </c>
      <c r="I54" s="596">
        <f t="shared" si="58"/>
        <v>0</v>
      </c>
      <c r="J54" s="596">
        <f t="shared" si="58"/>
        <v>0</v>
      </c>
      <c r="K54" s="596">
        <f t="shared" si="58"/>
        <v>0</v>
      </c>
      <c r="L54" s="596">
        <f t="shared" si="58"/>
        <v>0</v>
      </c>
      <c r="M54" s="596">
        <f t="shared" si="58"/>
        <v>0</v>
      </c>
      <c r="N54" s="596">
        <f t="shared" si="58"/>
        <v>0</v>
      </c>
      <c r="O54" s="596">
        <f t="shared" si="58"/>
        <v>0</v>
      </c>
      <c r="P54" s="596">
        <f t="shared" si="58"/>
        <v>0</v>
      </c>
      <c r="Q54" s="596">
        <f t="shared" si="58"/>
        <v>0</v>
      </c>
      <c r="R54" s="596">
        <f t="shared" si="58"/>
        <v>0</v>
      </c>
      <c r="S54" s="596">
        <f t="shared" si="58"/>
        <v>0</v>
      </c>
      <c r="T54" s="596">
        <f t="shared" si="58"/>
        <v>0</v>
      </c>
      <c r="U54" s="596">
        <f t="shared" si="58"/>
        <v>0</v>
      </c>
      <c r="V54" s="596">
        <f t="shared" si="58"/>
        <v>0</v>
      </c>
      <c r="W54" s="596">
        <f t="shared" si="58"/>
        <v>0</v>
      </c>
      <c r="X54" s="596">
        <f t="shared" si="58"/>
        <v>0</v>
      </c>
      <c r="Y54" s="798">
        <f t="shared" si="58"/>
        <v>0</v>
      </c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4"/>
      <c r="EO54" s="54"/>
      <c r="EP54" s="54"/>
      <c r="EQ54" s="54"/>
      <c r="ER54" s="54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4"/>
      <c r="FI54" s="54"/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4"/>
      <c r="GR54" s="54"/>
      <c r="GS54" s="54"/>
      <c r="GT54" s="54"/>
      <c r="GU54" s="54"/>
      <c r="GV54" s="54"/>
      <c r="GW54" s="54"/>
      <c r="GX54" s="54"/>
      <c r="GY54" s="54"/>
      <c r="GZ54" s="54"/>
      <c r="HA54" s="54"/>
      <c r="HB54" s="54"/>
      <c r="HC54" s="54"/>
      <c r="HD54" s="54"/>
      <c r="HE54" s="54"/>
      <c r="HF54" s="54"/>
      <c r="HG54" s="54"/>
      <c r="HH54" s="54"/>
      <c r="HI54" s="54"/>
      <c r="HJ54" s="54"/>
      <c r="HK54" s="54"/>
      <c r="HL54" s="54"/>
      <c r="HM54" s="54"/>
      <c r="HN54" s="54"/>
      <c r="HO54" s="54"/>
      <c r="HP54" s="54"/>
      <c r="HQ54" s="54"/>
      <c r="HR54" s="54"/>
      <c r="HS54" s="54"/>
      <c r="HT54" s="54"/>
      <c r="HU54" s="54"/>
      <c r="HV54" s="54"/>
      <c r="HW54" s="54"/>
      <c r="HX54" s="54"/>
      <c r="HY54" s="54"/>
      <c r="HZ54" s="54"/>
      <c r="IA54" s="54"/>
      <c r="IB54" s="54"/>
      <c r="IC54" s="54"/>
      <c r="ID54" s="54"/>
      <c r="IE54" s="54"/>
      <c r="IF54" s="54"/>
      <c r="IG54" s="54"/>
      <c r="IH54" s="54"/>
      <c r="II54" s="54"/>
      <c r="IJ54" s="54"/>
      <c r="IK54" s="54"/>
      <c r="IL54" s="54"/>
      <c r="IM54" s="54"/>
      <c r="IN54" s="54"/>
      <c r="IO54" s="54"/>
      <c r="IP54" s="54"/>
      <c r="IQ54" s="54"/>
      <c r="IR54" s="54"/>
      <c r="IS54" s="54"/>
    </row>
    <row r="55" spans="1:253" ht="14.1" customHeight="1" x14ac:dyDescent="0.2">
      <c r="A55" s="77" t="s">
        <v>674</v>
      </c>
      <c r="B55" s="57" t="str">
        <f>'(13)_Orçam.'!B27</f>
        <v>Depreciação de Equipamentos Eletrônicos, TI e Comunicação</v>
      </c>
      <c r="D55" s="54"/>
      <c r="E55" s="11"/>
      <c r="F55" s="595">
        <f>'(13)_Orçam.'!H27</f>
        <v>0</v>
      </c>
      <c r="G55" s="596">
        <f t="shared" ref="G55:Y55" si="59">F55</f>
        <v>0</v>
      </c>
      <c r="H55" s="596">
        <f t="shared" si="59"/>
        <v>0</v>
      </c>
      <c r="I55" s="596">
        <f t="shared" si="59"/>
        <v>0</v>
      </c>
      <c r="J55" s="596">
        <f t="shared" si="59"/>
        <v>0</v>
      </c>
      <c r="K55" s="596">
        <f t="shared" si="59"/>
        <v>0</v>
      </c>
      <c r="L55" s="596">
        <f t="shared" si="59"/>
        <v>0</v>
      </c>
      <c r="M55" s="596">
        <f t="shared" si="59"/>
        <v>0</v>
      </c>
      <c r="N55" s="596">
        <f t="shared" si="59"/>
        <v>0</v>
      </c>
      <c r="O55" s="596">
        <f t="shared" si="59"/>
        <v>0</v>
      </c>
      <c r="P55" s="596">
        <f t="shared" si="59"/>
        <v>0</v>
      </c>
      <c r="Q55" s="596">
        <f t="shared" si="59"/>
        <v>0</v>
      </c>
      <c r="R55" s="596">
        <f t="shared" si="59"/>
        <v>0</v>
      </c>
      <c r="S55" s="596">
        <f t="shared" si="59"/>
        <v>0</v>
      </c>
      <c r="T55" s="596">
        <f t="shared" si="59"/>
        <v>0</v>
      </c>
      <c r="U55" s="596">
        <f t="shared" si="59"/>
        <v>0</v>
      </c>
      <c r="V55" s="596">
        <f t="shared" si="59"/>
        <v>0</v>
      </c>
      <c r="W55" s="596">
        <f t="shared" si="59"/>
        <v>0</v>
      </c>
      <c r="X55" s="596">
        <f t="shared" si="59"/>
        <v>0</v>
      </c>
      <c r="Y55" s="798">
        <f t="shared" si="59"/>
        <v>0</v>
      </c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54"/>
      <c r="GH55" s="54"/>
      <c r="GI55" s="54"/>
      <c r="GJ55" s="54"/>
      <c r="GK55" s="54"/>
      <c r="GL55" s="54"/>
      <c r="GM55" s="54"/>
      <c r="GN55" s="54"/>
      <c r="GO55" s="54"/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/>
      <c r="HE55" s="54"/>
      <c r="HF55" s="54"/>
      <c r="HG55" s="54"/>
      <c r="HH55" s="54"/>
      <c r="HI55" s="54"/>
      <c r="HJ55" s="54"/>
      <c r="HK55" s="54"/>
      <c r="HL55" s="54"/>
      <c r="HM55" s="54"/>
      <c r="HN55" s="54"/>
      <c r="HO55" s="54"/>
      <c r="HP55" s="54"/>
      <c r="HQ55" s="54"/>
      <c r="HR55" s="54"/>
      <c r="HS55" s="54"/>
      <c r="HT55" s="54"/>
      <c r="HU55" s="54"/>
      <c r="HV55" s="54"/>
      <c r="HW55" s="54"/>
      <c r="HX55" s="54"/>
      <c r="HY55" s="54"/>
      <c r="HZ55" s="54"/>
      <c r="IA55" s="54"/>
      <c r="IB55" s="54"/>
      <c r="IC55" s="54"/>
      <c r="ID55" s="54"/>
      <c r="IE55" s="54"/>
      <c r="IF55" s="54"/>
      <c r="IG55" s="54"/>
      <c r="IH55" s="54"/>
      <c r="II55" s="54"/>
      <c r="IJ55" s="54"/>
      <c r="IK55" s="54"/>
      <c r="IL55" s="54"/>
      <c r="IM55" s="54"/>
      <c r="IN55" s="54"/>
      <c r="IO55" s="54"/>
      <c r="IP55" s="54"/>
      <c r="IQ55" s="54"/>
      <c r="IR55" s="54"/>
      <c r="IS55" s="54"/>
    </row>
    <row r="56" spans="1:253" ht="14.1" customHeight="1" x14ac:dyDescent="0.2">
      <c r="A56" s="77" t="s">
        <v>675</v>
      </c>
      <c r="B56" s="57" t="str">
        <f>'(13)_Orçam.'!B28</f>
        <v>Depreciação de Sinalizações (Vertical, Horizontal e Demais Sinalizações)</v>
      </c>
      <c r="D56" s="54"/>
      <c r="E56" s="11"/>
      <c r="F56" s="597">
        <f>'(13)_Orçam.'!H28</f>
        <v>0</v>
      </c>
      <c r="G56" s="598">
        <f t="shared" ref="G56:Y56" si="60">F56</f>
        <v>0</v>
      </c>
      <c r="H56" s="598">
        <f t="shared" si="60"/>
        <v>0</v>
      </c>
      <c r="I56" s="598">
        <f t="shared" si="60"/>
        <v>0</v>
      </c>
      <c r="J56" s="598">
        <f t="shared" si="60"/>
        <v>0</v>
      </c>
      <c r="K56" s="598">
        <f t="shared" si="60"/>
        <v>0</v>
      </c>
      <c r="L56" s="598">
        <f t="shared" si="60"/>
        <v>0</v>
      </c>
      <c r="M56" s="598">
        <f t="shared" si="60"/>
        <v>0</v>
      </c>
      <c r="N56" s="598">
        <f t="shared" si="60"/>
        <v>0</v>
      </c>
      <c r="O56" s="598">
        <f t="shared" si="60"/>
        <v>0</v>
      </c>
      <c r="P56" s="598">
        <f t="shared" si="60"/>
        <v>0</v>
      </c>
      <c r="Q56" s="598">
        <f t="shared" si="60"/>
        <v>0</v>
      </c>
      <c r="R56" s="598">
        <f t="shared" si="60"/>
        <v>0</v>
      </c>
      <c r="S56" s="598">
        <f t="shared" si="60"/>
        <v>0</v>
      </c>
      <c r="T56" s="598">
        <f t="shared" si="60"/>
        <v>0</v>
      </c>
      <c r="U56" s="598">
        <f t="shared" si="60"/>
        <v>0</v>
      </c>
      <c r="V56" s="598">
        <f t="shared" si="60"/>
        <v>0</v>
      </c>
      <c r="W56" s="598">
        <f t="shared" si="60"/>
        <v>0</v>
      </c>
      <c r="X56" s="598">
        <f t="shared" si="60"/>
        <v>0</v>
      </c>
      <c r="Y56" s="799">
        <f t="shared" si="60"/>
        <v>0</v>
      </c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</row>
    <row r="57" spans="1:253" ht="5.0999999999999996" customHeight="1" x14ac:dyDescent="0.2">
      <c r="E57" s="11"/>
      <c r="F57" s="11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</row>
    <row r="58" spans="1:253" ht="14.1" customHeight="1" x14ac:dyDescent="0.2">
      <c r="A58" s="783" t="s">
        <v>241</v>
      </c>
      <c r="B58" s="11" t="s">
        <v>325</v>
      </c>
      <c r="D58" s="11"/>
      <c r="E58" s="11"/>
      <c r="F58" s="603">
        <f t="shared" ref="F58:Y58" si="61">F47-F50</f>
        <v>1217181.0110898907</v>
      </c>
      <c r="G58" s="604">
        <f t="shared" si="61"/>
        <v>1217707.4734649297</v>
      </c>
      <c r="H58" s="604">
        <f t="shared" si="61"/>
        <v>1218233.9358399685</v>
      </c>
      <c r="I58" s="604">
        <f t="shared" si="61"/>
        <v>1218760.3982150075</v>
      </c>
      <c r="J58" s="604">
        <f t="shared" si="61"/>
        <v>1219286.8605900463</v>
      </c>
      <c r="K58" s="604">
        <f t="shared" si="61"/>
        <v>1219813.322965085</v>
      </c>
      <c r="L58" s="604">
        <f t="shared" si="61"/>
        <v>1220339.7853401243</v>
      </c>
      <c r="M58" s="604">
        <f t="shared" si="61"/>
        <v>1220866.247715163</v>
      </c>
      <c r="N58" s="604">
        <f t="shared" si="61"/>
        <v>1221392.7100902016</v>
      </c>
      <c r="O58" s="604">
        <f t="shared" si="61"/>
        <v>1221919.1724652406</v>
      </c>
      <c r="P58" s="604">
        <f t="shared" si="61"/>
        <v>1222445.6348402796</v>
      </c>
      <c r="Q58" s="604">
        <f t="shared" si="61"/>
        <v>1222445.6348402796</v>
      </c>
      <c r="R58" s="604">
        <f t="shared" si="61"/>
        <v>1222972.0972153186</v>
      </c>
      <c r="S58" s="604">
        <f t="shared" si="61"/>
        <v>1222972.0972153186</v>
      </c>
      <c r="T58" s="604">
        <f t="shared" si="61"/>
        <v>1223498.5595903574</v>
      </c>
      <c r="U58" s="604">
        <f t="shared" si="61"/>
        <v>1223498.5595903574</v>
      </c>
      <c r="V58" s="604">
        <f t="shared" si="61"/>
        <v>1223498.5595903574</v>
      </c>
      <c r="W58" s="604">
        <f t="shared" si="61"/>
        <v>1223498.5595903574</v>
      </c>
      <c r="X58" s="604">
        <f t="shared" si="61"/>
        <v>1223498.5595903574</v>
      </c>
      <c r="Y58" s="605">
        <f t="shared" si="61"/>
        <v>1223498.5595903574</v>
      </c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</row>
    <row r="59" spans="1:253" ht="5.0999999999999996" customHeight="1" x14ac:dyDescent="0.2">
      <c r="B59" s="8"/>
      <c r="E59" s="11"/>
      <c r="F59" s="11"/>
    </row>
    <row r="60" spans="1:253" ht="14.1" customHeight="1" x14ac:dyDescent="0.2">
      <c r="A60" s="783" t="s">
        <v>242</v>
      </c>
      <c r="B60" s="11" t="s">
        <v>333</v>
      </c>
      <c r="D60" s="11"/>
      <c r="E60" s="11"/>
      <c r="F60" s="603">
        <f t="shared" ref="F60:Y60" si="62">F58</f>
        <v>1217181.0110898907</v>
      </c>
      <c r="G60" s="604">
        <f t="shared" si="62"/>
        <v>1217707.4734649297</v>
      </c>
      <c r="H60" s="604">
        <f t="shared" si="62"/>
        <v>1218233.9358399685</v>
      </c>
      <c r="I60" s="604">
        <f t="shared" si="62"/>
        <v>1218760.3982150075</v>
      </c>
      <c r="J60" s="604">
        <f t="shared" si="62"/>
        <v>1219286.8605900463</v>
      </c>
      <c r="K60" s="604">
        <f t="shared" si="62"/>
        <v>1219813.322965085</v>
      </c>
      <c r="L60" s="604">
        <f t="shared" si="62"/>
        <v>1220339.7853401243</v>
      </c>
      <c r="M60" s="604">
        <f t="shared" si="62"/>
        <v>1220866.247715163</v>
      </c>
      <c r="N60" s="604">
        <f t="shared" si="62"/>
        <v>1221392.7100902016</v>
      </c>
      <c r="O60" s="604">
        <f t="shared" si="62"/>
        <v>1221919.1724652406</v>
      </c>
      <c r="P60" s="604">
        <f t="shared" si="62"/>
        <v>1222445.6348402796</v>
      </c>
      <c r="Q60" s="604">
        <f t="shared" si="62"/>
        <v>1222445.6348402796</v>
      </c>
      <c r="R60" s="604">
        <f t="shared" si="62"/>
        <v>1222972.0972153186</v>
      </c>
      <c r="S60" s="604">
        <f t="shared" si="62"/>
        <v>1222972.0972153186</v>
      </c>
      <c r="T60" s="604">
        <f t="shared" si="62"/>
        <v>1223498.5595903574</v>
      </c>
      <c r="U60" s="604">
        <f t="shared" si="62"/>
        <v>1223498.5595903574</v>
      </c>
      <c r="V60" s="604">
        <f t="shared" si="62"/>
        <v>1223498.5595903574</v>
      </c>
      <c r="W60" s="604">
        <f t="shared" si="62"/>
        <v>1223498.5595903574</v>
      </c>
      <c r="X60" s="604">
        <f t="shared" si="62"/>
        <v>1223498.5595903574</v>
      </c>
      <c r="Y60" s="605">
        <f t="shared" si="62"/>
        <v>1223498.5595903574</v>
      </c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</row>
    <row r="61" spans="1:253" ht="5.0999999999999996" customHeight="1" x14ac:dyDescent="0.2">
      <c r="B61" s="8"/>
      <c r="E61" s="11"/>
      <c r="F61" s="11"/>
    </row>
    <row r="62" spans="1:253" ht="14.1" customHeight="1" x14ac:dyDescent="0.2">
      <c r="A62" s="783" t="s">
        <v>243</v>
      </c>
      <c r="B62" s="11" t="s">
        <v>326</v>
      </c>
      <c r="D62" s="78"/>
      <c r="E62" s="79"/>
      <c r="F62" s="583">
        <f>SUM(F63:F65)</f>
        <v>413841.54377056286</v>
      </c>
      <c r="G62" s="584">
        <f>SUM(G63:G65)</f>
        <v>390020.54097807605</v>
      </c>
      <c r="H62" s="584">
        <f>SUM(H63:H65)</f>
        <v>390199.53818558931</v>
      </c>
      <c r="I62" s="584">
        <f t="shared" ref="I62:T62" si="63">SUM(I63:I65)</f>
        <v>390378.53539310256</v>
      </c>
      <c r="J62" s="584">
        <f t="shared" si="63"/>
        <v>390557.53260061576</v>
      </c>
      <c r="K62" s="584">
        <f t="shared" si="63"/>
        <v>390736.52980812895</v>
      </c>
      <c r="L62" s="584">
        <f t="shared" si="63"/>
        <v>390915.52701564226</v>
      </c>
      <c r="M62" s="584">
        <f t="shared" si="63"/>
        <v>391094.52422315546</v>
      </c>
      <c r="N62" s="584">
        <f t="shared" si="63"/>
        <v>391273.52143066854</v>
      </c>
      <c r="O62" s="584">
        <f t="shared" si="63"/>
        <v>391452.51863818179</v>
      </c>
      <c r="P62" s="584">
        <f t="shared" si="63"/>
        <v>391631.5158456951</v>
      </c>
      <c r="Q62" s="584">
        <f t="shared" si="63"/>
        <v>391631.5158456951</v>
      </c>
      <c r="R62" s="584">
        <f t="shared" si="63"/>
        <v>391810.51305320836</v>
      </c>
      <c r="S62" s="584">
        <f t="shared" si="63"/>
        <v>391810.51305320836</v>
      </c>
      <c r="T62" s="584">
        <f t="shared" si="63"/>
        <v>391989.51026072149</v>
      </c>
      <c r="U62" s="584">
        <f>SUM(U63:U65)</f>
        <v>391989.51026072149</v>
      </c>
      <c r="V62" s="584">
        <f>SUM(V63:V65)</f>
        <v>391989.51026072149</v>
      </c>
      <c r="W62" s="584">
        <f>SUM(W63:W65)</f>
        <v>391989.51026072149</v>
      </c>
      <c r="X62" s="584">
        <f>SUM(X63:X65)</f>
        <v>391989.51026072149</v>
      </c>
      <c r="Y62" s="788">
        <f>SUM(Y63:Y65)</f>
        <v>391989.51026072149</v>
      </c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</row>
    <row r="63" spans="1:253" ht="14.1" customHeight="1" x14ac:dyDescent="0.2">
      <c r="A63" s="77" t="s">
        <v>584</v>
      </c>
      <c r="B63" s="57" t="s">
        <v>230</v>
      </c>
      <c r="E63" s="81">
        <f>VLOOKUP($D$8,impostos[],6,FALSE)</f>
        <v>0.09</v>
      </c>
      <c r="F63" s="593">
        <f t="shared" ref="F63:Y63" si="64">IF($D$8="Lucro Presumido",$E$63*(F$6*32%),IF(F$60&gt;0,$E$63*F$60,0))</f>
        <v>109546.29099809016</v>
      </c>
      <c r="G63" s="594">
        <f t="shared" si="64"/>
        <v>109593.67261184368</v>
      </c>
      <c r="H63" s="594">
        <f t="shared" si="64"/>
        <v>109641.05422559717</v>
      </c>
      <c r="I63" s="594">
        <f t="shared" si="64"/>
        <v>109688.43583935067</v>
      </c>
      <c r="J63" s="594">
        <f t="shared" si="64"/>
        <v>109735.81745310416</v>
      </c>
      <c r="K63" s="594">
        <f t="shared" si="64"/>
        <v>109783.19906685765</v>
      </c>
      <c r="L63" s="594">
        <f t="shared" si="64"/>
        <v>109830.58068061118</v>
      </c>
      <c r="M63" s="594">
        <f t="shared" si="64"/>
        <v>109877.96229436467</v>
      </c>
      <c r="N63" s="594">
        <f t="shared" si="64"/>
        <v>109925.34390811814</v>
      </c>
      <c r="O63" s="594">
        <f t="shared" si="64"/>
        <v>109972.72552187165</v>
      </c>
      <c r="P63" s="594">
        <f t="shared" si="64"/>
        <v>110020.10713562516</v>
      </c>
      <c r="Q63" s="594">
        <f t="shared" si="64"/>
        <v>110020.10713562516</v>
      </c>
      <c r="R63" s="594">
        <f t="shared" si="64"/>
        <v>110067.48874937867</v>
      </c>
      <c r="S63" s="594">
        <f t="shared" si="64"/>
        <v>110067.48874937867</v>
      </c>
      <c r="T63" s="594">
        <f t="shared" si="64"/>
        <v>110114.87036313216</v>
      </c>
      <c r="U63" s="594">
        <f t="shared" si="64"/>
        <v>110114.87036313216</v>
      </c>
      <c r="V63" s="594">
        <f t="shared" si="64"/>
        <v>110114.87036313216</v>
      </c>
      <c r="W63" s="594">
        <f t="shared" si="64"/>
        <v>110114.87036313216</v>
      </c>
      <c r="X63" s="594">
        <f t="shared" si="64"/>
        <v>110114.87036313216</v>
      </c>
      <c r="Y63" s="797">
        <f t="shared" si="64"/>
        <v>110114.87036313216</v>
      </c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  <c r="HC63" s="54"/>
      <c r="HD63" s="54"/>
      <c r="HE63" s="54"/>
      <c r="HF63" s="54"/>
      <c r="HG63" s="54"/>
      <c r="HH63" s="54"/>
      <c r="HI63" s="54"/>
      <c r="HJ63" s="54"/>
      <c r="HK63" s="54"/>
      <c r="HL63" s="54"/>
      <c r="HM63" s="54"/>
      <c r="HN63" s="54"/>
      <c r="HO63" s="54"/>
      <c r="HP63" s="54"/>
      <c r="HQ63" s="54"/>
      <c r="HR63" s="54"/>
      <c r="HS63" s="54"/>
      <c r="HT63" s="54"/>
      <c r="HU63" s="54"/>
      <c r="HV63" s="54"/>
      <c r="HW63" s="54"/>
      <c r="HX63" s="54"/>
      <c r="HY63" s="54"/>
      <c r="HZ63" s="54"/>
      <c r="IA63" s="54"/>
      <c r="IB63" s="54"/>
      <c r="IC63" s="54"/>
      <c r="ID63" s="54"/>
      <c r="IE63" s="54"/>
      <c r="IF63" s="54"/>
      <c r="IG63" s="54"/>
      <c r="IH63" s="54"/>
      <c r="II63" s="54"/>
      <c r="IJ63" s="54"/>
      <c r="IK63" s="54"/>
      <c r="IL63" s="54"/>
      <c r="IM63" s="54"/>
      <c r="IN63" s="54"/>
      <c r="IO63" s="54"/>
      <c r="IP63" s="54"/>
      <c r="IQ63" s="54"/>
      <c r="IR63" s="54"/>
      <c r="IS63" s="54"/>
    </row>
    <row r="64" spans="1:253" ht="14.1" customHeight="1" x14ac:dyDescent="0.2">
      <c r="A64" s="77" t="s">
        <v>676</v>
      </c>
      <c r="B64" s="57" t="s">
        <v>231</v>
      </c>
      <c r="E64" s="81">
        <f>VLOOKUP($D$8,impostos[],7,FALSE)</f>
        <v>0.15</v>
      </c>
      <c r="F64" s="595">
        <f>IF($D$8="Lucro Presumido",$E$64*(F$6*32%),IF(F$60&gt;0,$E$64*F$60,0))</f>
        <v>182577.15166348362</v>
      </c>
      <c r="G64" s="596">
        <f>IF(G60&gt;=0,$E$64*G60,0)</f>
        <v>182656.12101973945</v>
      </c>
      <c r="H64" s="596">
        <f>IF(H60&gt;=0,$E$64*H60,0)</f>
        <v>182735.09037599526</v>
      </c>
      <c r="I64" s="596">
        <f t="shared" ref="I64:Y64" si="65">IF(I60&gt;=0,$E$64*I60,0)</f>
        <v>182814.05973225113</v>
      </c>
      <c r="J64" s="596">
        <f t="shared" si="65"/>
        <v>182893.02908850694</v>
      </c>
      <c r="K64" s="596">
        <f t="shared" si="65"/>
        <v>182971.99844476275</v>
      </c>
      <c r="L64" s="596">
        <f t="shared" si="65"/>
        <v>183050.96780101865</v>
      </c>
      <c r="M64" s="596">
        <f t="shared" si="65"/>
        <v>183129.93715727446</v>
      </c>
      <c r="N64" s="596">
        <f t="shared" si="65"/>
        <v>183208.90651353024</v>
      </c>
      <c r="O64" s="596">
        <f t="shared" si="65"/>
        <v>183287.87586978608</v>
      </c>
      <c r="P64" s="596">
        <f t="shared" si="65"/>
        <v>183366.84522604194</v>
      </c>
      <c r="Q64" s="596">
        <f t="shared" si="65"/>
        <v>183366.84522604194</v>
      </c>
      <c r="R64" s="596">
        <f t="shared" si="65"/>
        <v>183445.81458229778</v>
      </c>
      <c r="S64" s="596">
        <f t="shared" si="65"/>
        <v>183445.81458229778</v>
      </c>
      <c r="T64" s="596">
        <f t="shared" si="65"/>
        <v>183524.78393855359</v>
      </c>
      <c r="U64" s="596">
        <f t="shared" si="65"/>
        <v>183524.78393855359</v>
      </c>
      <c r="V64" s="596">
        <f t="shared" si="65"/>
        <v>183524.78393855359</v>
      </c>
      <c r="W64" s="596">
        <f t="shared" si="65"/>
        <v>183524.78393855359</v>
      </c>
      <c r="X64" s="596">
        <f t="shared" si="65"/>
        <v>183524.78393855359</v>
      </c>
      <c r="Y64" s="798">
        <f t="shared" si="65"/>
        <v>183524.78393855359</v>
      </c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  <c r="HD64" s="54"/>
      <c r="HE64" s="54"/>
      <c r="HF64" s="54"/>
      <c r="HG64" s="54"/>
      <c r="HH64" s="54"/>
      <c r="HI64" s="54"/>
      <c r="HJ64" s="54"/>
      <c r="HK64" s="54"/>
      <c r="HL64" s="54"/>
      <c r="HM64" s="54"/>
      <c r="HN64" s="54"/>
      <c r="HO64" s="54"/>
      <c r="HP64" s="54"/>
      <c r="HQ64" s="54"/>
      <c r="HR64" s="54"/>
      <c r="HS64" s="54"/>
      <c r="HT64" s="54"/>
      <c r="HU64" s="54"/>
      <c r="HV64" s="54"/>
      <c r="HW64" s="54"/>
      <c r="HX64" s="54"/>
      <c r="HY64" s="54"/>
      <c r="HZ64" s="54"/>
      <c r="IA64" s="54"/>
      <c r="IB64" s="54"/>
      <c r="IC64" s="54"/>
      <c r="ID64" s="54"/>
      <c r="IE64" s="54"/>
      <c r="IF64" s="54"/>
      <c r="IG64" s="54"/>
      <c r="IH64" s="54"/>
      <c r="II64" s="54"/>
      <c r="IJ64" s="54"/>
      <c r="IK64" s="54"/>
      <c r="IL64" s="54"/>
      <c r="IM64" s="54"/>
      <c r="IN64" s="54"/>
      <c r="IO64" s="54"/>
      <c r="IP64" s="54"/>
      <c r="IQ64" s="54"/>
      <c r="IR64" s="54"/>
      <c r="IS64" s="54"/>
    </row>
    <row r="65" spans="1:253" ht="14.1" customHeight="1" x14ac:dyDescent="0.2">
      <c r="A65" s="77" t="s">
        <v>677</v>
      </c>
      <c r="B65" s="57" t="s">
        <v>35</v>
      </c>
      <c r="E65" s="81">
        <f>VLOOKUP($D$8,impostos[],8,FALSE)</f>
        <v>0.1</v>
      </c>
      <c r="F65" s="597">
        <f>IF($D$8="Lucro Presumido",$E$65*(F$6*32%),IF(F$60&gt;0,$E$65*F$60,0))</f>
        <v>121718.10110898908</v>
      </c>
      <c r="G65" s="598">
        <f>IF(G60&gt;240000,(G60-240000)*$E$65,0)</f>
        <v>97770.747346492979</v>
      </c>
      <c r="H65" s="598">
        <f>IF(H60&gt;240000,(H60-240000)*$E$65,0)</f>
        <v>97823.393583996862</v>
      </c>
      <c r="I65" s="598">
        <f t="shared" ref="I65:Y65" si="66">IF(I60&gt;240000,(I60-240000)*$E$65,0)</f>
        <v>97876.039821500759</v>
      </c>
      <c r="J65" s="598">
        <f t="shared" si="66"/>
        <v>97928.686059004627</v>
      </c>
      <c r="K65" s="598">
        <f t="shared" si="66"/>
        <v>97981.33229650851</v>
      </c>
      <c r="L65" s="598">
        <f t="shared" si="66"/>
        <v>98033.978534012436</v>
      </c>
      <c r="M65" s="598">
        <f t="shared" si="66"/>
        <v>98086.624771516304</v>
      </c>
      <c r="N65" s="598">
        <f t="shared" si="66"/>
        <v>98139.271009020158</v>
      </c>
      <c r="O65" s="598">
        <f t="shared" si="66"/>
        <v>98191.91724652407</v>
      </c>
      <c r="P65" s="598">
        <f t="shared" si="66"/>
        <v>98244.563484027967</v>
      </c>
      <c r="Q65" s="598">
        <f t="shared" si="66"/>
        <v>98244.563484027967</v>
      </c>
      <c r="R65" s="598">
        <f t="shared" si="66"/>
        <v>98297.209721531864</v>
      </c>
      <c r="S65" s="598">
        <f t="shared" si="66"/>
        <v>98297.209721531864</v>
      </c>
      <c r="T65" s="598">
        <f t="shared" si="66"/>
        <v>98349.855959035747</v>
      </c>
      <c r="U65" s="598">
        <f t="shared" si="66"/>
        <v>98349.855959035747</v>
      </c>
      <c r="V65" s="598">
        <f t="shared" si="66"/>
        <v>98349.855959035747</v>
      </c>
      <c r="W65" s="598">
        <f t="shared" si="66"/>
        <v>98349.855959035747</v>
      </c>
      <c r="X65" s="598">
        <f t="shared" si="66"/>
        <v>98349.855959035747</v>
      </c>
      <c r="Y65" s="799">
        <f t="shared" si="66"/>
        <v>98349.855959035747</v>
      </c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</row>
    <row r="66" spans="1:253" s="17" customFormat="1" ht="5.0999999999999996" customHeight="1" x14ac:dyDescent="0.2">
      <c r="A66" s="784"/>
      <c r="B66" s="21"/>
      <c r="E66" s="11"/>
      <c r="F66" s="11"/>
      <c r="G66" s="434"/>
      <c r="H66" s="434"/>
      <c r="I66" s="434"/>
      <c r="J66" s="434"/>
      <c r="K66" s="434"/>
      <c r="L66" s="434"/>
      <c r="M66" s="434"/>
      <c r="N66" s="434"/>
      <c r="O66" s="434"/>
      <c r="P66" s="434"/>
      <c r="Q66" s="434"/>
      <c r="R66" s="434"/>
      <c r="S66" s="434"/>
      <c r="T66" s="434"/>
      <c r="U66" s="434"/>
      <c r="V66" s="434"/>
      <c r="W66" s="434"/>
      <c r="X66" s="434"/>
      <c r="Y66" s="434"/>
    </row>
    <row r="67" spans="1:253" ht="14.1" customHeight="1" x14ac:dyDescent="0.2">
      <c r="A67" s="783" t="s">
        <v>244</v>
      </c>
      <c r="B67" s="11" t="s">
        <v>327</v>
      </c>
      <c r="D67" s="11"/>
      <c r="E67" s="11"/>
      <c r="F67" s="603">
        <f t="shared" ref="F67:Y67" si="67">F60-F62</f>
        <v>803339.46731932787</v>
      </c>
      <c r="G67" s="604">
        <f t="shared" si="67"/>
        <v>827686.93248685368</v>
      </c>
      <c r="H67" s="604">
        <f t="shared" si="67"/>
        <v>828034.39765437925</v>
      </c>
      <c r="I67" s="604">
        <f t="shared" si="67"/>
        <v>828381.86282190494</v>
      </c>
      <c r="J67" s="604">
        <f t="shared" si="67"/>
        <v>828729.32798943052</v>
      </c>
      <c r="K67" s="604">
        <f t="shared" si="67"/>
        <v>829076.79315695609</v>
      </c>
      <c r="L67" s="604">
        <f t="shared" si="67"/>
        <v>829424.25832448201</v>
      </c>
      <c r="M67" s="604">
        <f t="shared" si="67"/>
        <v>829771.72349200759</v>
      </c>
      <c r="N67" s="604">
        <f t="shared" si="67"/>
        <v>830119.18865953304</v>
      </c>
      <c r="O67" s="604">
        <f t="shared" si="67"/>
        <v>830466.65382705885</v>
      </c>
      <c r="P67" s="604">
        <f t="shared" si="67"/>
        <v>830814.11899458454</v>
      </c>
      <c r="Q67" s="604">
        <f t="shared" si="67"/>
        <v>830814.11899458454</v>
      </c>
      <c r="R67" s="604">
        <f t="shared" si="67"/>
        <v>831161.58416211023</v>
      </c>
      <c r="S67" s="604">
        <f t="shared" si="67"/>
        <v>831161.58416211023</v>
      </c>
      <c r="T67" s="604">
        <f t="shared" si="67"/>
        <v>831509.04932963592</v>
      </c>
      <c r="U67" s="604">
        <f t="shared" si="67"/>
        <v>831509.04932963592</v>
      </c>
      <c r="V67" s="604">
        <f t="shared" si="67"/>
        <v>831509.04932963592</v>
      </c>
      <c r="W67" s="604">
        <f t="shared" si="67"/>
        <v>831509.04932963592</v>
      </c>
      <c r="X67" s="604">
        <f t="shared" si="67"/>
        <v>831509.04932963592</v>
      </c>
      <c r="Y67" s="605">
        <f t="shared" si="67"/>
        <v>831509.04932963592</v>
      </c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</row>
    <row r="68" spans="1:253" ht="14.1" customHeight="1" x14ac:dyDescent="0.2">
      <c r="A68" s="77" t="s">
        <v>274</v>
      </c>
      <c r="B68" s="57" t="s">
        <v>79</v>
      </c>
      <c r="E68" s="11"/>
      <c r="F68" s="599">
        <f t="shared" ref="F68:Y68" si="68">F67/F6</f>
        <v>0.55274999999999996</v>
      </c>
      <c r="G68" s="600">
        <f t="shared" si="68"/>
        <v>0.569256427395741</v>
      </c>
      <c r="H68" s="600">
        <f t="shared" si="68"/>
        <v>0.56924929410818881</v>
      </c>
      <c r="I68" s="600">
        <f t="shared" si="68"/>
        <v>0.5692421669833041</v>
      </c>
      <c r="J68" s="600">
        <f t="shared" si="68"/>
        <v>0.56923504601310393</v>
      </c>
      <c r="K68" s="600">
        <f t="shared" si="68"/>
        <v>0.56922793118961967</v>
      </c>
      <c r="L68" s="600">
        <f t="shared" si="68"/>
        <v>0.56922082250489592</v>
      </c>
      <c r="M68" s="600">
        <f t="shared" si="68"/>
        <v>0.56921371995099124</v>
      </c>
      <c r="N68" s="600">
        <f t="shared" si="68"/>
        <v>0.56920662351997797</v>
      </c>
      <c r="O68" s="600">
        <f t="shared" si="68"/>
        <v>0.56919953320394179</v>
      </c>
      <c r="P68" s="600">
        <f t="shared" si="68"/>
        <v>0.56919244899498223</v>
      </c>
      <c r="Q68" s="600">
        <f t="shared" si="68"/>
        <v>0.56919244899498223</v>
      </c>
      <c r="R68" s="600">
        <f t="shared" si="68"/>
        <v>0.56918537088521259</v>
      </c>
      <c r="S68" s="600">
        <f t="shared" si="68"/>
        <v>0.56918537088521259</v>
      </c>
      <c r="T68" s="600">
        <f t="shared" si="68"/>
        <v>0.56917829886675941</v>
      </c>
      <c r="U68" s="600">
        <f t="shared" si="68"/>
        <v>0.56917829886675941</v>
      </c>
      <c r="V68" s="600">
        <f t="shared" si="68"/>
        <v>0.56917829886675941</v>
      </c>
      <c r="W68" s="600">
        <f t="shared" si="68"/>
        <v>0.56917829886675941</v>
      </c>
      <c r="X68" s="600">
        <f t="shared" si="68"/>
        <v>0.56917829886675941</v>
      </c>
      <c r="Y68" s="601">
        <f t="shared" si="68"/>
        <v>0.56917829886675941</v>
      </c>
    </row>
    <row r="69" spans="1:253" s="17" customFormat="1" ht="5.0999999999999996" customHeight="1" x14ac:dyDescent="0.2">
      <c r="A69" s="784"/>
      <c r="E69" s="11"/>
      <c r="F69" s="11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</row>
    <row r="70" spans="1:253" ht="14.1" customHeight="1" x14ac:dyDescent="0.2">
      <c r="A70" s="783" t="s">
        <v>245</v>
      </c>
      <c r="B70" s="11" t="s">
        <v>328</v>
      </c>
      <c r="D70" s="11"/>
      <c r="E70" s="54"/>
      <c r="F70" s="583">
        <f t="shared" ref="F70:Y70" si="69">SUM(F71:F76)</f>
        <v>0</v>
      </c>
      <c r="G70" s="584">
        <f t="shared" si="69"/>
        <v>0</v>
      </c>
      <c r="H70" s="584">
        <f t="shared" si="69"/>
        <v>0</v>
      </c>
      <c r="I70" s="584">
        <f t="shared" si="69"/>
        <v>0</v>
      </c>
      <c r="J70" s="584">
        <f t="shared" si="69"/>
        <v>0</v>
      </c>
      <c r="K70" s="584">
        <f t="shared" si="69"/>
        <v>0</v>
      </c>
      <c r="L70" s="584">
        <f t="shared" si="69"/>
        <v>0</v>
      </c>
      <c r="M70" s="584">
        <f t="shared" si="69"/>
        <v>0</v>
      </c>
      <c r="N70" s="584">
        <f t="shared" si="69"/>
        <v>0</v>
      </c>
      <c r="O70" s="584">
        <f t="shared" si="69"/>
        <v>0</v>
      </c>
      <c r="P70" s="584">
        <f t="shared" si="69"/>
        <v>0</v>
      </c>
      <c r="Q70" s="584">
        <f t="shared" si="69"/>
        <v>0</v>
      </c>
      <c r="R70" s="584">
        <f t="shared" si="69"/>
        <v>0</v>
      </c>
      <c r="S70" s="584">
        <f t="shared" si="69"/>
        <v>0</v>
      </c>
      <c r="T70" s="584">
        <f t="shared" si="69"/>
        <v>0</v>
      </c>
      <c r="U70" s="584">
        <f t="shared" si="69"/>
        <v>0</v>
      </c>
      <c r="V70" s="584">
        <f t="shared" si="69"/>
        <v>0</v>
      </c>
      <c r="W70" s="584">
        <f t="shared" si="69"/>
        <v>0</v>
      </c>
      <c r="X70" s="584">
        <f t="shared" si="69"/>
        <v>0</v>
      </c>
      <c r="Y70" s="788">
        <f t="shared" si="69"/>
        <v>0</v>
      </c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</row>
    <row r="71" spans="1:253" ht="14.1" customHeight="1" x14ac:dyDescent="0.2">
      <c r="A71" s="77" t="s">
        <v>678</v>
      </c>
      <c r="B71" s="57" t="str">
        <f t="shared" ref="B71:B76" si="70">B51</f>
        <v>Depreciação de Veículo Camionete Capacidade de 500 Quilos (mínimo)</v>
      </c>
      <c r="D71" s="54"/>
      <c r="E71" s="54"/>
      <c r="F71" s="576">
        <f t="shared" ref="F71:Y71" si="71">F51</f>
        <v>0</v>
      </c>
      <c r="G71" s="577">
        <f t="shared" si="71"/>
        <v>0</v>
      </c>
      <c r="H71" s="577">
        <f t="shared" si="71"/>
        <v>0</v>
      </c>
      <c r="I71" s="577">
        <f t="shared" si="71"/>
        <v>0</v>
      </c>
      <c r="J71" s="577">
        <f t="shared" si="71"/>
        <v>0</v>
      </c>
      <c r="K71" s="577">
        <f t="shared" si="71"/>
        <v>0</v>
      </c>
      <c r="L71" s="577">
        <f t="shared" si="71"/>
        <v>0</v>
      </c>
      <c r="M71" s="577">
        <f t="shared" si="71"/>
        <v>0</v>
      </c>
      <c r="N71" s="577">
        <f t="shared" si="71"/>
        <v>0</v>
      </c>
      <c r="O71" s="577">
        <f t="shared" si="71"/>
        <v>0</v>
      </c>
      <c r="P71" s="577">
        <f t="shared" si="71"/>
        <v>0</v>
      </c>
      <c r="Q71" s="577">
        <f t="shared" si="71"/>
        <v>0</v>
      </c>
      <c r="R71" s="577">
        <f t="shared" si="71"/>
        <v>0</v>
      </c>
      <c r="S71" s="577">
        <f t="shared" si="71"/>
        <v>0</v>
      </c>
      <c r="T71" s="577">
        <f t="shared" si="71"/>
        <v>0</v>
      </c>
      <c r="U71" s="577">
        <f t="shared" si="71"/>
        <v>0</v>
      </c>
      <c r="V71" s="577">
        <f t="shared" si="71"/>
        <v>0</v>
      </c>
      <c r="W71" s="577">
        <f t="shared" si="71"/>
        <v>0</v>
      </c>
      <c r="X71" s="577">
        <f t="shared" si="71"/>
        <v>0</v>
      </c>
      <c r="Y71" s="789">
        <f t="shared" si="71"/>
        <v>0</v>
      </c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  <c r="HB71" s="54"/>
      <c r="HC71" s="54"/>
      <c r="HD71" s="54"/>
      <c r="HE71" s="54"/>
      <c r="HF71" s="54"/>
      <c r="HG71" s="54"/>
      <c r="HH71" s="54"/>
      <c r="HI71" s="54"/>
      <c r="HJ71" s="54"/>
      <c r="HK71" s="54"/>
      <c r="HL71" s="54"/>
      <c r="HM71" s="54"/>
      <c r="HN71" s="54"/>
      <c r="HO71" s="54"/>
      <c r="HP71" s="54"/>
      <c r="HQ71" s="54"/>
      <c r="HR71" s="54"/>
      <c r="HS71" s="54"/>
      <c r="HT71" s="54"/>
      <c r="HU71" s="54"/>
      <c r="HV71" s="54"/>
      <c r="HW71" s="54"/>
      <c r="HX71" s="54"/>
      <c r="HY71" s="54"/>
      <c r="HZ71" s="54"/>
      <c r="IA71" s="54"/>
      <c r="IB71" s="54"/>
      <c r="IC71" s="54"/>
      <c r="ID71" s="54"/>
      <c r="IE71" s="54"/>
      <c r="IF71" s="54"/>
      <c r="IG71" s="54"/>
      <c r="IH71" s="54"/>
      <c r="II71" s="54"/>
      <c r="IJ71" s="54"/>
      <c r="IK71" s="54"/>
      <c r="IL71" s="54"/>
      <c r="IM71" s="54"/>
      <c r="IN71" s="54"/>
      <c r="IO71" s="54"/>
      <c r="IP71" s="54"/>
      <c r="IQ71" s="54"/>
      <c r="IR71" s="54"/>
      <c r="IS71" s="54"/>
    </row>
    <row r="72" spans="1:253" ht="14.1" customHeight="1" x14ac:dyDescent="0.2">
      <c r="A72" s="77" t="s">
        <v>679</v>
      </c>
      <c r="B72" s="57" t="str">
        <f t="shared" si="70"/>
        <v>Depreciação de Caminhão Guincho Plataforma Capacidade de 3,5 ton. (mínimo)</v>
      </c>
      <c r="D72" s="54"/>
      <c r="E72" s="54"/>
      <c r="F72" s="578">
        <f t="shared" ref="F72:Y72" si="72">F52</f>
        <v>0</v>
      </c>
      <c r="G72" s="579">
        <f t="shared" si="72"/>
        <v>0</v>
      </c>
      <c r="H72" s="579">
        <f t="shared" si="72"/>
        <v>0</v>
      </c>
      <c r="I72" s="579">
        <f t="shared" si="72"/>
        <v>0</v>
      </c>
      <c r="J72" s="579">
        <f t="shared" si="72"/>
        <v>0</v>
      </c>
      <c r="K72" s="579">
        <f t="shared" si="72"/>
        <v>0</v>
      </c>
      <c r="L72" s="579">
        <f t="shared" si="72"/>
        <v>0</v>
      </c>
      <c r="M72" s="579">
        <f t="shared" si="72"/>
        <v>0</v>
      </c>
      <c r="N72" s="579">
        <f t="shared" si="72"/>
        <v>0</v>
      </c>
      <c r="O72" s="579">
        <f t="shared" si="72"/>
        <v>0</v>
      </c>
      <c r="P72" s="579">
        <f t="shared" si="72"/>
        <v>0</v>
      </c>
      <c r="Q72" s="579">
        <f t="shared" si="72"/>
        <v>0</v>
      </c>
      <c r="R72" s="579">
        <f t="shared" si="72"/>
        <v>0</v>
      </c>
      <c r="S72" s="579">
        <f t="shared" si="72"/>
        <v>0</v>
      </c>
      <c r="T72" s="579">
        <f t="shared" si="72"/>
        <v>0</v>
      </c>
      <c r="U72" s="579">
        <f t="shared" si="72"/>
        <v>0</v>
      </c>
      <c r="V72" s="579">
        <f t="shared" si="72"/>
        <v>0</v>
      </c>
      <c r="W72" s="579">
        <f t="shared" si="72"/>
        <v>0</v>
      </c>
      <c r="X72" s="579">
        <f t="shared" si="72"/>
        <v>0</v>
      </c>
      <c r="Y72" s="790">
        <f t="shared" si="72"/>
        <v>0</v>
      </c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4"/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/>
      <c r="GS72" s="54"/>
      <c r="GT72" s="54"/>
      <c r="GU72" s="54"/>
      <c r="GV72" s="54"/>
      <c r="GW72" s="54"/>
      <c r="GX72" s="54"/>
      <c r="GY72" s="54"/>
      <c r="GZ72" s="54"/>
      <c r="HA72" s="54"/>
      <c r="HB72" s="54"/>
      <c r="HC72" s="54"/>
      <c r="HD72" s="54"/>
      <c r="HE72" s="54"/>
      <c r="HF72" s="54"/>
      <c r="HG72" s="54"/>
      <c r="HH72" s="54"/>
      <c r="HI72" s="54"/>
      <c r="HJ72" s="54"/>
      <c r="HK72" s="54"/>
      <c r="HL72" s="54"/>
      <c r="HM72" s="54"/>
      <c r="HN72" s="54"/>
      <c r="HO72" s="54"/>
      <c r="HP72" s="54"/>
      <c r="HQ72" s="54"/>
      <c r="HR72" s="54"/>
      <c r="HS72" s="54"/>
      <c r="HT72" s="54"/>
      <c r="HU72" s="54"/>
      <c r="HV72" s="54"/>
      <c r="HW72" s="54"/>
      <c r="HX72" s="54"/>
      <c r="HY72" s="54"/>
      <c r="HZ72" s="54"/>
      <c r="IA72" s="54"/>
      <c r="IB72" s="54"/>
      <c r="IC72" s="54"/>
      <c r="ID72" s="54"/>
      <c r="IE72" s="54"/>
      <c r="IF72" s="54"/>
      <c r="IG72" s="54"/>
      <c r="IH72" s="54"/>
      <c r="II72" s="54"/>
      <c r="IJ72" s="54"/>
      <c r="IK72" s="54"/>
      <c r="IL72" s="54"/>
      <c r="IM72" s="54"/>
      <c r="IN72" s="54"/>
      <c r="IO72" s="54"/>
      <c r="IP72" s="54"/>
      <c r="IQ72" s="54"/>
      <c r="IR72" s="54"/>
      <c r="IS72" s="54"/>
    </row>
    <row r="73" spans="1:253" ht="14.1" customHeight="1" x14ac:dyDescent="0.2">
      <c r="A73" s="77" t="s">
        <v>680</v>
      </c>
      <c r="B73" s="57" t="str">
        <f t="shared" si="70"/>
        <v>Depreciação de Caminhão Guincho Plataforma Capacidade de 7,0 ton. (mínimo)</v>
      </c>
      <c r="D73" s="54"/>
      <c r="E73" s="54"/>
      <c r="F73" s="578">
        <f t="shared" ref="F73:Y73" si="73">F53</f>
        <v>0</v>
      </c>
      <c r="G73" s="579">
        <f t="shared" si="73"/>
        <v>0</v>
      </c>
      <c r="H73" s="579">
        <f t="shared" si="73"/>
        <v>0</v>
      </c>
      <c r="I73" s="579">
        <f t="shared" si="73"/>
        <v>0</v>
      </c>
      <c r="J73" s="579">
        <f t="shared" si="73"/>
        <v>0</v>
      </c>
      <c r="K73" s="579">
        <f t="shared" si="73"/>
        <v>0</v>
      </c>
      <c r="L73" s="579">
        <f t="shared" si="73"/>
        <v>0</v>
      </c>
      <c r="M73" s="579">
        <f t="shared" si="73"/>
        <v>0</v>
      </c>
      <c r="N73" s="579">
        <f t="shared" si="73"/>
        <v>0</v>
      </c>
      <c r="O73" s="579">
        <f t="shared" si="73"/>
        <v>0</v>
      </c>
      <c r="P73" s="579">
        <f t="shared" si="73"/>
        <v>0</v>
      </c>
      <c r="Q73" s="579">
        <f t="shared" si="73"/>
        <v>0</v>
      </c>
      <c r="R73" s="579">
        <f t="shared" si="73"/>
        <v>0</v>
      </c>
      <c r="S73" s="579">
        <f t="shared" si="73"/>
        <v>0</v>
      </c>
      <c r="T73" s="579">
        <f t="shared" si="73"/>
        <v>0</v>
      </c>
      <c r="U73" s="579">
        <f t="shared" si="73"/>
        <v>0</v>
      </c>
      <c r="V73" s="579">
        <f t="shared" si="73"/>
        <v>0</v>
      </c>
      <c r="W73" s="579">
        <f t="shared" si="73"/>
        <v>0</v>
      </c>
      <c r="X73" s="579">
        <f t="shared" si="73"/>
        <v>0</v>
      </c>
      <c r="Y73" s="790">
        <f t="shared" si="73"/>
        <v>0</v>
      </c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  <c r="HB73" s="54"/>
      <c r="HC73" s="54"/>
      <c r="HD73" s="54"/>
      <c r="HE73" s="54"/>
      <c r="HF73" s="54"/>
      <c r="HG73" s="54"/>
      <c r="HH73" s="54"/>
      <c r="HI73" s="54"/>
      <c r="HJ73" s="54"/>
      <c r="HK73" s="54"/>
      <c r="HL73" s="54"/>
      <c r="HM73" s="54"/>
      <c r="HN73" s="54"/>
      <c r="HO73" s="54"/>
      <c r="HP73" s="54"/>
      <c r="HQ73" s="54"/>
      <c r="HR73" s="54"/>
      <c r="HS73" s="54"/>
      <c r="HT73" s="54"/>
      <c r="HU73" s="54"/>
      <c r="HV73" s="54"/>
      <c r="HW73" s="54"/>
      <c r="HX73" s="54"/>
      <c r="HY73" s="54"/>
      <c r="HZ73" s="54"/>
      <c r="IA73" s="54"/>
      <c r="IB73" s="54"/>
      <c r="IC73" s="54"/>
      <c r="ID73" s="54"/>
      <c r="IE73" s="54"/>
      <c r="IF73" s="54"/>
      <c r="IG73" s="54"/>
      <c r="IH73" s="54"/>
      <c r="II73" s="54"/>
      <c r="IJ73" s="54"/>
      <c r="IK73" s="54"/>
      <c r="IL73" s="54"/>
      <c r="IM73" s="54"/>
      <c r="IN73" s="54"/>
      <c r="IO73" s="54"/>
      <c r="IP73" s="54"/>
      <c r="IQ73" s="54"/>
      <c r="IR73" s="54"/>
      <c r="IS73" s="54"/>
    </row>
    <row r="74" spans="1:253" ht="14.1" customHeight="1" x14ac:dyDescent="0.2">
      <c r="A74" s="77" t="s">
        <v>681</v>
      </c>
      <c r="B74" s="57" t="str">
        <f t="shared" si="70"/>
        <v>Depreciação de Máquinas, Equipamentos e Mobiliário</v>
      </c>
      <c r="D74" s="54"/>
      <c r="E74" s="54"/>
      <c r="F74" s="578">
        <f t="shared" ref="F74:Y74" si="74">F54</f>
        <v>0</v>
      </c>
      <c r="G74" s="579">
        <f t="shared" si="74"/>
        <v>0</v>
      </c>
      <c r="H74" s="579">
        <f t="shared" si="74"/>
        <v>0</v>
      </c>
      <c r="I74" s="579">
        <f t="shared" si="74"/>
        <v>0</v>
      </c>
      <c r="J74" s="579">
        <f t="shared" si="74"/>
        <v>0</v>
      </c>
      <c r="K74" s="579">
        <f t="shared" si="74"/>
        <v>0</v>
      </c>
      <c r="L74" s="579">
        <f t="shared" si="74"/>
        <v>0</v>
      </c>
      <c r="M74" s="579">
        <f t="shared" si="74"/>
        <v>0</v>
      </c>
      <c r="N74" s="579">
        <f t="shared" si="74"/>
        <v>0</v>
      </c>
      <c r="O74" s="579">
        <f t="shared" si="74"/>
        <v>0</v>
      </c>
      <c r="P74" s="579">
        <f t="shared" si="74"/>
        <v>0</v>
      </c>
      <c r="Q74" s="579">
        <f t="shared" si="74"/>
        <v>0</v>
      </c>
      <c r="R74" s="579">
        <f t="shared" si="74"/>
        <v>0</v>
      </c>
      <c r="S74" s="579">
        <f t="shared" si="74"/>
        <v>0</v>
      </c>
      <c r="T74" s="579">
        <f t="shared" si="74"/>
        <v>0</v>
      </c>
      <c r="U74" s="579">
        <f t="shared" si="74"/>
        <v>0</v>
      </c>
      <c r="V74" s="579">
        <f t="shared" si="74"/>
        <v>0</v>
      </c>
      <c r="W74" s="579">
        <f t="shared" si="74"/>
        <v>0</v>
      </c>
      <c r="X74" s="579">
        <f t="shared" si="74"/>
        <v>0</v>
      </c>
      <c r="Y74" s="790">
        <f t="shared" si="74"/>
        <v>0</v>
      </c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/>
      <c r="HB74" s="54"/>
      <c r="HC74" s="54"/>
      <c r="HD74" s="54"/>
      <c r="HE74" s="54"/>
      <c r="HF74" s="54"/>
      <c r="HG74" s="54"/>
      <c r="HH74" s="54"/>
      <c r="HI74" s="54"/>
      <c r="HJ74" s="54"/>
      <c r="HK74" s="54"/>
      <c r="HL74" s="54"/>
      <c r="HM74" s="54"/>
      <c r="HN74" s="54"/>
      <c r="HO74" s="54"/>
      <c r="HP74" s="54"/>
      <c r="HQ74" s="54"/>
      <c r="HR74" s="54"/>
      <c r="HS74" s="54"/>
      <c r="HT74" s="54"/>
      <c r="HU74" s="54"/>
      <c r="HV74" s="54"/>
      <c r="HW74" s="54"/>
      <c r="HX74" s="54"/>
      <c r="HY74" s="54"/>
      <c r="HZ74" s="54"/>
      <c r="IA74" s="54"/>
      <c r="IB74" s="54"/>
      <c r="IC74" s="54"/>
      <c r="ID74" s="54"/>
      <c r="IE74" s="54"/>
      <c r="IF74" s="54"/>
      <c r="IG74" s="54"/>
      <c r="IH74" s="54"/>
      <c r="II74" s="54"/>
      <c r="IJ74" s="54"/>
      <c r="IK74" s="54"/>
      <c r="IL74" s="54"/>
      <c r="IM74" s="54"/>
      <c r="IN74" s="54"/>
      <c r="IO74" s="54"/>
      <c r="IP74" s="54"/>
      <c r="IQ74" s="54"/>
      <c r="IR74" s="54"/>
      <c r="IS74" s="54"/>
    </row>
    <row r="75" spans="1:253" ht="14.1" customHeight="1" x14ac:dyDescent="0.2">
      <c r="A75" s="77" t="s">
        <v>682</v>
      </c>
      <c r="B75" s="57" t="str">
        <f t="shared" si="70"/>
        <v>Depreciação de Equipamentos Eletrônicos, TI e Comunicação</v>
      </c>
      <c r="D75" s="54"/>
      <c r="E75" s="54"/>
      <c r="F75" s="578">
        <f t="shared" ref="F75:Y75" si="75">F55</f>
        <v>0</v>
      </c>
      <c r="G75" s="579">
        <f t="shared" si="75"/>
        <v>0</v>
      </c>
      <c r="H75" s="579">
        <f t="shared" si="75"/>
        <v>0</v>
      </c>
      <c r="I75" s="579">
        <f t="shared" si="75"/>
        <v>0</v>
      </c>
      <c r="J75" s="579">
        <f t="shared" si="75"/>
        <v>0</v>
      </c>
      <c r="K75" s="579">
        <f t="shared" si="75"/>
        <v>0</v>
      </c>
      <c r="L75" s="579">
        <f t="shared" si="75"/>
        <v>0</v>
      </c>
      <c r="M75" s="579">
        <f t="shared" si="75"/>
        <v>0</v>
      </c>
      <c r="N75" s="579">
        <f t="shared" si="75"/>
        <v>0</v>
      </c>
      <c r="O75" s="579">
        <f t="shared" si="75"/>
        <v>0</v>
      </c>
      <c r="P75" s="579">
        <f t="shared" si="75"/>
        <v>0</v>
      </c>
      <c r="Q75" s="579">
        <f t="shared" si="75"/>
        <v>0</v>
      </c>
      <c r="R75" s="579">
        <f t="shared" si="75"/>
        <v>0</v>
      </c>
      <c r="S75" s="579">
        <f t="shared" si="75"/>
        <v>0</v>
      </c>
      <c r="T75" s="579">
        <f t="shared" si="75"/>
        <v>0</v>
      </c>
      <c r="U75" s="579">
        <f t="shared" si="75"/>
        <v>0</v>
      </c>
      <c r="V75" s="579">
        <f t="shared" si="75"/>
        <v>0</v>
      </c>
      <c r="W75" s="579">
        <f t="shared" si="75"/>
        <v>0</v>
      </c>
      <c r="X75" s="579">
        <f t="shared" si="75"/>
        <v>0</v>
      </c>
      <c r="Y75" s="790">
        <f t="shared" si="75"/>
        <v>0</v>
      </c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4"/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  <c r="IJ75" s="54"/>
      <c r="IK75" s="54"/>
      <c r="IL75" s="54"/>
      <c r="IM75" s="54"/>
      <c r="IN75" s="54"/>
      <c r="IO75" s="54"/>
      <c r="IP75" s="54"/>
      <c r="IQ75" s="54"/>
      <c r="IR75" s="54"/>
      <c r="IS75" s="54"/>
    </row>
    <row r="76" spans="1:253" ht="14.1" customHeight="1" x14ac:dyDescent="0.2">
      <c r="A76" s="77" t="s">
        <v>683</v>
      </c>
      <c r="B76" s="57" t="str">
        <f t="shared" si="70"/>
        <v>Depreciação de Sinalizações (Vertical, Horizontal e Demais Sinalizações)</v>
      </c>
      <c r="D76" s="54"/>
      <c r="E76" s="11"/>
      <c r="F76" s="580">
        <f t="shared" ref="F76:Y76" si="76">F56</f>
        <v>0</v>
      </c>
      <c r="G76" s="581">
        <f t="shared" si="76"/>
        <v>0</v>
      </c>
      <c r="H76" s="581">
        <f t="shared" si="76"/>
        <v>0</v>
      </c>
      <c r="I76" s="581">
        <f t="shared" si="76"/>
        <v>0</v>
      </c>
      <c r="J76" s="581">
        <f t="shared" si="76"/>
        <v>0</v>
      </c>
      <c r="K76" s="581">
        <f t="shared" si="76"/>
        <v>0</v>
      </c>
      <c r="L76" s="581">
        <f t="shared" si="76"/>
        <v>0</v>
      </c>
      <c r="M76" s="581">
        <f t="shared" si="76"/>
        <v>0</v>
      </c>
      <c r="N76" s="581">
        <f t="shared" si="76"/>
        <v>0</v>
      </c>
      <c r="O76" s="581">
        <f t="shared" si="76"/>
        <v>0</v>
      </c>
      <c r="P76" s="581">
        <f t="shared" si="76"/>
        <v>0</v>
      </c>
      <c r="Q76" s="581">
        <f t="shared" si="76"/>
        <v>0</v>
      </c>
      <c r="R76" s="581">
        <f t="shared" si="76"/>
        <v>0</v>
      </c>
      <c r="S76" s="581">
        <f t="shared" si="76"/>
        <v>0</v>
      </c>
      <c r="T76" s="581">
        <f t="shared" si="76"/>
        <v>0</v>
      </c>
      <c r="U76" s="581">
        <f t="shared" si="76"/>
        <v>0</v>
      </c>
      <c r="V76" s="581">
        <f t="shared" si="76"/>
        <v>0</v>
      </c>
      <c r="W76" s="581">
        <f t="shared" si="76"/>
        <v>0</v>
      </c>
      <c r="X76" s="581">
        <f t="shared" si="76"/>
        <v>0</v>
      </c>
      <c r="Y76" s="791">
        <f t="shared" si="76"/>
        <v>0</v>
      </c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  <c r="GZ76" s="54"/>
      <c r="HA76" s="54"/>
      <c r="HB76" s="54"/>
      <c r="HC76" s="54"/>
      <c r="HD76" s="54"/>
      <c r="HE76" s="54"/>
      <c r="HF76" s="54"/>
      <c r="HG76" s="54"/>
      <c r="HH76" s="54"/>
      <c r="HI76" s="54"/>
      <c r="HJ76" s="54"/>
      <c r="HK76" s="54"/>
      <c r="HL76" s="54"/>
      <c r="HM76" s="54"/>
      <c r="HN76" s="54"/>
      <c r="HO76" s="54"/>
      <c r="HP76" s="54"/>
      <c r="HQ76" s="54"/>
      <c r="HR76" s="54"/>
      <c r="HS76" s="54"/>
      <c r="HT76" s="54"/>
      <c r="HU76" s="54"/>
      <c r="HV76" s="54"/>
      <c r="HW76" s="54"/>
      <c r="HX76" s="54"/>
      <c r="HY76" s="54"/>
      <c r="HZ76" s="54"/>
      <c r="IA76" s="54"/>
      <c r="IB76" s="54"/>
      <c r="IC76" s="54"/>
      <c r="ID76" s="54"/>
      <c r="IE76" s="54"/>
      <c r="IF76" s="54"/>
      <c r="IG76" s="54"/>
      <c r="IH76" s="54"/>
      <c r="II76" s="54"/>
      <c r="IJ76" s="54"/>
      <c r="IK76" s="54"/>
      <c r="IL76" s="54"/>
      <c r="IM76" s="54"/>
      <c r="IN76" s="54"/>
      <c r="IO76" s="54"/>
      <c r="IP76" s="54"/>
      <c r="IQ76" s="54"/>
      <c r="IR76" s="54"/>
      <c r="IS76" s="54"/>
    </row>
    <row r="77" spans="1:253" s="17" customFormat="1" ht="5.0999999999999996" customHeight="1" x14ac:dyDescent="0.2">
      <c r="A77" s="77"/>
      <c r="B77" s="77"/>
      <c r="E77" s="54"/>
      <c r="F77" s="54"/>
      <c r="G77" s="602"/>
      <c r="H77" s="602"/>
      <c r="I77" s="602"/>
      <c r="J77" s="602"/>
      <c r="K77" s="602"/>
      <c r="L77" s="602"/>
      <c r="M77" s="602"/>
      <c r="N77" s="602"/>
      <c r="O77" s="602"/>
      <c r="P77" s="602"/>
      <c r="Q77" s="602"/>
      <c r="R77" s="602"/>
      <c r="S77" s="602"/>
      <c r="T77" s="602"/>
      <c r="U77" s="602"/>
      <c r="V77" s="602"/>
      <c r="W77" s="602"/>
      <c r="X77" s="602"/>
      <c r="Y77" s="602"/>
    </row>
    <row r="78" spans="1:253" ht="14.1" customHeight="1" x14ac:dyDescent="0.2">
      <c r="A78" s="1186" t="s">
        <v>275</v>
      </c>
      <c r="B78" s="1187"/>
      <c r="C78" s="1187"/>
      <c r="D78" s="1187"/>
      <c r="E78" s="1187"/>
      <c r="F78" s="1188"/>
      <c r="G78" s="132" t="str">
        <f t="shared" ref="G78:Y78" si="77">F3</f>
        <v>Licitação</v>
      </c>
      <c r="H78" s="132" t="str">
        <f t="shared" si="77"/>
        <v>Projeção</v>
      </c>
      <c r="I78" s="132" t="str">
        <f t="shared" si="77"/>
        <v>Projeção</v>
      </c>
      <c r="J78" s="132" t="str">
        <f t="shared" si="77"/>
        <v>Projeção</v>
      </c>
      <c r="K78" s="132" t="str">
        <f t="shared" si="77"/>
        <v>Projeção</v>
      </c>
      <c r="L78" s="132" t="str">
        <f t="shared" si="77"/>
        <v>Projeção</v>
      </c>
      <c r="M78" s="132" t="str">
        <f t="shared" si="77"/>
        <v>Projeção</v>
      </c>
      <c r="N78" s="132" t="str">
        <f t="shared" si="77"/>
        <v>Projeção</v>
      </c>
      <c r="O78" s="132" t="str">
        <f t="shared" si="77"/>
        <v>Projeção</v>
      </c>
      <c r="P78" s="132" t="str">
        <f t="shared" si="77"/>
        <v>Projeção</v>
      </c>
      <c r="Q78" s="132" t="str">
        <f t="shared" si="77"/>
        <v>Projeção</v>
      </c>
      <c r="R78" s="132" t="str">
        <f t="shared" si="77"/>
        <v>Projeção</v>
      </c>
      <c r="S78" s="132" t="str">
        <f t="shared" si="77"/>
        <v>Projeção</v>
      </c>
      <c r="T78" s="132" t="str">
        <f t="shared" si="77"/>
        <v>Projeção</v>
      </c>
      <c r="U78" s="132" t="str">
        <f t="shared" si="77"/>
        <v>Projeção</v>
      </c>
      <c r="V78" s="132" t="str">
        <f t="shared" si="77"/>
        <v>Projeção</v>
      </c>
      <c r="W78" s="132" t="str">
        <f t="shared" si="77"/>
        <v>Projeção</v>
      </c>
      <c r="X78" s="132" t="str">
        <f t="shared" si="77"/>
        <v>Projeção</v>
      </c>
      <c r="Y78" s="786" t="str">
        <f t="shared" si="77"/>
        <v>Projeção</v>
      </c>
    </row>
    <row r="79" spans="1:253" ht="5.0999999999999996" customHeight="1" x14ac:dyDescent="0.2">
      <c r="A79" s="783"/>
      <c r="B79" s="14"/>
      <c r="C79" s="15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</row>
    <row r="80" spans="1:253" ht="14.1" customHeight="1" x14ac:dyDescent="0.2">
      <c r="A80" s="783" t="s">
        <v>246</v>
      </c>
      <c r="B80" s="11" t="s">
        <v>329</v>
      </c>
      <c r="D80" s="11"/>
      <c r="E80" s="54"/>
      <c r="F80" s="603">
        <f t="shared" ref="F80:Y80" si="78">F67+F70</f>
        <v>803339.46731932787</v>
      </c>
      <c r="G80" s="604">
        <f t="shared" si="78"/>
        <v>827686.93248685368</v>
      </c>
      <c r="H80" s="604">
        <f t="shared" si="78"/>
        <v>828034.39765437925</v>
      </c>
      <c r="I80" s="604">
        <f t="shared" si="78"/>
        <v>828381.86282190494</v>
      </c>
      <c r="J80" s="604">
        <f t="shared" si="78"/>
        <v>828729.32798943052</v>
      </c>
      <c r="K80" s="604">
        <f t="shared" si="78"/>
        <v>829076.79315695609</v>
      </c>
      <c r="L80" s="604">
        <f t="shared" si="78"/>
        <v>829424.25832448201</v>
      </c>
      <c r="M80" s="604">
        <f t="shared" si="78"/>
        <v>829771.72349200759</v>
      </c>
      <c r="N80" s="604">
        <f t="shared" si="78"/>
        <v>830119.18865953304</v>
      </c>
      <c r="O80" s="604">
        <f t="shared" si="78"/>
        <v>830466.65382705885</v>
      </c>
      <c r="P80" s="604">
        <f t="shared" si="78"/>
        <v>830814.11899458454</v>
      </c>
      <c r="Q80" s="604">
        <f t="shared" si="78"/>
        <v>830814.11899458454</v>
      </c>
      <c r="R80" s="604">
        <f t="shared" si="78"/>
        <v>831161.58416211023</v>
      </c>
      <c r="S80" s="604">
        <f t="shared" si="78"/>
        <v>831161.58416211023</v>
      </c>
      <c r="T80" s="604">
        <f t="shared" si="78"/>
        <v>831509.04932963592</v>
      </c>
      <c r="U80" s="604">
        <f t="shared" si="78"/>
        <v>831509.04932963592</v>
      </c>
      <c r="V80" s="604">
        <f t="shared" si="78"/>
        <v>831509.04932963592</v>
      </c>
      <c r="W80" s="604">
        <f t="shared" si="78"/>
        <v>831509.04932963592</v>
      </c>
      <c r="X80" s="604">
        <f t="shared" si="78"/>
        <v>831509.04932963592</v>
      </c>
      <c r="Y80" s="605">
        <f t="shared" si="78"/>
        <v>831509.04932963592</v>
      </c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</row>
    <row r="81" spans="1:253" ht="5.0999999999999996" customHeight="1" x14ac:dyDescent="0.2">
      <c r="A81" s="783"/>
      <c r="B81" s="11"/>
      <c r="D81" s="11"/>
      <c r="E81" s="79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</row>
    <row r="82" spans="1:253" ht="14.1" customHeight="1" x14ac:dyDescent="0.2">
      <c r="A82" s="783" t="s">
        <v>247</v>
      </c>
      <c r="B82" s="11" t="s">
        <v>39</v>
      </c>
      <c r="D82" s="53"/>
      <c r="E82" s="653">
        <f t="shared" ref="E82:Y82" si="79">SUM(E83:E89)</f>
        <v>0</v>
      </c>
      <c r="F82" s="583">
        <f t="shared" si="79"/>
        <v>0</v>
      </c>
      <c r="G82" s="584">
        <f t="shared" si="79"/>
        <v>0</v>
      </c>
      <c r="H82" s="584">
        <f t="shared" si="79"/>
        <v>0</v>
      </c>
      <c r="I82" s="584">
        <f t="shared" si="79"/>
        <v>0</v>
      </c>
      <c r="J82" s="584">
        <f t="shared" si="79"/>
        <v>0</v>
      </c>
      <c r="K82" s="584">
        <f t="shared" si="79"/>
        <v>0</v>
      </c>
      <c r="L82" s="584">
        <f t="shared" si="79"/>
        <v>0</v>
      </c>
      <c r="M82" s="584">
        <f t="shared" si="79"/>
        <v>0</v>
      </c>
      <c r="N82" s="584">
        <f t="shared" si="79"/>
        <v>0</v>
      </c>
      <c r="O82" s="584">
        <f t="shared" si="79"/>
        <v>0</v>
      </c>
      <c r="P82" s="584">
        <f t="shared" si="79"/>
        <v>0</v>
      </c>
      <c r="Q82" s="584">
        <f t="shared" si="79"/>
        <v>0</v>
      </c>
      <c r="R82" s="584">
        <f t="shared" si="79"/>
        <v>0</v>
      </c>
      <c r="S82" s="584">
        <f t="shared" si="79"/>
        <v>0</v>
      </c>
      <c r="T82" s="584">
        <f t="shared" si="79"/>
        <v>0</v>
      </c>
      <c r="U82" s="584">
        <f t="shared" si="79"/>
        <v>0</v>
      </c>
      <c r="V82" s="584">
        <f t="shared" si="79"/>
        <v>0</v>
      </c>
      <c r="W82" s="584">
        <f t="shared" si="79"/>
        <v>0</v>
      </c>
      <c r="X82" s="584">
        <f t="shared" si="79"/>
        <v>0</v>
      </c>
      <c r="Y82" s="788">
        <f t="shared" si="79"/>
        <v>0</v>
      </c>
      <c r="Z82" s="126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</row>
    <row r="83" spans="1:253" ht="14.1" customHeight="1" x14ac:dyDescent="0.2">
      <c r="A83" s="77" t="s">
        <v>576</v>
      </c>
      <c r="B83" s="57" t="str">
        <f>'(3)_Investimentos'!B4</f>
        <v>Veículo - Camionete com Capacidade de 500 Quilos (mínimo)</v>
      </c>
      <c r="D83" s="103"/>
      <c r="E83" s="654">
        <f>'(3)_Investimentos'!E4</f>
        <v>0</v>
      </c>
      <c r="F83" s="585">
        <v>0</v>
      </c>
      <c r="G83" s="586">
        <v>0</v>
      </c>
      <c r="H83" s="586">
        <v>0</v>
      </c>
      <c r="I83" s="586">
        <v>0</v>
      </c>
      <c r="J83" s="586">
        <v>0</v>
      </c>
      <c r="K83" s="586">
        <v>0</v>
      </c>
      <c r="L83" s="586">
        <v>0</v>
      </c>
      <c r="M83" s="586">
        <v>0</v>
      </c>
      <c r="N83" s="586">
        <v>0</v>
      </c>
      <c r="O83" s="586">
        <v>0</v>
      </c>
      <c r="P83" s="586">
        <f t="shared" ref="P83:P88" si="80">E83</f>
        <v>0</v>
      </c>
      <c r="Q83" s="586">
        <v>0</v>
      </c>
      <c r="R83" s="586">
        <v>0</v>
      </c>
      <c r="S83" s="586">
        <v>0</v>
      </c>
      <c r="T83" s="586">
        <v>0</v>
      </c>
      <c r="U83" s="586">
        <v>0</v>
      </c>
      <c r="V83" s="586">
        <v>0</v>
      </c>
      <c r="W83" s="586">
        <v>0</v>
      </c>
      <c r="X83" s="586">
        <v>0</v>
      </c>
      <c r="Y83" s="792">
        <v>0</v>
      </c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  <c r="GZ83" s="54"/>
      <c r="HA83" s="54"/>
      <c r="HB83" s="54"/>
      <c r="HC83" s="54"/>
      <c r="HD83" s="54"/>
      <c r="HE83" s="54"/>
      <c r="HF83" s="54"/>
      <c r="HG83" s="54"/>
      <c r="HH83" s="54"/>
      <c r="HI83" s="54"/>
      <c r="HJ83" s="54"/>
      <c r="HK83" s="54"/>
      <c r="HL83" s="54"/>
      <c r="HM83" s="54"/>
      <c r="HN83" s="54"/>
      <c r="HO83" s="54"/>
      <c r="HP83" s="54"/>
      <c r="HQ83" s="54"/>
      <c r="HR83" s="54"/>
      <c r="HS83" s="54"/>
      <c r="HT83" s="54"/>
      <c r="HU83" s="54"/>
      <c r="HV83" s="54"/>
      <c r="HW83" s="54"/>
      <c r="HX83" s="54"/>
      <c r="HY83" s="54"/>
      <c r="HZ83" s="54"/>
      <c r="IA83" s="54"/>
      <c r="IB83" s="54"/>
      <c r="IC83" s="54"/>
      <c r="ID83" s="54"/>
      <c r="IE83" s="54"/>
      <c r="IF83" s="54"/>
      <c r="IG83" s="54"/>
      <c r="IH83" s="54"/>
      <c r="II83" s="54"/>
      <c r="IJ83" s="54"/>
      <c r="IK83" s="54"/>
      <c r="IL83" s="54"/>
      <c r="IM83" s="54"/>
      <c r="IN83" s="54"/>
      <c r="IO83" s="54"/>
      <c r="IP83" s="54"/>
      <c r="IQ83" s="54"/>
      <c r="IR83" s="54"/>
      <c r="IS83" s="54"/>
    </row>
    <row r="84" spans="1:253" ht="14.1" customHeight="1" x14ac:dyDescent="0.2">
      <c r="A84" s="77" t="s">
        <v>684</v>
      </c>
      <c r="B84" s="57" t="str">
        <f>'(3)_Investimentos'!B5</f>
        <v>Veículo - Caminhão Guincho Plataforma com Capacidade de 3,5 ton. (mínimo)</v>
      </c>
      <c r="D84" s="103"/>
      <c r="E84" s="654">
        <f>'(3)_Investimentos'!D5</f>
        <v>0</v>
      </c>
      <c r="F84" s="651">
        <v>0</v>
      </c>
      <c r="G84" s="652">
        <v>0</v>
      </c>
      <c r="H84" s="652">
        <v>0</v>
      </c>
      <c r="I84" s="652">
        <v>0</v>
      </c>
      <c r="J84" s="652">
        <v>0</v>
      </c>
      <c r="K84" s="652">
        <v>0</v>
      </c>
      <c r="L84" s="652">
        <v>0</v>
      </c>
      <c r="M84" s="652">
        <v>0</v>
      </c>
      <c r="N84" s="652">
        <v>0</v>
      </c>
      <c r="O84" s="652">
        <v>0</v>
      </c>
      <c r="P84" s="652">
        <f t="shared" si="80"/>
        <v>0</v>
      </c>
      <c r="Q84" s="652">
        <v>0</v>
      </c>
      <c r="R84" s="652">
        <v>0</v>
      </c>
      <c r="S84" s="652">
        <v>0</v>
      </c>
      <c r="T84" s="652">
        <v>0</v>
      </c>
      <c r="U84" s="652">
        <v>0</v>
      </c>
      <c r="V84" s="652">
        <v>0</v>
      </c>
      <c r="W84" s="652">
        <v>0</v>
      </c>
      <c r="X84" s="652">
        <v>0</v>
      </c>
      <c r="Y84" s="793">
        <v>0</v>
      </c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4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54"/>
      <c r="EA84" s="54"/>
      <c r="EB84" s="54"/>
      <c r="EC84" s="54"/>
      <c r="ED84" s="54"/>
      <c r="EE84" s="54"/>
      <c r="EF84" s="54"/>
      <c r="EG84" s="54"/>
      <c r="EH84" s="54"/>
      <c r="EI84" s="54"/>
      <c r="EJ84" s="54"/>
      <c r="EK84" s="54"/>
      <c r="EL84" s="54"/>
      <c r="EM84" s="54"/>
      <c r="EN84" s="54"/>
      <c r="EO84" s="54"/>
      <c r="EP84" s="54"/>
      <c r="EQ84" s="54"/>
      <c r="ER84" s="54"/>
      <c r="ES84" s="54"/>
      <c r="ET84" s="54"/>
      <c r="EU84" s="54"/>
      <c r="EV84" s="54"/>
      <c r="EW84" s="54"/>
      <c r="EX84" s="54"/>
      <c r="EY84" s="54"/>
      <c r="EZ84" s="54"/>
      <c r="FA84" s="54"/>
      <c r="FB84" s="54"/>
      <c r="FC84" s="54"/>
      <c r="FD84" s="54"/>
      <c r="FE84" s="54"/>
      <c r="FF84" s="54"/>
      <c r="FG84" s="54"/>
      <c r="FH84" s="54"/>
      <c r="FI84" s="54"/>
      <c r="FJ84" s="54"/>
      <c r="FK84" s="54"/>
      <c r="FL84" s="54"/>
      <c r="FM84" s="54"/>
      <c r="FN84" s="54"/>
      <c r="FO84" s="54"/>
      <c r="FP84" s="54"/>
      <c r="FQ84" s="54"/>
      <c r="FR84" s="54"/>
      <c r="FS84" s="54"/>
      <c r="FT84" s="54"/>
      <c r="FU84" s="54"/>
      <c r="FV84" s="54"/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4"/>
      <c r="GR84" s="54"/>
      <c r="GS84" s="54"/>
      <c r="GT84" s="54"/>
      <c r="GU84" s="54"/>
      <c r="GV84" s="54"/>
      <c r="GW84" s="54"/>
      <c r="GX84" s="54"/>
      <c r="GY84" s="54"/>
      <c r="GZ84" s="54"/>
      <c r="HA84" s="54"/>
      <c r="HB84" s="54"/>
      <c r="HC84" s="54"/>
      <c r="HD84" s="54"/>
      <c r="HE84" s="54"/>
      <c r="HF84" s="54"/>
      <c r="HG84" s="54"/>
      <c r="HH84" s="54"/>
      <c r="HI84" s="54"/>
      <c r="HJ84" s="54"/>
      <c r="HK84" s="54"/>
      <c r="HL84" s="54"/>
      <c r="HM84" s="54"/>
      <c r="HN84" s="54"/>
      <c r="HO84" s="54"/>
      <c r="HP84" s="54"/>
      <c r="HQ84" s="54"/>
      <c r="HR84" s="54"/>
      <c r="HS84" s="54"/>
      <c r="HT84" s="54"/>
      <c r="HU84" s="54"/>
      <c r="HV84" s="54"/>
      <c r="HW84" s="54"/>
      <c r="HX84" s="54"/>
      <c r="HY84" s="54"/>
      <c r="HZ84" s="54"/>
      <c r="IA84" s="54"/>
      <c r="IB84" s="54"/>
      <c r="IC84" s="54"/>
      <c r="ID84" s="54"/>
      <c r="IE84" s="54"/>
      <c r="IF84" s="54"/>
      <c r="IG84" s="54"/>
      <c r="IH84" s="54"/>
      <c r="II84" s="54"/>
      <c r="IJ84" s="54"/>
      <c r="IK84" s="54"/>
      <c r="IL84" s="54"/>
      <c r="IM84" s="54"/>
      <c r="IN84" s="54"/>
      <c r="IO84" s="54"/>
      <c r="IP84" s="54"/>
      <c r="IQ84" s="54"/>
      <c r="IR84" s="54"/>
      <c r="IS84" s="54"/>
    </row>
    <row r="85" spans="1:253" ht="14.1" customHeight="1" x14ac:dyDescent="0.2">
      <c r="A85" s="77" t="s">
        <v>685</v>
      </c>
      <c r="B85" s="57" t="str">
        <f>'(3)_Investimentos'!B6</f>
        <v>Veículo - Caminhão Guincho Plataforma com Capacidade de 7,0 ton. (mínimo)</v>
      </c>
      <c r="D85" s="103"/>
      <c r="E85" s="654">
        <f>'(3)_Investimentos'!E6</f>
        <v>0</v>
      </c>
      <c r="F85" s="651">
        <v>0</v>
      </c>
      <c r="G85" s="652">
        <v>0</v>
      </c>
      <c r="H85" s="652">
        <v>0</v>
      </c>
      <c r="I85" s="652">
        <v>0</v>
      </c>
      <c r="J85" s="652">
        <v>0</v>
      </c>
      <c r="K85" s="652">
        <v>0</v>
      </c>
      <c r="L85" s="652">
        <v>0</v>
      </c>
      <c r="M85" s="652">
        <v>0</v>
      </c>
      <c r="N85" s="652">
        <v>0</v>
      </c>
      <c r="O85" s="652">
        <v>0</v>
      </c>
      <c r="P85" s="652">
        <f t="shared" si="80"/>
        <v>0</v>
      </c>
      <c r="Q85" s="652">
        <v>0</v>
      </c>
      <c r="R85" s="652">
        <v>0</v>
      </c>
      <c r="S85" s="652">
        <v>0</v>
      </c>
      <c r="T85" s="652">
        <v>0</v>
      </c>
      <c r="U85" s="652">
        <v>0</v>
      </c>
      <c r="V85" s="652">
        <v>0</v>
      </c>
      <c r="W85" s="652">
        <v>0</v>
      </c>
      <c r="X85" s="652">
        <v>0</v>
      </c>
      <c r="Y85" s="793">
        <v>0</v>
      </c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  <c r="HB85" s="54"/>
      <c r="HC85" s="54"/>
      <c r="HD85" s="54"/>
      <c r="HE85" s="54"/>
      <c r="HF85" s="54"/>
      <c r="HG85" s="54"/>
      <c r="HH85" s="54"/>
      <c r="HI85" s="54"/>
      <c r="HJ85" s="54"/>
      <c r="HK85" s="54"/>
      <c r="HL85" s="54"/>
      <c r="HM85" s="54"/>
      <c r="HN85" s="54"/>
      <c r="HO85" s="54"/>
      <c r="HP85" s="54"/>
      <c r="HQ85" s="54"/>
      <c r="HR85" s="54"/>
      <c r="HS85" s="54"/>
      <c r="HT85" s="54"/>
      <c r="HU85" s="54"/>
      <c r="HV85" s="54"/>
      <c r="HW85" s="54"/>
      <c r="HX85" s="54"/>
      <c r="HY85" s="54"/>
      <c r="HZ85" s="54"/>
      <c r="IA85" s="54"/>
      <c r="IB85" s="54"/>
      <c r="IC85" s="54"/>
      <c r="ID85" s="54"/>
      <c r="IE85" s="54"/>
      <c r="IF85" s="54"/>
      <c r="IG85" s="54"/>
      <c r="IH85" s="54"/>
      <c r="II85" s="54"/>
      <c r="IJ85" s="54"/>
      <c r="IK85" s="54"/>
      <c r="IL85" s="54"/>
      <c r="IM85" s="54"/>
      <c r="IN85" s="54"/>
      <c r="IO85" s="54"/>
      <c r="IP85" s="54"/>
      <c r="IQ85" s="54"/>
      <c r="IR85" s="54"/>
      <c r="IS85" s="54"/>
    </row>
    <row r="86" spans="1:253" ht="14.1" customHeight="1" x14ac:dyDescent="0.2">
      <c r="A86" s="77" t="s">
        <v>686</v>
      </c>
      <c r="B86" s="57" t="str">
        <f>'(3)_Investimentos'!B8</f>
        <v>Máquinas, Equipamentos e Mobiliário</v>
      </c>
      <c r="D86" s="103"/>
      <c r="E86" s="654">
        <f>'(3)_Investimentos'!E13</f>
        <v>0</v>
      </c>
      <c r="F86" s="651">
        <v>0</v>
      </c>
      <c r="G86" s="652">
        <v>0</v>
      </c>
      <c r="H86" s="652">
        <v>0</v>
      </c>
      <c r="I86" s="652">
        <v>0</v>
      </c>
      <c r="J86" s="652">
        <v>0</v>
      </c>
      <c r="K86" s="652">
        <f>E86</f>
        <v>0</v>
      </c>
      <c r="L86" s="652">
        <v>0</v>
      </c>
      <c r="M86" s="652">
        <v>0</v>
      </c>
      <c r="N86" s="652">
        <v>0</v>
      </c>
      <c r="O86" s="652">
        <v>0</v>
      </c>
      <c r="P86" s="652">
        <f t="shared" si="80"/>
        <v>0</v>
      </c>
      <c r="Q86" s="652">
        <v>0</v>
      </c>
      <c r="R86" s="652">
        <v>0</v>
      </c>
      <c r="S86" s="652">
        <v>0</v>
      </c>
      <c r="T86" s="652">
        <v>0</v>
      </c>
      <c r="U86" s="652">
        <f>E86</f>
        <v>0</v>
      </c>
      <c r="V86" s="652">
        <v>0</v>
      </c>
      <c r="W86" s="652">
        <v>0</v>
      </c>
      <c r="X86" s="652">
        <v>0</v>
      </c>
      <c r="Y86" s="793">
        <v>0</v>
      </c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  <c r="HB86" s="54"/>
      <c r="HC86" s="54"/>
      <c r="HD86" s="54"/>
      <c r="HE86" s="54"/>
      <c r="HF86" s="54"/>
      <c r="HG86" s="54"/>
      <c r="HH86" s="54"/>
      <c r="HI86" s="54"/>
      <c r="HJ86" s="54"/>
      <c r="HK86" s="54"/>
      <c r="HL86" s="54"/>
      <c r="HM86" s="54"/>
      <c r="HN86" s="54"/>
      <c r="HO86" s="54"/>
      <c r="HP86" s="54"/>
      <c r="HQ86" s="54"/>
      <c r="HR86" s="54"/>
      <c r="HS86" s="54"/>
      <c r="HT86" s="54"/>
      <c r="HU86" s="54"/>
      <c r="HV86" s="54"/>
      <c r="HW86" s="54"/>
      <c r="HX86" s="54"/>
      <c r="HY86" s="54"/>
      <c r="HZ86" s="54"/>
      <c r="IA86" s="54"/>
      <c r="IB86" s="54"/>
      <c r="IC86" s="54"/>
      <c r="ID86" s="54"/>
      <c r="IE86" s="54"/>
      <c r="IF86" s="54"/>
      <c r="IG86" s="54"/>
      <c r="IH86" s="54"/>
      <c r="II86" s="54"/>
      <c r="IJ86" s="54"/>
      <c r="IK86" s="54"/>
      <c r="IL86" s="54"/>
      <c r="IM86" s="54"/>
      <c r="IN86" s="54"/>
      <c r="IO86" s="54"/>
      <c r="IP86" s="54"/>
      <c r="IQ86" s="54"/>
      <c r="IR86" s="54"/>
      <c r="IS86" s="54"/>
    </row>
    <row r="87" spans="1:253" ht="14.1" customHeight="1" x14ac:dyDescent="0.2">
      <c r="A87" s="77" t="s">
        <v>687</v>
      </c>
      <c r="B87" s="57" t="str">
        <f>'(3)_Investimentos'!B14</f>
        <v>Equipamentos Eletrônicos, TI e Comunicação</v>
      </c>
      <c r="D87" s="103"/>
      <c r="E87" s="654">
        <f>'(3)_Investimentos'!E23</f>
        <v>0</v>
      </c>
      <c r="F87" s="651">
        <v>0</v>
      </c>
      <c r="G87" s="652">
        <v>0</v>
      </c>
      <c r="H87" s="652">
        <v>0</v>
      </c>
      <c r="I87" s="652">
        <v>0</v>
      </c>
      <c r="J87" s="652">
        <v>0</v>
      </c>
      <c r="K87" s="652">
        <f>$E$87</f>
        <v>0</v>
      </c>
      <c r="L87" s="652">
        <v>0</v>
      </c>
      <c r="M87" s="652">
        <v>0</v>
      </c>
      <c r="N87" s="652">
        <v>0</v>
      </c>
      <c r="O87" s="652">
        <v>0</v>
      </c>
      <c r="P87" s="652">
        <f t="shared" si="80"/>
        <v>0</v>
      </c>
      <c r="Q87" s="652">
        <v>0</v>
      </c>
      <c r="R87" s="652">
        <v>0</v>
      </c>
      <c r="S87" s="652">
        <v>0</v>
      </c>
      <c r="T87" s="652">
        <v>0</v>
      </c>
      <c r="U87" s="652">
        <f>E87</f>
        <v>0</v>
      </c>
      <c r="V87" s="652">
        <v>0</v>
      </c>
      <c r="W87" s="652">
        <v>0</v>
      </c>
      <c r="X87" s="652">
        <v>0</v>
      </c>
      <c r="Y87" s="793">
        <v>0</v>
      </c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  <c r="HB87" s="54"/>
      <c r="HC87" s="54"/>
      <c r="HD87" s="54"/>
      <c r="HE87" s="54"/>
      <c r="HF87" s="54"/>
      <c r="HG87" s="54"/>
      <c r="HH87" s="54"/>
      <c r="HI87" s="54"/>
      <c r="HJ87" s="54"/>
      <c r="HK87" s="54"/>
      <c r="HL87" s="54"/>
      <c r="HM87" s="54"/>
      <c r="HN87" s="54"/>
      <c r="HO87" s="54"/>
      <c r="HP87" s="54"/>
      <c r="HQ87" s="54"/>
      <c r="HR87" s="54"/>
      <c r="HS87" s="54"/>
      <c r="HT87" s="54"/>
      <c r="HU87" s="54"/>
      <c r="HV87" s="54"/>
      <c r="HW87" s="54"/>
      <c r="HX87" s="54"/>
      <c r="HY87" s="54"/>
      <c r="HZ87" s="54"/>
      <c r="IA87" s="54"/>
      <c r="IB87" s="54"/>
      <c r="IC87" s="54"/>
      <c r="ID87" s="54"/>
      <c r="IE87" s="54"/>
      <c r="IF87" s="54"/>
      <c r="IG87" s="54"/>
      <c r="IH87" s="54"/>
      <c r="II87" s="54"/>
      <c r="IJ87" s="54"/>
      <c r="IK87" s="54"/>
      <c r="IL87" s="54"/>
      <c r="IM87" s="54"/>
      <c r="IN87" s="54"/>
      <c r="IO87" s="54"/>
      <c r="IP87" s="54"/>
      <c r="IQ87" s="54"/>
      <c r="IR87" s="54"/>
      <c r="IS87" s="54"/>
    </row>
    <row r="88" spans="1:253" ht="14.1" customHeight="1" x14ac:dyDescent="0.2">
      <c r="A88" s="77" t="s">
        <v>688</v>
      </c>
      <c r="B88" s="57" t="str">
        <f>'(3)_Investimentos'!B24:F24</f>
        <v>Sinalizações</v>
      </c>
      <c r="D88" s="103"/>
      <c r="E88" s="654">
        <f>'(3)_Investimentos'!E31</f>
        <v>0</v>
      </c>
      <c r="F88" s="651">
        <v>0</v>
      </c>
      <c r="G88" s="652">
        <v>0</v>
      </c>
      <c r="H88" s="652">
        <v>0</v>
      </c>
      <c r="I88" s="652">
        <v>0</v>
      </c>
      <c r="J88" s="652">
        <v>0</v>
      </c>
      <c r="K88" s="652">
        <v>0</v>
      </c>
      <c r="L88" s="652">
        <v>0</v>
      </c>
      <c r="M88" s="652">
        <v>0</v>
      </c>
      <c r="N88" s="652">
        <v>0</v>
      </c>
      <c r="O88" s="652">
        <v>0</v>
      </c>
      <c r="P88" s="652">
        <f t="shared" si="80"/>
        <v>0</v>
      </c>
      <c r="Q88" s="652">
        <v>0</v>
      </c>
      <c r="R88" s="652">
        <v>0</v>
      </c>
      <c r="S88" s="652">
        <v>0</v>
      </c>
      <c r="T88" s="652">
        <v>0</v>
      </c>
      <c r="U88" s="652">
        <v>0</v>
      </c>
      <c r="V88" s="652">
        <v>0</v>
      </c>
      <c r="W88" s="652">
        <v>0</v>
      </c>
      <c r="X88" s="652">
        <v>0</v>
      </c>
      <c r="Y88" s="793">
        <v>0</v>
      </c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4"/>
      <c r="EO88" s="54"/>
      <c r="EP88" s="54"/>
      <c r="EQ88" s="54"/>
      <c r="ER88" s="54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4"/>
      <c r="FI88" s="54"/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  <c r="HB88" s="54"/>
      <c r="HC88" s="54"/>
      <c r="HD88" s="54"/>
      <c r="HE88" s="54"/>
      <c r="HF88" s="54"/>
      <c r="HG88" s="54"/>
      <c r="HH88" s="54"/>
      <c r="HI88" s="54"/>
      <c r="HJ88" s="54"/>
      <c r="HK88" s="54"/>
      <c r="HL88" s="54"/>
      <c r="HM88" s="54"/>
      <c r="HN88" s="54"/>
      <c r="HO88" s="54"/>
      <c r="HP88" s="54"/>
      <c r="HQ88" s="54"/>
      <c r="HR88" s="54"/>
      <c r="HS88" s="54"/>
      <c r="HT88" s="54"/>
      <c r="HU88" s="54"/>
      <c r="HV88" s="54"/>
      <c r="HW88" s="54"/>
      <c r="HX88" s="54"/>
      <c r="HY88" s="54"/>
      <c r="HZ88" s="54"/>
      <c r="IA88" s="54"/>
      <c r="IB88" s="54"/>
      <c r="IC88" s="54"/>
      <c r="ID88" s="54"/>
      <c r="IE88" s="54"/>
      <c r="IF88" s="54"/>
      <c r="IG88" s="54"/>
      <c r="IH88" s="54"/>
      <c r="II88" s="54"/>
      <c r="IJ88" s="54"/>
      <c r="IK88" s="54"/>
      <c r="IL88" s="54"/>
      <c r="IM88" s="54"/>
      <c r="IN88" s="54"/>
      <c r="IO88" s="54"/>
      <c r="IP88" s="54"/>
      <c r="IQ88" s="54"/>
      <c r="IR88" s="54"/>
      <c r="IS88" s="54"/>
    </row>
    <row r="89" spans="1:253" ht="14.1" customHeight="1" x14ac:dyDescent="0.2">
      <c r="A89" s="77" t="s">
        <v>689</v>
      </c>
      <c r="B89" s="57" t="str">
        <f>'(3)_Investimentos'!B32</f>
        <v>Prédios e Instalações</v>
      </c>
      <c r="D89" s="103"/>
      <c r="E89" s="655">
        <f>'(3)_Investimentos'!E45</f>
        <v>0</v>
      </c>
      <c r="F89" s="589">
        <v>0</v>
      </c>
      <c r="G89" s="590">
        <v>0</v>
      </c>
      <c r="H89" s="590">
        <v>0</v>
      </c>
      <c r="I89" s="590">
        <v>0</v>
      </c>
      <c r="J89" s="590">
        <v>0</v>
      </c>
      <c r="K89" s="590">
        <v>0</v>
      </c>
      <c r="L89" s="590">
        <v>0</v>
      </c>
      <c r="M89" s="590">
        <v>0</v>
      </c>
      <c r="N89" s="590">
        <v>0</v>
      </c>
      <c r="O89" s="590">
        <v>0</v>
      </c>
      <c r="P89" s="590">
        <v>0</v>
      </c>
      <c r="Q89" s="590">
        <v>0</v>
      </c>
      <c r="R89" s="590">
        <v>0</v>
      </c>
      <c r="S89" s="590">
        <v>0</v>
      </c>
      <c r="T89" s="590">
        <v>0</v>
      </c>
      <c r="U89" s="590">
        <v>0</v>
      </c>
      <c r="V89" s="590">
        <v>0</v>
      </c>
      <c r="W89" s="590">
        <v>0</v>
      </c>
      <c r="X89" s="590">
        <v>0</v>
      </c>
      <c r="Y89" s="794">
        <v>0</v>
      </c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  <c r="IS89" s="54"/>
    </row>
    <row r="90" spans="1:253" ht="5.0999999999999996" customHeight="1" x14ac:dyDescent="0.2">
      <c r="A90" s="783"/>
      <c r="B90" s="11"/>
      <c r="D90" s="11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</row>
    <row r="91" spans="1:253" ht="14.1" customHeight="1" x14ac:dyDescent="0.2">
      <c r="A91" s="783" t="s">
        <v>248</v>
      </c>
      <c r="B91" s="421" t="s">
        <v>575</v>
      </c>
      <c r="D91" s="11"/>
      <c r="E91" s="653">
        <f>'(3)_Investimentos'!E48</f>
        <v>1000000</v>
      </c>
      <c r="F91" s="583">
        <f>SUM(F92)</f>
        <v>50000</v>
      </c>
      <c r="G91" s="584">
        <f t="shared" ref="G91:P91" si="81">SUM(G92)</f>
        <v>50000</v>
      </c>
      <c r="H91" s="584">
        <f t="shared" si="81"/>
        <v>50000</v>
      </c>
      <c r="I91" s="584">
        <f t="shared" si="81"/>
        <v>50000</v>
      </c>
      <c r="J91" s="584">
        <f t="shared" si="81"/>
        <v>50000</v>
      </c>
      <c r="K91" s="584">
        <f t="shared" si="81"/>
        <v>50000</v>
      </c>
      <c r="L91" s="584">
        <f t="shared" si="81"/>
        <v>50000</v>
      </c>
      <c r="M91" s="584">
        <f t="shared" si="81"/>
        <v>50000</v>
      </c>
      <c r="N91" s="584">
        <f t="shared" si="81"/>
        <v>50000</v>
      </c>
      <c r="O91" s="584">
        <f t="shared" si="81"/>
        <v>50000</v>
      </c>
      <c r="P91" s="584">
        <f t="shared" si="81"/>
        <v>50000</v>
      </c>
      <c r="Q91" s="584">
        <f>SUM(Q92)</f>
        <v>50000</v>
      </c>
      <c r="R91" s="584">
        <f t="shared" ref="R91" si="82">SUM(R92)</f>
        <v>50000</v>
      </c>
      <c r="S91" s="584">
        <f t="shared" ref="S91" si="83">SUM(S92)</f>
        <v>50000</v>
      </c>
      <c r="T91" s="584">
        <f t="shared" ref="T91" si="84">SUM(T92)</f>
        <v>50000</v>
      </c>
      <c r="U91" s="584">
        <f t="shared" ref="U91" si="85">SUM(U92)</f>
        <v>50000</v>
      </c>
      <c r="V91" s="584">
        <f t="shared" ref="V91" si="86">SUM(V92)</f>
        <v>50000</v>
      </c>
      <c r="W91" s="584">
        <f t="shared" ref="W91" si="87">SUM(W92)</f>
        <v>50000</v>
      </c>
      <c r="X91" s="584">
        <f t="shared" ref="X91" si="88">SUM(X92)</f>
        <v>50000</v>
      </c>
      <c r="Y91" s="788">
        <f t="shared" ref="Y91" si="89">SUM(Y92)</f>
        <v>50000</v>
      </c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</row>
    <row r="92" spans="1:253" ht="14.1" customHeight="1" x14ac:dyDescent="0.2">
      <c r="A92" s="77" t="s">
        <v>585</v>
      </c>
      <c r="B92" s="54" t="s">
        <v>717</v>
      </c>
      <c r="D92" s="11"/>
      <c r="E92" s="654">
        <f>'(3)_Investimentos'!E48</f>
        <v>1000000</v>
      </c>
      <c r="F92" s="677">
        <f>E92/20</f>
        <v>50000</v>
      </c>
      <c r="G92" s="678">
        <f>F92</f>
        <v>50000</v>
      </c>
      <c r="H92" s="678">
        <f t="shared" ref="H92:Y92" si="90">G92</f>
        <v>50000</v>
      </c>
      <c r="I92" s="678">
        <f t="shared" si="90"/>
        <v>50000</v>
      </c>
      <c r="J92" s="678">
        <f t="shared" si="90"/>
        <v>50000</v>
      </c>
      <c r="K92" s="678">
        <f t="shared" si="90"/>
        <v>50000</v>
      </c>
      <c r="L92" s="678">
        <f t="shared" si="90"/>
        <v>50000</v>
      </c>
      <c r="M92" s="678">
        <f t="shared" si="90"/>
        <v>50000</v>
      </c>
      <c r="N92" s="678">
        <f>M92</f>
        <v>50000</v>
      </c>
      <c r="O92" s="678">
        <f t="shared" si="90"/>
        <v>50000</v>
      </c>
      <c r="P92" s="678">
        <f t="shared" si="90"/>
        <v>50000</v>
      </c>
      <c r="Q92" s="678">
        <f t="shared" si="90"/>
        <v>50000</v>
      </c>
      <c r="R92" s="678">
        <f t="shared" si="90"/>
        <v>50000</v>
      </c>
      <c r="S92" s="678">
        <f t="shared" si="90"/>
        <v>50000</v>
      </c>
      <c r="T92" s="678">
        <f t="shared" si="90"/>
        <v>50000</v>
      </c>
      <c r="U92" s="678">
        <f t="shared" si="90"/>
        <v>50000</v>
      </c>
      <c r="V92" s="678">
        <f t="shared" si="90"/>
        <v>50000</v>
      </c>
      <c r="W92" s="678">
        <f t="shared" si="90"/>
        <v>50000</v>
      </c>
      <c r="X92" s="678">
        <f t="shared" si="90"/>
        <v>50000</v>
      </c>
      <c r="Y92" s="800">
        <f t="shared" si="90"/>
        <v>50000</v>
      </c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</row>
    <row r="93" spans="1:253" ht="14.1" customHeight="1" x14ac:dyDescent="0.2">
      <c r="A93" s="77" t="s">
        <v>710</v>
      </c>
      <c r="B93" s="54" t="s">
        <v>711</v>
      </c>
      <c r="D93" s="11"/>
      <c r="E93" s="655">
        <f>'(3)_Investimentos'!E51</f>
        <v>0</v>
      </c>
      <c r="F93" s="676"/>
      <c r="G93" s="676"/>
      <c r="H93" s="676"/>
      <c r="I93" s="676"/>
      <c r="J93" s="676"/>
      <c r="K93" s="676"/>
      <c r="L93" s="676"/>
      <c r="M93" s="676"/>
      <c r="N93" s="676"/>
      <c r="O93" s="676"/>
      <c r="P93" s="676"/>
      <c r="Q93" s="676"/>
      <c r="R93" s="676"/>
      <c r="S93" s="676"/>
      <c r="T93" s="676"/>
      <c r="U93" s="676"/>
      <c r="V93" s="676"/>
      <c r="W93" s="676"/>
      <c r="X93" s="676"/>
      <c r="Y93" s="80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</row>
    <row r="94" spans="1:253" ht="5.0999999999999996" customHeight="1" x14ac:dyDescent="0.2">
      <c r="A94" s="783"/>
      <c r="B94" s="11"/>
      <c r="D94" s="11"/>
      <c r="E94" s="79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</row>
    <row r="95" spans="1:253" ht="14.1" customHeight="1" x14ac:dyDescent="0.2">
      <c r="A95" s="783" t="s">
        <v>249</v>
      </c>
      <c r="B95" s="11" t="s">
        <v>330</v>
      </c>
      <c r="D95" s="11"/>
      <c r="E95" s="83"/>
      <c r="F95" s="583">
        <f>SUM(F96:F99)</f>
        <v>0</v>
      </c>
      <c r="G95" s="584">
        <f>SUM(G96:G98)</f>
        <v>0</v>
      </c>
      <c r="H95" s="584">
        <f>SUM(H96:H98)</f>
        <v>0</v>
      </c>
      <c r="I95" s="584">
        <f>SUM(I96:I98)</f>
        <v>0</v>
      </c>
      <c r="J95" s="584">
        <f>SUM(J96:J98)</f>
        <v>0</v>
      </c>
      <c r="K95" s="584">
        <f>SUM(K96:K98)</f>
        <v>0</v>
      </c>
      <c r="L95" s="584">
        <f t="shared" ref="L95:T95" si="91">SUM(L96:L98)</f>
        <v>0</v>
      </c>
      <c r="M95" s="584">
        <f t="shared" si="91"/>
        <v>0</v>
      </c>
      <c r="N95" s="584">
        <f t="shared" si="91"/>
        <v>0</v>
      </c>
      <c r="O95" s="584">
        <f t="shared" si="91"/>
        <v>0</v>
      </c>
      <c r="P95" s="584">
        <f t="shared" si="91"/>
        <v>0</v>
      </c>
      <c r="Q95" s="584">
        <f t="shared" si="91"/>
        <v>0</v>
      </c>
      <c r="R95" s="584">
        <f t="shared" si="91"/>
        <v>0</v>
      </c>
      <c r="S95" s="584">
        <f t="shared" si="91"/>
        <v>0</v>
      </c>
      <c r="T95" s="584">
        <f t="shared" si="91"/>
        <v>0</v>
      </c>
      <c r="U95" s="584">
        <f t="shared" ref="U95:X95" si="92">SUM(U96:U98)</f>
        <v>0</v>
      </c>
      <c r="V95" s="584">
        <f t="shared" si="92"/>
        <v>0</v>
      </c>
      <c r="W95" s="584">
        <f t="shared" si="92"/>
        <v>0</v>
      </c>
      <c r="X95" s="584">
        <f t="shared" si="92"/>
        <v>0</v>
      </c>
      <c r="Y95" s="788">
        <f>SUM(Y96:Y98)</f>
        <v>0</v>
      </c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</row>
    <row r="96" spans="1:253" ht="14.1" customHeight="1" x14ac:dyDescent="0.2">
      <c r="A96" s="77" t="s">
        <v>690</v>
      </c>
      <c r="B96" s="57" t="str">
        <f>B83</f>
        <v>Veículo - Camionete com Capacidade de 500 Quilos (mínimo)</v>
      </c>
      <c r="D96" s="54"/>
      <c r="E96" s="83"/>
      <c r="F96" s="585">
        <v>0</v>
      </c>
      <c r="G96" s="586">
        <v>0</v>
      </c>
      <c r="H96" s="586">
        <v>0</v>
      </c>
      <c r="I96" s="586">
        <v>0</v>
      </c>
      <c r="J96" s="586">
        <v>0</v>
      </c>
      <c r="K96" s="586">
        <v>0</v>
      </c>
      <c r="L96" s="586">
        <v>0</v>
      </c>
      <c r="M96" s="586">
        <v>0</v>
      </c>
      <c r="N96" s="586">
        <v>0</v>
      </c>
      <c r="O96" s="586">
        <v>0</v>
      </c>
      <c r="P96" s="586">
        <f>P83*'(10)_Comp._Deprec.'!$F$6</f>
        <v>0</v>
      </c>
      <c r="Q96" s="586">
        <v>0</v>
      </c>
      <c r="R96" s="586">
        <v>0</v>
      </c>
      <c r="S96" s="586">
        <v>0</v>
      </c>
      <c r="T96" s="586">
        <v>0</v>
      </c>
      <c r="U96" s="586">
        <v>0</v>
      </c>
      <c r="V96" s="586">
        <v>0</v>
      </c>
      <c r="W96" s="586">
        <v>0</v>
      </c>
      <c r="X96" s="586">
        <v>0</v>
      </c>
      <c r="Y96" s="792">
        <f>P83*'(10)_Comp._Deprec.'!$F$6</f>
        <v>0</v>
      </c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54"/>
      <c r="CY96" s="54"/>
      <c r="CZ96" s="54"/>
      <c r="DA96" s="54"/>
      <c r="DB96" s="54"/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/>
      <c r="DN96" s="54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4"/>
      <c r="DZ96" s="54"/>
      <c r="EA96" s="54"/>
      <c r="EB96" s="54"/>
      <c r="EC96" s="54"/>
      <c r="ED96" s="54"/>
      <c r="EE96" s="54"/>
      <c r="EF96" s="54"/>
      <c r="EG96" s="54"/>
      <c r="EH96" s="54"/>
      <c r="EI96" s="54"/>
      <c r="EJ96" s="54"/>
      <c r="EK96" s="54"/>
      <c r="EL96" s="54"/>
      <c r="EM96" s="54"/>
      <c r="EN96" s="54"/>
      <c r="EO96" s="54"/>
      <c r="EP96" s="54"/>
      <c r="EQ96" s="54"/>
      <c r="ER96" s="54"/>
      <c r="ES96" s="54"/>
      <c r="ET96" s="54"/>
      <c r="EU96" s="54"/>
      <c r="EV96" s="54"/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4"/>
      <c r="FI96" s="54"/>
      <c r="FJ96" s="54"/>
      <c r="FK96" s="54"/>
      <c r="FL96" s="54"/>
      <c r="FM96" s="54"/>
      <c r="FN96" s="54"/>
      <c r="FO96" s="54"/>
      <c r="FP96" s="54"/>
      <c r="FQ96" s="54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4"/>
      <c r="GR96" s="54"/>
      <c r="GS96" s="54"/>
      <c r="GT96" s="54"/>
      <c r="GU96" s="54"/>
      <c r="GV96" s="54"/>
      <c r="GW96" s="54"/>
      <c r="GX96" s="54"/>
      <c r="GY96" s="54"/>
      <c r="GZ96" s="54"/>
      <c r="HA96" s="54"/>
      <c r="HB96" s="54"/>
      <c r="HC96" s="54"/>
      <c r="HD96" s="54"/>
      <c r="HE96" s="54"/>
      <c r="HF96" s="54"/>
      <c r="HG96" s="54"/>
      <c r="HH96" s="54"/>
      <c r="HI96" s="54"/>
      <c r="HJ96" s="54"/>
      <c r="HK96" s="54"/>
      <c r="HL96" s="54"/>
      <c r="HM96" s="54"/>
      <c r="HN96" s="54"/>
      <c r="HO96" s="54"/>
      <c r="HP96" s="54"/>
      <c r="HQ96" s="54"/>
      <c r="HR96" s="54"/>
      <c r="HS96" s="54"/>
      <c r="HT96" s="54"/>
      <c r="HU96" s="54"/>
      <c r="HV96" s="54"/>
      <c r="HW96" s="54"/>
      <c r="HX96" s="54"/>
      <c r="HY96" s="54"/>
      <c r="HZ96" s="54"/>
      <c r="IA96" s="54"/>
      <c r="IB96" s="54"/>
      <c r="IC96" s="54"/>
      <c r="ID96" s="54"/>
      <c r="IE96" s="54"/>
      <c r="IF96" s="54"/>
      <c r="IG96" s="54"/>
      <c r="IH96" s="54"/>
      <c r="II96" s="54"/>
      <c r="IJ96" s="54"/>
      <c r="IK96" s="54"/>
      <c r="IL96" s="54"/>
      <c r="IM96" s="54"/>
      <c r="IN96" s="54"/>
      <c r="IO96" s="54"/>
      <c r="IP96" s="54"/>
      <c r="IQ96" s="54"/>
      <c r="IR96" s="54"/>
      <c r="IS96" s="54"/>
    </row>
    <row r="97" spans="1:253" ht="14.1" customHeight="1" x14ac:dyDescent="0.2">
      <c r="A97" s="77" t="s">
        <v>691</v>
      </c>
      <c r="B97" s="57" t="str">
        <f>B84</f>
        <v>Veículo - Caminhão Guincho Plataforma com Capacidade de 3,5 ton. (mínimo)</v>
      </c>
      <c r="D97" s="54"/>
      <c r="E97" s="83"/>
      <c r="F97" s="587">
        <v>0</v>
      </c>
      <c r="G97" s="588">
        <v>0</v>
      </c>
      <c r="H97" s="588">
        <v>0</v>
      </c>
      <c r="I97" s="588">
        <v>0</v>
      </c>
      <c r="J97" s="588">
        <v>0</v>
      </c>
      <c r="K97" s="588">
        <v>0</v>
      </c>
      <c r="L97" s="588">
        <v>0</v>
      </c>
      <c r="M97" s="588">
        <v>0</v>
      </c>
      <c r="N97" s="588">
        <v>0</v>
      </c>
      <c r="O97" s="588">
        <v>0</v>
      </c>
      <c r="P97" s="588">
        <f>P84*'(10)_Comp._Deprec.'!$F$6</f>
        <v>0</v>
      </c>
      <c r="Q97" s="588">
        <v>0</v>
      </c>
      <c r="R97" s="588">
        <v>0</v>
      </c>
      <c r="S97" s="588">
        <v>0</v>
      </c>
      <c r="T97" s="588">
        <v>0</v>
      </c>
      <c r="U97" s="588">
        <v>0</v>
      </c>
      <c r="V97" s="588">
        <v>0</v>
      </c>
      <c r="W97" s="588">
        <v>0</v>
      </c>
      <c r="X97" s="588">
        <v>0</v>
      </c>
      <c r="Y97" s="793">
        <f>P84*'(10)_Comp._Deprec.'!$F$6</f>
        <v>0</v>
      </c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4"/>
      <c r="CW97" s="54"/>
      <c r="CX97" s="54"/>
      <c r="CY97" s="54"/>
      <c r="CZ97" s="54"/>
      <c r="DA97" s="54"/>
      <c r="DB97" s="54"/>
      <c r="DC97" s="54"/>
      <c r="DD97" s="54"/>
      <c r="DE97" s="54"/>
      <c r="DF97" s="54"/>
      <c r="DG97" s="54"/>
      <c r="DH97" s="54"/>
      <c r="DI97" s="54"/>
      <c r="DJ97" s="54"/>
      <c r="DK97" s="54"/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54"/>
      <c r="EK97" s="54"/>
      <c r="EL97" s="54"/>
      <c r="EM97" s="54"/>
      <c r="EN97" s="54"/>
      <c r="EO97" s="54"/>
      <c r="EP97" s="54"/>
      <c r="EQ97" s="54"/>
      <c r="ER97" s="54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4"/>
      <c r="FI97" s="54"/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  <c r="HB97" s="54"/>
      <c r="HC97" s="54"/>
      <c r="HD97" s="54"/>
      <c r="HE97" s="54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4"/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  <c r="IJ97" s="54"/>
      <c r="IK97" s="54"/>
      <c r="IL97" s="54"/>
      <c r="IM97" s="54"/>
      <c r="IN97" s="54"/>
      <c r="IO97" s="54"/>
      <c r="IP97" s="54"/>
      <c r="IQ97" s="54"/>
      <c r="IR97" s="54"/>
      <c r="IS97" s="54"/>
    </row>
    <row r="98" spans="1:253" ht="14.1" customHeight="1" x14ac:dyDescent="0.2">
      <c r="A98" s="77" t="s">
        <v>692</v>
      </c>
      <c r="B98" s="57" t="str">
        <f>B85</f>
        <v>Veículo - Caminhão Guincho Plataforma com Capacidade de 7,0 ton. (mínimo)</v>
      </c>
      <c r="D98" s="54"/>
      <c r="E98" s="83"/>
      <c r="F98" s="587">
        <v>0</v>
      </c>
      <c r="G98" s="588">
        <v>0</v>
      </c>
      <c r="H98" s="588">
        <v>0</v>
      </c>
      <c r="I98" s="588">
        <v>0</v>
      </c>
      <c r="J98" s="588">
        <v>0</v>
      </c>
      <c r="K98" s="588">
        <v>0</v>
      </c>
      <c r="L98" s="588">
        <v>0</v>
      </c>
      <c r="M98" s="588">
        <v>0</v>
      </c>
      <c r="N98" s="588">
        <v>0</v>
      </c>
      <c r="O98" s="588">
        <v>0</v>
      </c>
      <c r="P98" s="588">
        <f>P85*'(10)_Comp._Deprec.'!$F$6</f>
        <v>0</v>
      </c>
      <c r="Q98" s="588">
        <v>0</v>
      </c>
      <c r="R98" s="588">
        <v>0</v>
      </c>
      <c r="S98" s="588">
        <v>0</v>
      </c>
      <c r="T98" s="588">
        <v>0</v>
      </c>
      <c r="U98" s="588">
        <v>0</v>
      </c>
      <c r="V98" s="588">
        <v>0</v>
      </c>
      <c r="W98" s="588">
        <v>0</v>
      </c>
      <c r="X98" s="588">
        <v>0</v>
      </c>
      <c r="Y98" s="793">
        <f>P85*'(10)_Comp._Deprec.'!$F$6</f>
        <v>0</v>
      </c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54"/>
      <c r="DA98" s="54"/>
      <c r="DB98" s="54"/>
      <c r="DC98" s="54"/>
      <c r="DD98" s="54"/>
      <c r="DE98" s="54"/>
      <c r="DF98" s="54"/>
      <c r="DG98" s="54"/>
      <c r="DH98" s="54"/>
      <c r="DI98" s="54"/>
      <c r="DJ98" s="54"/>
      <c r="DK98" s="54"/>
      <c r="DL98" s="54"/>
      <c r="DM98" s="54"/>
      <c r="DN98" s="54"/>
      <c r="DO98" s="54"/>
      <c r="DP98" s="54"/>
      <c r="DQ98" s="54"/>
      <c r="DR98" s="54"/>
      <c r="DS98" s="54"/>
      <c r="DT98" s="54"/>
      <c r="DU98" s="54"/>
      <c r="DV98" s="54"/>
      <c r="DW98" s="54"/>
      <c r="DX98" s="54"/>
      <c r="DY98" s="54"/>
      <c r="DZ98" s="54"/>
      <c r="EA98" s="54"/>
      <c r="EB98" s="54"/>
      <c r="EC98" s="54"/>
      <c r="ED98" s="54"/>
      <c r="EE98" s="54"/>
      <c r="EF98" s="54"/>
      <c r="EG98" s="54"/>
      <c r="EH98" s="54"/>
      <c r="EI98" s="54"/>
      <c r="EJ98" s="54"/>
      <c r="EK98" s="54"/>
      <c r="EL98" s="54"/>
      <c r="EM98" s="54"/>
      <c r="EN98" s="54"/>
      <c r="EO98" s="54"/>
      <c r="EP98" s="54"/>
      <c r="EQ98" s="54"/>
      <c r="ER98" s="54"/>
      <c r="ES98" s="54"/>
      <c r="ET98" s="54"/>
      <c r="EU98" s="54"/>
      <c r="EV98" s="54"/>
      <c r="EW98" s="54"/>
      <c r="EX98" s="54"/>
      <c r="EY98" s="54"/>
      <c r="EZ98" s="54"/>
      <c r="FA98" s="54"/>
      <c r="FB98" s="54"/>
      <c r="FC98" s="54"/>
      <c r="FD98" s="54"/>
      <c r="FE98" s="54"/>
      <c r="FF98" s="54"/>
      <c r="FG98" s="54"/>
      <c r="FH98" s="54"/>
      <c r="FI98" s="54"/>
      <c r="FJ98" s="54"/>
      <c r="FK98" s="54"/>
      <c r="FL98" s="54"/>
      <c r="FM98" s="54"/>
      <c r="FN98" s="54"/>
      <c r="FO98" s="54"/>
      <c r="FP98" s="54"/>
      <c r="FQ98" s="54"/>
      <c r="FR98" s="54"/>
      <c r="FS98" s="54"/>
      <c r="FT98" s="54"/>
      <c r="FU98" s="54"/>
      <c r="FV98" s="54"/>
      <c r="FW98" s="54"/>
      <c r="FX98" s="54"/>
      <c r="FY98" s="54"/>
      <c r="FZ98" s="54"/>
      <c r="GA98" s="54"/>
      <c r="GB98" s="54"/>
      <c r="GC98" s="54"/>
      <c r="GD98" s="54"/>
      <c r="GE98" s="54"/>
      <c r="GF98" s="54"/>
      <c r="GG98" s="54"/>
      <c r="GH98" s="54"/>
      <c r="GI98" s="54"/>
      <c r="GJ98" s="54"/>
      <c r="GK98" s="54"/>
      <c r="GL98" s="54"/>
      <c r="GM98" s="54"/>
      <c r="GN98" s="54"/>
      <c r="GO98" s="54"/>
      <c r="GP98" s="54"/>
      <c r="GQ98" s="54"/>
      <c r="GR98" s="54"/>
      <c r="GS98" s="54"/>
      <c r="GT98" s="54"/>
      <c r="GU98" s="54"/>
      <c r="GV98" s="54"/>
      <c r="GW98" s="54"/>
      <c r="GX98" s="54"/>
      <c r="GY98" s="54"/>
      <c r="GZ98" s="54"/>
      <c r="HA98" s="54"/>
      <c r="HB98" s="54"/>
      <c r="HC98" s="54"/>
      <c r="HD98" s="54"/>
      <c r="HE98" s="54"/>
      <c r="HF98" s="54"/>
      <c r="HG98" s="54"/>
      <c r="HH98" s="54"/>
      <c r="HI98" s="54"/>
      <c r="HJ98" s="54"/>
      <c r="HK98" s="54"/>
      <c r="HL98" s="54"/>
      <c r="HM98" s="54"/>
      <c r="HN98" s="54"/>
      <c r="HO98" s="54"/>
      <c r="HP98" s="54"/>
      <c r="HQ98" s="54"/>
      <c r="HR98" s="54"/>
      <c r="HS98" s="54"/>
      <c r="HT98" s="54"/>
      <c r="HU98" s="54"/>
      <c r="HV98" s="54"/>
      <c r="HW98" s="54"/>
      <c r="HX98" s="54"/>
      <c r="HY98" s="54"/>
      <c r="HZ98" s="54"/>
      <c r="IA98" s="54"/>
      <c r="IB98" s="54"/>
      <c r="IC98" s="54"/>
      <c r="ID98" s="54"/>
      <c r="IE98" s="54"/>
      <c r="IF98" s="54"/>
      <c r="IG98" s="54"/>
      <c r="IH98" s="54"/>
      <c r="II98" s="54"/>
      <c r="IJ98" s="54"/>
      <c r="IK98" s="54"/>
      <c r="IL98" s="54"/>
      <c r="IM98" s="54"/>
      <c r="IN98" s="54"/>
      <c r="IO98" s="54"/>
      <c r="IP98" s="54"/>
      <c r="IQ98" s="54"/>
      <c r="IR98" s="54"/>
      <c r="IS98" s="54"/>
    </row>
    <row r="99" spans="1:253" ht="14.1" customHeight="1" x14ac:dyDescent="0.2">
      <c r="A99" s="77" t="s">
        <v>693</v>
      </c>
      <c r="B99" s="57" t="str">
        <f>B86</f>
        <v>Máquinas, Equipamentos e Mobiliário</v>
      </c>
      <c r="D99" s="54"/>
      <c r="E99" s="83"/>
      <c r="F99" s="589">
        <v>0</v>
      </c>
      <c r="G99" s="590">
        <v>0</v>
      </c>
      <c r="H99" s="590">
        <v>0</v>
      </c>
      <c r="I99" s="590">
        <v>0</v>
      </c>
      <c r="J99" s="590">
        <v>0</v>
      </c>
      <c r="K99" s="590">
        <v>0</v>
      </c>
      <c r="L99" s="590">
        <v>0</v>
      </c>
      <c r="M99" s="590">
        <v>0</v>
      </c>
      <c r="N99" s="590">
        <v>0</v>
      </c>
      <c r="O99" s="590">
        <v>0</v>
      </c>
      <c r="P99" s="590">
        <v>0</v>
      </c>
      <c r="Q99" s="590">
        <v>0</v>
      </c>
      <c r="R99" s="590">
        <v>0</v>
      </c>
      <c r="S99" s="590">
        <v>0</v>
      </c>
      <c r="T99" s="590">
        <v>0</v>
      </c>
      <c r="U99" s="590">
        <v>0</v>
      </c>
      <c r="V99" s="590">
        <v>0</v>
      </c>
      <c r="W99" s="590">
        <v>0</v>
      </c>
      <c r="X99" s="590">
        <v>0</v>
      </c>
      <c r="Y99" s="794">
        <v>0</v>
      </c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</row>
    <row r="100" spans="1:253" ht="5.0999999999999996" customHeight="1" x14ac:dyDescent="0.2">
      <c r="A100" s="783"/>
      <c r="B100" s="11"/>
      <c r="D100" s="11"/>
      <c r="E100" s="79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</row>
    <row r="101" spans="1:253" ht="14.1" customHeight="1" x14ac:dyDescent="0.2">
      <c r="A101" s="783" t="s">
        <v>250</v>
      </c>
      <c r="B101" s="11" t="s">
        <v>331</v>
      </c>
      <c r="D101" s="11"/>
      <c r="E101" s="603">
        <f>E82*(-1)</f>
        <v>0</v>
      </c>
      <c r="F101" s="604">
        <f t="shared" ref="F101:Y101" si="93">F80-F82-F92+F95</f>
        <v>753339.46731932787</v>
      </c>
      <c r="G101" s="604">
        <f t="shared" si="93"/>
        <v>777686.93248685368</v>
      </c>
      <c r="H101" s="604">
        <f t="shared" si="93"/>
        <v>778034.39765437925</v>
      </c>
      <c r="I101" s="604">
        <f t="shared" si="93"/>
        <v>778381.86282190494</v>
      </c>
      <c r="J101" s="604">
        <f t="shared" si="93"/>
        <v>778729.32798943052</v>
      </c>
      <c r="K101" s="604">
        <f t="shared" si="93"/>
        <v>779076.79315695609</v>
      </c>
      <c r="L101" s="604">
        <f t="shared" si="93"/>
        <v>779424.25832448201</v>
      </c>
      <c r="M101" s="604">
        <f t="shared" si="93"/>
        <v>779771.72349200759</v>
      </c>
      <c r="N101" s="604">
        <f t="shared" si="93"/>
        <v>780119.18865953304</v>
      </c>
      <c r="O101" s="604">
        <f t="shared" si="93"/>
        <v>780466.65382705885</v>
      </c>
      <c r="P101" s="604">
        <f t="shared" si="93"/>
        <v>780814.11899458454</v>
      </c>
      <c r="Q101" s="604">
        <f t="shared" si="93"/>
        <v>780814.11899458454</v>
      </c>
      <c r="R101" s="604">
        <f t="shared" si="93"/>
        <v>781161.58416211023</v>
      </c>
      <c r="S101" s="604">
        <f t="shared" si="93"/>
        <v>781161.58416211023</v>
      </c>
      <c r="T101" s="604">
        <f t="shared" si="93"/>
        <v>781509.04932963592</v>
      </c>
      <c r="U101" s="604">
        <f t="shared" si="93"/>
        <v>781509.04932963592</v>
      </c>
      <c r="V101" s="604">
        <f t="shared" si="93"/>
        <v>781509.04932963592</v>
      </c>
      <c r="W101" s="604">
        <f t="shared" si="93"/>
        <v>781509.04932963592</v>
      </c>
      <c r="X101" s="604">
        <f t="shared" si="93"/>
        <v>781509.04932963592</v>
      </c>
      <c r="Y101" s="605">
        <f t="shared" si="93"/>
        <v>781509.04932963592</v>
      </c>
      <c r="Z101" s="22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</row>
    <row r="102" spans="1:253" ht="5.0999999999999996" customHeight="1" x14ac:dyDescent="0.2">
      <c r="A102" s="783"/>
      <c r="B102" s="11"/>
      <c r="D102" s="11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</row>
    <row r="103" spans="1:253" ht="14.1" customHeight="1" x14ac:dyDescent="0.2">
      <c r="A103" s="785" t="s">
        <v>251</v>
      </c>
      <c r="B103" s="11" t="s">
        <v>332</v>
      </c>
      <c r="D103" s="11"/>
      <c r="E103" s="603">
        <f>E101</f>
        <v>0</v>
      </c>
      <c r="F103" s="604">
        <f>E103+F101</f>
        <v>753339.46731932787</v>
      </c>
      <c r="G103" s="604">
        <f>F103+G101</f>
        <v>1531026.3998061814</v>
      </c>
      <c r="H103" s="604">
        <f t="shared" ref="H103:Y103" si="94">G103+H101</f>
        <v>2309060.7974605607</v>
      </c>
      <c r="I103" s="604">
        <f t="shared" si="94"/>
        <v>3087442.6602824656</v>
      </c>
      <c r="J103" s="604">
        <f t="shared" si="94"/>
        <v>3866171.9882718963</v>
      </c>
      <c r="K103" s="604">
        <f t="shared" si="94"/>
        <v>4645248.7814288521</v>
      </c>
      <c r="L103" s="604">
        <f t="shared" si="94"/>
        <v>5424673.0397533346</v>
      </c>
      <c r="M103" s="604">
        <f t="shared" si="94"/>
        <v>6204444.7632453423</v>
      </c>
      <c r="N103" s="604">
        <f t="shared" si="94"/>
        <v>6984563.9519048752</v>
      </c>
      <c r="O103" s="604">
        <f t="shared" si="94"/>
        <v>7765030.6057319343</v>
      </c>
      <c r="P103" s="604">
        <f t="shared" si="94"/>
        <v>8545844.7247265186</v>
      </c>
      <c r="Q103" s="604">
        <f t="shared" si="94"/>
        <v>9326658.8437211029</v>
      </c>
      <c r="R103" s="604">
        <f t="shared" si="94"/>
        <v>10107820.427883213</v>
      </c>
      <c r="S103" s="604">
        <f t="shared" si="94"/>
        <v>10888982.012045324</v>
      </c>
      <c r="T103" s="604">
        <f t="shared" si="94"/>
        <v>11670491.06137496</v>
      </c>
      <c r="U103" s="604">
        <f t="shared" si="94"/>
        <v>12452000.110704597</v>
      </c>
      <c r="V103" s="604">
        <f t="shared" si="94"/>
        <v>13233509.160034234</v>
      </c>
      <c r="W103" s="604">
        <f>V103+W101</f>
        <v>14015018.20936387</v>
      </c>
      <c r="X103" s="604">
        <f>W103+X101</f>
        <v>14796527.258693507</v>
      </c>
      <c r="Y103" s="605">
        <f t="shared" si="94"/>
        <v>15578036.308023144</v>
      </c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</row>
    <row r="104" spans="1:253" ht="13.5" customHeight="1" x14ac:dyDescent="0.2">
      <c r="D104" s="11"/>
      <c r="E104" s="12">
        <v>0</v>
      </c>
      <c r="F104" s="12">
        <v>1</v>
      </c>
      <c r="G104" s="12">
        <v>2</v>
      </c>
      <c r="H104" s="12">
        <v>3</v>
      </c>
      <c r="I104" s="12">
        <f t="shared" ref="I104:Y104" si="95">H104+1</f>
        <v>4</v>
      </c>
      <c r="J104" s="12">
        <f t="shared" si="95"/>
        <v>5</v>
      </c>
      <c r="K104" s="12">
        <f t="shared" si="95"/>
        <v>6</v>
      </c>
      <c r="L104" s="12">
        <f t="shared" si="95"/>
        <v>7</v>
      </c>
      <c r="M104" s="12">
        <f t="shared" si="95"/>
        <v>8</v>
      </c>
      <c r="N104" s="12">
        <f t="shared" si="95"/>
        <v>9</v>
      </c>
      <c r="O104" s="12">
        <f t="shared" si="95"/>
        <v>10</v>
      </c>
      <c r="P104" s="12">
        <f t="shared" si="95"/>
        <v>11</v>
      </c>
      <c r="Q104" s="12">
        <f t="shared" si="95"/>
        <v>12</v>
      </c>
      <c r="R104" s="12">
        <f t="shared" si="95"/>
        <v>13</v>
      </c>
      <c r="S104" s="12">
        <f t="shared" si="95"/>
        <v>14</v>
      </c>
      <c r="T104" s="12">
        <f t="shared" si="95"/>
        <v>15</v>
      </c>
      <c r="U104" s="12">
        <f t="shared" si="95"/>
        <v>16</v>
      </c>
      <c r="V104" s="12">
        <f t="shared" si="95"/>
        <v>17</v>
      </c>
      <c r="W104" s="12">
        <f t="shared" si="95"/>
        <v>18</v>
      </c>
      <c r="X104" s="12">
        <f t="shared" si="95"/>
        <v>19</v>
      </c>
      <c r="Y104" s="12">
        <f t="shared" si="95"/>
        <v>20</v>
      </c>
    </row>
    <row r="105" spans="1:253" ht="14.1" customHeight="1" x14ac:dyDescent="0.2">
      <c r="A105" s="783" t="s">
        <v>252</v>
      </c>
      <c r="B105" s="11" t="s">
        <v>36</v>
      </c>
      <c r="D105" s="11"/>
      <c r="E105" s="606"/>
      <c r="F105" s="607">
        <f>IF(SUM(E105:$E$105)&gt;0,0,IF(SUM($E101:F$101)&gt;0,F104-SUM($E101:F$101)/F101,0))</f>
        <v>0</v>
      </c>
      <c r="G105" s="607">
        <f>IF(SUM($E105:F$105)&gt;0,0,IF(SUM($E101:G$101)&gt;0,G104-SUM($E101:G$101)/G101,0))</f>
        <v>3.130754054162721E-2</v>
      </c>
      <c r="H105" s="607">
        <f>IF(SUM($E105:G$105)&gt;0,0,IF(SUM($E101:H$101)&gt;0,H104-SUM($E101:H$101)/H101,0))</f>
        <v>0</v>
      </c>
      <c r="I105" s="607">
        <f>IF(SUM($E105:H$105)&gt;0,0,IF(SUM($E101:I$101)&gt;0,I104-SUM($E101:I$101)/I101,0))</f>
        <v>0</v>
      </c>
      <c r="J105" s="607">
        <f>IF(SUM($E105:I$105)&gt;0,0,IF(SUM($E101:J$101)&gt;0,J104-SUM($E101:J$101)/J101,0))</f>
        <v>0</v>
      </c>
      <c r="K105" s="607">
        <f>IF(SUM($E105:J$105)&gt;0,0,IF(SUM($E101:K$101)&gt;0,K104-SUM($E101:K$101)/K101,0))</f>
        <v>0</v>
      </c>
      <c r="L105" s="607">
        <f>IF(SUM($E105:K$105)&gt;0,0,IF(SUM($E101:L$101)&gt;0,L104-SUM($E101:L$101)/L101,0))</f>
        <v>0</v>
      </c>
      <c r="M105" s="607">
        <f>IF(SUM($E105:L$105)&gt;0,0,IF(SUM($E101:M$101)&gt;0,M104-SUM($E101:M$101)/M101,0))</f>
        <v>0</v>
      </c>
      <c r="N105" s="607">
        <f>IF(SUM($E105:M$105)&gt;0,0,IF(SUM($E101:N$101)&gt;0,N104-SUM($E101:N$101)/N101,0))</f>
        <v>0</v>
      </c>
      <c r="O105" s="607">
        <f>IF(SUM($E105:N$105)&gt;0,0,IF(SUM($E101:O$101)&gt;0,O104-SUM($E101:O$101)/O101,0))</f>
        <v>0</v>
      </c>
      <c r="P105" s="607">
        <f>IF(SUM($E105:O$105)&gt;0,0,IF(SUM($E101:P$101)&gt;0,P104-SUM($E101:P$101)/P101,0))</f>
        <v>0</v>
      </c>
      <c r="Q105" s="607">
        <f>IF(SUM($E105:P$105)&gt;0,0,IF(SUM($E101:Q$101)&gt;0,Q104-SUM($E101:Q$101)/Q101,0))</f>
        <v>0</v>
      </c>
      <c r="R105" s="607">
        <f>IF(SUM($E105:Q$105)&gt;0,0,IF(SUM($E101:R$101)&gt;0,R104-SUM($E101:R$101)/R101,0))</f>
        <v>0</v>
      </c>
      <c r="S105" s="607">
        <f>IF(SUM($E105:R$105)&gt;0,0,IF(SUM($E101:S$101)&gt;0,S104-SUM($E101:S$101)/S101,0))</f>
        <v>0</v>
      </c>
      <c r="T105" s="607">
        <f>IF(SUM($E105:S$105)&gt;0,0,IF(SUM($E101:T$101)&gt;0,T104-SUM($E101:T$101)/T101,0))</f>
        <v>0</v>
      </c>
      <c r="U105" s="607">
        <f>IF(SUM($E105:T$105)&gt;0,0,IF(SUM($E101:U$101)&gt;0,U104-SUM($E101:U$101)/U101,0))</f>
        <v>0</v>
      </c>
      <c r="V105" s="607">
        <f>IF(SUM($E105:U$105)&gt;0,0,IF(SUM($E101:V$101)&gt;0,V104-SUM($E101:V$101)/V101,0))</f>
        <v>0</v>
      </c>
      <c r="W105" s="607">
        <f>IF(SUM($E105:V$105)&gt;0,0,IF(SUM($E101:W$101)&gt;0,W104-SUM($E101:W$101)/W101,0))</f>
        <v>0</v>
      </c>
      <c r="X105" s="607">
        <f>IF(SUM($E105:W$105)&gt;0,0,IF(SUM($E101:X$101)&gt;0,X104-SUM($E101:X$101)/X101,0))</f>
        <v>0</v>
      </c>
      <c r="Y105" s="802">
        <f>IF(SUM($E105:X$105)&gt;0,0,IF(SUM($E101:Y$101)&gt;0,Y104-SUM($E101:Y$101)/Y101,0))</f>
        <v>0</v>
      </c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</row>
    <row r="106" spans="1:253" ht="5.0999999999999996" customHeight="1" x14ac:dyDescent="0.2"/>
    <row r="107" spans="1:253" ht="14.1" customHeight="1" x14ac:dyDescent="0.2">
      <c r="A107" s="783" t="s">
        <v>694</v>
      </c>
      <c r="B107" s="1183" t="s">
        <v>388</v>
      </c>
      <c r="C107" s="1184"/>
      <c r="D107" s="1185"/>
      <c r="E107" s="24"/>
      <c r="F107" s="24"/>
    </row>
    <row r="108" spans="1:253" ht="13.5" customHeight="1" x14ac:dyDescent="0.2">
      <c r="A108" s="77" t="s">
        <v>695</v>
      </c>
      <c r="B108" s="679" t="s">
        <v>390</v>
      </c>
      <c r="C108" s="680"/>
      <c r="D108" s="681">
        <f>NPV(D109,E101:Y101)</f>
        <v>5076692.0423802529</v>
      </c>
      <c r="E108" s="24"/>
      <c r="F108" s="24"/>
      <c r="K108" s="23"/>
    </row>
    <row r="109" spans="1:253" ht="13.5" customHeight="1" x14ac:dyDescent="0.2">
      <c r="A109" s="77" t="s">
        <v>696</v>
      </c>
      <c r="B109" s="682" t="s">
        <v>469</v>
      </c>
      <c r="C109" s="683"/>
      <c r="D109" s="684">
        <f>'(16)_WACC'!G55</f>
        <v>0.12275323532970878</v>
      </c>
      <c r="E109" s="24"/>
      <c r="F109" s="24"/>
      <c r="K109" s="23"/>
    </row>
    <row r="110" spans="1:253" ht="14.1" customHeight="1" x14ac:dyDescent="0.2">
      <c r="A110" s="77" t="s">
        <v>697</v>
      </c>
      <c r="B110" s="682" t="s">
        <v>391</v>
      </c>
      <c r="C110" s="683"/>
      <c r="D110" s="685" t="e">
        <f>IRR(E101:Y101)</f>
        <v>#NUM!</v>
      </c>
      <c r="E110" s="24"/>
      <c r="F110" s="24"/>
      <c r="K110" s="23"/>
    </row>
    <row r="111" spans="1:253" ht="14.1" customHeight="1" x14ac:dyDescent="0.2">
      <c r="A111" s="77" t="s">
        <v>698</v>
      </c>
      <c r="B111" s="686" t="s">
        <v>389</v>
      </c>
      <c r="C111" s="687"/>
      <c r="D111" s="688">
        <f>SUM(E105:Y105)</f>
        <v>3.130754054162721E-2</v>
      </c>
      <c r="E111" s="24"/>
      <c r="F111" s="24"/>
    </row>
    <row r="112" spans="1:253" ht="14.1" customHeight="1" x14ac:dyDescent="0.2">
      <c r="A112" s="77" t="s">
        <v>699</v>
      </c>
      <c r="B112" s="689" t="s">
        <v>392</v>
      </c>
      <c r="C112" s="690"/>
      <c r="D112" s="691">
        <f>E82</f>
        <v>0</v>
      </c>
      <c r="E112" s="24"/>
      <c r="F112" s="24"/>
    </row>
    <row r="113" spans="1:7" ht="14.1" customHeight="1" x14ac:dyDescent="0.2">
      <c r="A113" s="77" t="s">
        <v>700</v>
      </c>
      <c r="B113" s="692" t="s">
        <v>276</v>
      </c>
      <c r="C113" s="693"/>
      <c r="D113" s="694" t="s">
        <v>387</v>
      </c>
      <c r="E113" s="24"/>
      <c r="F113" s="24"/>
    </row>
    <row r="114" spans="1:7" s="25" customFormat="1" ht="14.1" customHeight="1" x14ac:dyDescent="0.2">
      <c r="A114" s="77" t="s">
        <v>701</v>
      </c>
      <c r="B114" s="692" t="s">
        <v>480</v>
      </c>
      <c r="C114" s="693"/>
      <c r="D114" s="695">
        <f>E92</f>
        <v>1000000</v>
      </c>
      <c r="E114" s="24"/>
      <c r="F114" s="24"/>
    </row>
    <row r="115" spans="1:7" s="25" customFormat="1" ht="14.1" customHeight="1" x14ac:dyDescent="0.2">
      <c r="A115" s="77" t="s">
        <v>713</v>
      </c>
      <c r="B115" s="696" t="s">
        <v>712</v>
      </c>
      <c r="C115" s="697"/>
      <c r="D115" s="701">
        <f>'(3)_Investimentos'!E51</f>
        <v>0</v>
      </c>
      <c r="E115" s="8"/>
      <c r="F115" s="8"/>
      <c r="G115" s="8"/>
    </row>
    <row r="116" spans="1:7" s="25" customFormat="1" ht="14.1" customHeight="1" x14ac:dyDescent="0.2">
      <c r="A116" s="77"/>
      <c r="B116" s="57"/>
      <c r="C116" s="57"/>
      <c r="D116" s="8"/>
      <c r="E116" s="8"/>
      <c r="F116" s="8"/>
      <c r="G116" s="8"/>
    </row>
    <row r="117" spans="1:7" s="25" customFormat="1" ht="14.1" customHeight="1" x14ac:dyDescent="0.2">
      <c r="A117" s="77"/>
      <c r="B117" s="57"/>
      <c r="C117" s="57"/>
      <c r="D117" s="708"/>
      <c r="E117" s="8"/>
      <c r="F117" s="8"/>
      <c r="G117" s="8"/>
    </row>
    <row r="121" spans="1:7" ht="14.1" customHeight="1" x14ac:dyDescent="0.2">
      <c r="D121" s="708"/>
    </row>
    <row r="134" spans="9:9" ht="14.1" customHeight="1" x14ac:dyDescent="0.2">
      <c r="I134" s="84"/>
    </row>
  </sheetData>
  <sheetProtection algorithmName="SHA-512" hashValue="x1LI8Pm/Asi3kq8+wo4+cOWBdIeV88viGkAAzO0eRVgoNCm8J0x6AzX4I+pFI5kSf0Bs3vhQbxXI6DBPNWiE3A==" saltValue="rzWS655XO+hVrwRGyVx4dg==" spinCount="100000" sheet="1" formatCells="0" formatColumns="0" formatRows="0" insertColumns="0" insertRows="0" insertHyperlinks="0" deleteColumns="0" deleteRows="0" sort="0" autoFilter="0" pivotTables="0"/>
  <mergeCells count="4">
    <mergeCell ref="B107:D107"/>
    <mergeCell ref="A78:F78"/>
    <mergeCell ref="A3:E3"/>
    <mergeCell ref="A1:Y1"/>
  </mergeCells>
  <phoneticPr fontId="104" type="noConversion"/>
  <printOptions horizontalCentered="1"/>
  <pageMargins left="0.51181102362204722" right="0.51181102362204722" top="0.98425196850393704" bottom="0.78740157480314965" header="0.31496062992125984" footer="0.31496062992125984"/>
  <pageSetup paperSize="9" scale="40" orientation="landscape" r:id="rId1"/>
  <headerFooter>
    <oddHeader>&amp;L&amp;"Calibri,Negrito"&amp;9Município de Chapecó - SC
Concessão do Serviço Municipal de Remoção, Guarda e Depósito de
Veículos Automotores&amp;R&amp;G</oddHeader>
    <oddFooter>&amp;L&amp;"Calibri,Negrito"&amp;9Fluxo de Caixa Projetado&amp;R&amp;"Calibri,Negrito"&amp;9Pág.: &amp;P de &amp;N</oddFooter>
  </headerFooter>
  <rowBreaks count="1" manualBreakCount="1">
    <brk id="77" max="21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D4FE288-0409-4189-8F39-66CBD8F295BE}">
          <x14:formula1>
            <xm:f>'(17)_Tipos_Regime_Tributári'!$A$2:$A$4</xm:f>
          </x14:formula1>
          <xm:sqref>D8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F7086-B5FA-4AA4-8DA0-C1ADDEAEC939}">
  <sheetPr>
    <tabColor theme="0" tint="-0.499984740745262"/>
  </sheetPr>
  <dimension ref="A1:H103"/>
  <sheetViews>
    <sheetView zoomScaleNormal="100" workbookViewId="0">
      <selection activeCell="K7" sqref="K7"/>
    </sheetView>
  </sheetViews>
  <sheetFormatPr defaultColWidth="8.85546875" defaultRowHeight="15" x14ac:dyDescent="0.25"/>
  <cols>
    <col min="1" max="1" width="5" style="742" bestFit="1" customWidth="1"/>
    <col min="2" max="2" width="13.7109375" style="742" customWidth="1"/>
    <col min="3" max="3" width="9.7109375" style="742" bestFit="1" customWidth="1"/>
    <col min="4" max="4" width="8.42578125" style="742" bestFit="1" customWidth="1"/>
    <col min="5" max="5" width="11.5703125" style="742" bestFit="1" customWidth="1"/>
    <col min="6" max="6" width="13.5703125" style="743" bestFit="1" customWidth="1"/>
    <col min="7" max="7" width="22" style="742" bestFit="1" customWidth="1"/>
    <col min="8" max="8" width="20.5703125" style="742" bestFit="1" customWidth="1"/>
    <col min="9" max="16384" width="8.85546875" style="742"/>
  </cols>
  <sheetData>
    <row r="1" spans="1:8" ht="16.5" thickTop="1" thickBot="1" x14ac:dyDescent="0.3">
      <c r="A1" s="1213" t="s">
        <v>729</v>
      </c>
      <c r="B1" s="1214"/>
      <c r="C1" s="1214"/>
      <c r="D1" s="1214"/>
      <c r="E1" s="1214"/>
      <c r="F1" s="1214"/>
      <c r="G1" s="1214"/>
      <c r="H1" s="1215"/>
    </row>
    <row r="2" spans="1:8" s="748" customFormat="1" ht="39.75" thickTop="1" thickBot="1" x14ac:dyDescent="0.25">
      <c r="A2" s="746" t="s">
        <v>219</v>
      </c>
      <c r="B2" s="746" t="s">
        <v>483</v>
      </c>
      <c r="C2" s="746" t="s">
        <v>382</v>
      </c>
      <c r="D2" s="746" t="s">
        <v>484</v>
      </c>
      <c r="E2" s="746" t="s">
        <v>485</v>
      </c>
      <c r="F2" s="747" t="s">
        <v>486</v>
      </c>
      <c r="G2" s="746" t="s">
        <v>486</v>
      </c>
      <c r="H2" s="746" t="s">
        <v>573</v>
      </c>
    </row>
    <row r="3" spans="1:8" s="732" customFormat="1" ht="15" customHeight="1" thickTop="1" x14ac:dyDescent="0.2">
      <c r="A3" s="1189" t="str">
        <f>[14]Projeções!A8</f>
        <v>2023</v>
      </c>
      <c r="B3" s="1192">
        <v>2312</v>
      </c>
      <c r="C3" s="733" t="s">
        <v>487</v>
      </c>
      <c r="D3" s="734">
        <v>0.21410000000000001</v>
      </c>
      <c r="E3" s="733">
        <f>B3*D3</f>
        <v>494.99920000000003</v>
      </c>
      <c r="F3" s="735">
        <f>'[14]Est. de Receita 12%'!L12</f>
        <v>182738.48242460162</v>
      </c>
      <c r="G3" s="1195">
        <f>SUM(F3:F7)</f>
        <v>1453350.4610028546</v>
      </c>
      <c r="H3" s="1198">
        <f>G3/12</f>
        <v>121112.53841690456</v>
      </c>
    </row>
    <row r="4" spans="1:8" s="732" customFormat="1" ht="15" customHeight="1" x14ac:dyDescent="0.2">
      <c r="A4" s="1190"/>
      <c r="B4" s="1193"/>
      <c r="C4" s="736" t="s">
        <v>488</v>
      </c>
      <c r="D4" s="737">
        <v>0.55379999999999996</v>
      </c>
      <c r="E4" s="736">
        <f>B3*D4</f>
        <v>1280.3855999999998</v>
      </c>
      <c r="F4" s="738">
        <f>'[14]Est. de Receita 12%'!L13</f>
        <v>768583.72211712005</v>
      </c>
      <c r="G4" s="1196"/>
      <c r="H4" s="1199"/>
    </row>
    <row r="5" spans="1:8" s="732" customFormat="1" ht="15" customHeight="1" x14ac:dyDescent="0.2">
      <c r="A5" s="1190"/>
      <c r="B5" s="1193"/>
      <c r="C5" s="736" t="s">
        <v>489</v>
      </c>
      <c r="D5" s="737">
        <v>0.12529999999999999</v>
      </c>
      <c r="E5" s="736">
        <f>B3*D5</f>
        <v>289.6936</v>
      </c>
      <c r="F5" s="738">
        <f>'[14]Est. de Receita 12%'!L14</f>
        <v>216500.37518000643</v>
      </c>
      <c r="G5" s="1196"/>
      <c r="H5" s="1199"/>
    </row>
    <row r="6" spans="1:8" s="732" customFormat="1" ht="15" customHeight="1" x14ac:dyDescent="0.2">
      <c r="A6" s="1190"/>
      <c r="B6" s="1193"/>
      <c r="C6" s="736" t="s">
        <v>490</v>
      </c>
      <c r="D6" s="737">
        <v>4.3099999999999999E-2</v>
      </c>
      <c r="E6" s="736">
        <f>B3*D6</f>
        <v>99.647199999999998</v>
      </c>
      <c r="F6" s="738">
        <f>'[14]Est. de Receita 12%'!L15</f>
        <v>88826.378220518396</v>
      </c>
      <c r="G6" s="1196"/>
      <c r="H6" s="1199"/>
    </row>
    <row r="7" spans="1:8" s="732" customFormat="1" ht="15" customHeight="1" thickBot="1" x14ac:dyDescent="0.25">
      <c r="A7" s="1191"/>
      <c r="B7" s="1194"/>
      <c r="C7" s="739" t="s">
        <v>491</v>
      </c>
      <c r="D7" s="740">
        <v>6.3700000000000007E-2</v>
      </c>
      <c r="E7" s="739">
        <f>B3*D7</f>
        <v>147.27440000000001</v>
      </c>
      <c r="F7" s="741">
        <f>'[14]Est. de Receita 12%'!L16</f>
        <v>196701.50306060805</v>
      </c>
      <c r="G7" s="1197"/>
      <c r="H7" s="1200"/>
    </row>
    <row r="8" spans="1:8" s="732" customFormat="1" ht="15" customHeight="1" thickTop="1" x14ac:dyDescent="0.2">
      <c r="A8" s="1201" t="str">
        <f>[14]Projeções!A9</f>
        <v>2024</v>
      </c>
      <c r="B8" s="1204">
        <v>2313</v>
      </c>
      <c r="C8" s="749" t="s">
        <v>487</v>
      </c>
      <c r="D8" s="750">
        <f t="shared" ref="D8:D12" si="0">D3</f>
        <v>0.21410000000000001</v>
      </c>
      <c r="E8" s="749">
        <f>B8*D8</f>
        <v>495.2133</v>
      </c>
      <c r="F8" s="745">
        <f>'[14]Est. de Receita 12%'!L17</f>
        <v>182817.52156059843</v>
      </c>
      <c r="G8" s="1207">
        <f>SUM(F8:F12)</f>
        <v>1453979.0727939459</v>
      </c>
      <c r="H8" s="1210">
        <f>G8/12</f>
        <v>121164.92273282883</v>
      </c>
    </row>
    <row r="9" spans="1:8" s="732" customFormat="1" ht="15" customHeight="1" x14ac:dyDescent="0.2">
      <c r="A9" s="1202"/>
      <c r="B9" s="1205"/>
      <c r="C9" s="751" t="s">
        <v>488</v>
      </c>
      <c r="D9" s="752">
        <f t="shared" si="0"/>
        <v>0.55379999999999996</v>
      </c>
      <c r="E9" s="751">
        <f>B8*D9</f>
        <v>1280.9394</v>
      </c>
      <c r="F9" s="753">
        <f>'[14]Est. de Receita 12%'!L18</f>
        <v>768916.15452288021</v>
      </c>
      <c r="G9" s="1208"/>
      <c r="H9" s="1211"/>
    </row>
    <row r="10" spans="1:8" s="732" customFormat="1" ht="15" customHeight="1" x14ac:dyDescent="0.2">
      <c r="A10" s="1202"/>
      <c r="B10" s="1205"/>
      <c r="C10" s="751" t="s">
        <v>489</v>
      </c>
      <c r="D10" s="752">
        <f t="shared" si="0"/>
        <v>0.12529999999999999</v>
      </c>
      <c r="E10" s="751">
        <f>B8*D10</f>
        <v>289.81889999999999</v>
      </c>
      <c r="F10" s="753">
        <f>'[14]Est. de Receita 12%'!L19</f>
        <v>216594.01721079362</v>
      </c>
      <c r="G10" s="1208"/>
      <c r="H10" s="1211"/>
    </row>
    <row r="11" spans="1:8" s="732" customFormat="1" ht="15" customHeight="1" x14ac:dyDescent="0.2">
      <c r="A11" s="1202"/>
      <c r="B11" s="1205"/>
      <c r="C11" s="751" t="s">
        <v>490</v>
      </c>
      <c r="D11" s="752">
        <f t="shared" si="0"/>
        <v>4.3099999999999999E-2</v>
      </c>
      <c r="E11" s="751">
        <f>B8*D11</f>
        <v>99.690299999999993</v>
      </c>
      <c r="F11" s="753">
        <f>'[14]Est. de Receita 12%'!L20</f>
        <v>88864.797934281596</v>
      </c>
      <c r="G11" s="1208"/>
      <c r="H11" s="1211"/>
    </row>
    <row r="12" spans="1:8" s="732" customFormat="1" ht="15" customHeight="1" thickBot="1" x14ac:dyDescent="0.25">
      <c r="A12" s="1203"/>
      <c r="B12" s="1206"/>
      <c r="C12" s="754" t="s">
        <v>491</v>
      </c>
      <c r="D12" s="755">
        <f t="shared" si="0"/>
        <v>6.3700000000000007E-2</v>
      </c>
      <c r="E12" s="754">
        <f>B8*D12</f>
        <v>147.33810000000003</v>
      </c>
      <c r="F12" s="756">
        <f>'[14]Est. de Receita 12%'!L21</f>
        <v>196786.58156539206</v>
      </c>
      <c r="G12" s="1209"/>
      <c r="H12" s="1212"/>
    </row>
    <row r="13" spans="1:8" s="732" customFormat="1" ht="15" customHeight="1" thickTop="1" x14ac:dyDescent="0.2">
      <c r="A13" s="1189" t="str">
        <f>[14]Projeções!A10</f>
        <v>2025</v>
      </c>
      <c r="B13" s="1192">
        <v>2314</v>
      </c>
      <c r="C13" s="733" t="s">
        <v>487</v>
      </c>
      <c r="D13" s="734">
        <f>D8</f>
        <v>0.21410000000000001</v>
      </c>
      <c r="E13" s="733">
        <f>B13*D13</f>
        <v>495.42740000000003</v>
      </c>
      <c r="F13" s="735">
        <f>'[14]Est. de Receita 12%'!L22</f>
        <v>182896.56069659523</v>
      </c>
      <c r="G13" s="1195">
        <f t="shared" ref="G13" si="1">SUM(F13:F17)</f>
        <v>1454607.6845850369</v>
      </c>
      <c r="H13" s="1198">
        <f t="shared" ref="H13" si="2">G13/12</f>
        <v>121217.30704875308</v>
      </c>
    </row>
    <row r="14" spans="1:8" s="732" customFormat="1" ht="15" customHeight="1" x14ac:dyDescent="0.2">
      <c r="A14" s="1190"/>
      <c r="B14" s="1193"/>
      <c r="C14" s="736" t="s">
        <v>488</v>
      </c>
      <c r="D14" s="737">
        <f t="shared" ref="D14:D17" si="3">D9</f>
        <v>0.55379999999999996</v>
      </c>
      <c r="E14" s="736">
        <f>B13*D14</f>
        <v>1281.4931999999999</v>
      </c>
      <c r="F14" s="738">
        <f>'[14]Est. de Receita 12%'!L23</f>
        <v>769248.58692864014</v>
      </c>
      <c r="G14" s="1196"/>
      <c r="H14" s="1199"/>
    </row>
    <row r="15" spans="1:8" s="732" customFormat="1" ht="15" customHeight="1" x14ac:dyDescent="0.2">
      <c r="A15" s="1190"/>
      <c r="B15" s="1193"/>
      <c r="C15" s="736" t="s">
        <v>489</v>
      </c>
      <c r="D15" s="737">
        <f t="shared" si="3"/>
        <v>0.12529999999999999</v>
      </c>
      <c r="E15" s="736">
        <f>B13*D15</f>
        <v>289.94419999999997</v>
      </c>
      <c r="F15" s="738">
        <f>'[14]Est. de Receita 12%'!L24</f>
        <v>216687.65924158081</v>
      </c>
      <c r="G15" s="1196"/>
      <c r="H15" s="1199"/>
    </row>
    <row r="16" spans="1:8" s="732" customFormat="1" ht="15" customHeight="1" x14ac:dyDescent="0.2">
      <c r="A16" s="1190"/>
      <c r="B16" s="1193"/>
      <c r="C16" s="736" t="s">
        <v>490</v>
      </c>
      <c r="D16" s="737">
        <f t="shared" si="3"/>
        <v>4.3099999999999999E-2</v>
      </c>
      <c r="E16" s="736">
        <f>B13*D16</f>
        <v>99.733400000000003</v>
      </c>
      <c r="F16" s="738">
        <f>'[14]Est. de Receita 12%'!L25</f>
        <v>88903.217648044811</v>
      </c>
      <c r="G16" s="1196"/>
      <c r="H16" s="1199"/>
    </row>
    <row r="17" spans="1:8" s="732" customFormat="1" ht="15" customHeight="1" thickBot="1" x14ac:dyDescent="0.25">
      <c r="A17" s="1191"/>
      <c r="B17" s="1194"/>
      <c r="C17" s="739" t="s">
        <v>491</v>
      </c>
      <c r="D17" s="740">
        <f t="shared" si="3"/>
        <v>6.3700000000000007E-2</v>
      </c>
      <c r="E17" s="739">
        <f>B13*D17</f>
        <v>147.40180000000001</v>
      </c>
      <c r="F17" s="741">
        <f>'[14]Est. de Receita 12%'!L26</f>
        <v>196871.66007017603</v>
      </c>
      <c r="G17" s="1197"/>
      <c r="H17" s="1200"/>
    </row>
    <row r="18" spans="1:8" s="732" customFormat="1" ht="15" customHeight="1" thickTop="1" x14ac:dyDescent="0.2">
      <c r="A18" s="1201" t="str">
        <f>[14]Projeções!A11</f>
        <v>2026</v>
      </c>
      <c r="B18" s="1204">
        <v>2315</v>
      </c>
      <c r="C18" s="749" t="s">
        <v>487</v>
      </c>
      <c r="D18" s="750">
        <f>D13</f>
        <v>0.21410000000000001</v>
      </c>
      <c r="E18" s="749">
        <f>B18*D18</f>
        <v>495.64150000000001</v>
      </c>
      <c r="F18" s="745">
        <f>'[14]Est. de Receita 12%'!L27</f>
        <v>182975.59983259201</v>
      </c>
      <c r="G18" s="1207">
        <f t="shared" ref="G18" si="4">SUM(F18:F22)</f>
        <v>1455236.2963761282</v>
      </c>
      <c r="H18" s="1210">
        <f t="shared" ref="H18" si="5">G18/12</f>
        <v>121269.69136467735</v>
      </c>
    </row>
    <row r="19" spans="1:8" s="732" customFormat="1" ht="15" customHeight="1" x14ac:dyDescent="0.2">
      <c r="A19" s="1202"/>
      <c r="B19" s="1205"/>
      <c r="C19" s="751" t="s">
        <v>488</v>
      </c>
      <c r="D19" s="752">
        <f t="shared" ref="D19:D22" si="6">D14</f>
        <v>0.55379999999999996</v>
      </c>
      <c r="E19" s="751">
        <f>B18*D19</f>
        <v>1282.0469999999998</v>
      </c>
      <c r="F19" s="753">
        <f>'[14]Est. de Receita 12%'!L28</f>
        <v>769581.01933440007</v>
      </c>
      <c r="G19" s="1208"/>
      <c r="H19" s="1211"/>
    </row>
    <row r="20" spans="1:8" s="732" customFormat="1" ht="15" customHeight="1" x14ac:dyDescent="0.2">
      <c r="A20" s="1202"/>
      <c r="B20" s="1205"/>
      <c r="C20" s="751" t="s">
        <v>489</v>
      </c>
      <c r="D20" s="752">
        <f t="shared" si="6"/>
        <v>0.12529999999999999</v>
      </c>
      <c r="E20" s="751">
        <f>B18*D20</f>
        <v>290.06950000000001</v>
      </c>
      <c r="F20" s="753">
        <f>'[14]Est. de Receita 12%'!L29</f>
        <v>216781.30127236803</v>
      </c>
      <c r="G20" s="1208"/>
      <c r="H20" s="1211"/>
    </row>
    <row r="21" spans="1:8" s="732" customFormat="1" ht="15" customHeight="1" x14ac:dyDescent="0.2">
      <c r="A21" s="1202"/>
      <c r="B21" s="1205"/>
      <c r="C21" s="751" t="s">
        <v>490</v>
      </c>
      <c r="D21" s="752">
        <f t="shared" si="6"/>
        <v>4.3099999999999999E-2</v>
      </c>
      <c r="E21" s="751">
        <f>B18*D21</f>
        <v>99.776499999999999</v>
      </c>
      <c r="F21" s="753">
        <f>'[14]Est. de Receita 12%'!L30</f>
        <v>88941.637361807996</v>
      </c>
      <c r="G21" s="1208"/>
      <c r="H21" s="1211"/>
    </row>
    <row r="22" spans="1:8" s="732" customFormat="1" ht="15" customHeight="1" thickBot="1" x14ac:dyDescent="0.25">
      <c r="A22" s="1203"/>
      <c r="B22" s="1206"/>
      <c r="C22" s="754" t="s">
        <v>491</v>
      </c>
      <c r="D22" s="755">
        <f t="shared" si="6"/>
        <v>6.3700000000000007E-2</v>
      </c>
      <c r="E22" s="754">
        <f>B18*D22</f>
        <v>147.46550000000002</v>
      </c>
      <c r="F22" s="756">
        <f>'[14]Est. de Receita 12%'!L31</f>
        <v>196956.73857496007</v>
      </c>
      <c r="G22" s="1209"/>
      <c r="H22" s="1212"/>
    </row>
    <row r="23" spans="1:8" s="732" customFormat="1" ht="15" customHeight="1" thickTop="1" x14ac:dyDescent="0.2">
      <c r="A23" s="1189" t="str">
        <f>[14]Projeções!A12</f>
        <v>2027</v>
      </c>
      <c r="B23" s="1192">
        <v>2316</v>
      </c>
      <c r="C23" s="733" t="s">
        <v>487</v>
      </c>
      <c r="D23" s="734">
        <f>D18</f>
        <v>0.21410000000000001</v>
      </c>
      <c r="E23" s="733">
        <f>B23*D23</f>
        <v>495.85560000000004</v>
      </c>
      <c r="F23" s="735">
        <f>'[14]Est. de Receita 12%'!L32</f>
        <v>183054.63896858884</v>
      </c>
      <c r="G23" s="1195">
        <f t="shared" ref="G23" si="7">SUM(F23:F27)</f>
        <v>1455864.9081672195</v>
      </c>
      <c r="H23" s="1198">
        <f t="shared" ref="H23" si="8">G23/12</f>
        <v>121322.07568060163</v>
      </c>
    </row>
    <row r="24" spans="1:8" s="732" customFormat="1" ht="15" customHeight="1" x14ac:dyDescent="0.2">
      <c r="A24" s="1190"/>
      <c r="B24" s="1193"/>
      <c r="C24" s="736" t="s">
        <v>488</v>
      </c>
      <c r="D24" s="737">
        <f t="shared" ref="D24:D27" si="9">D19</f>
        <v>0.55379999999999996</v>
      </c>
      <c r="E24" s="736">
        <f>B23*D24</f>
        <v>1282.6007999999999</v>
      </c>
      <c r="F24" s="738">
        <f>'[14]Est. de Receita 12%'!L33</f>
        <v>769913.45174016012</v>
      </c>
      <c r="G24" s="1196"/>
      <c r="H24" s="1199"/>
    </row>
    <row r="25" spans="1:8" s="732" customFormat="1" ht="15" customHeight="1" x14ac:dyDescent="0.2">
      <c r="A25" s="1190"/>
      <c r="B25" s="1193"/>
      <c r="C25" s="736" t="s">
        <v>489</v>
      </c>
      <c r="D25" s="737">
        <f t="shared" si="9"/>
        <v>0.12529999999999999</v>
      </c>
      <c r="E25" s="736">
        <f>B23*D25</f>
        <v>290.19479999999999</v>
      </c>
      <c r="F25" s="738">
        <f>'[14]Est. de Receita 12%'!L34</f>
        <v>216874.94330315522</v>
      </c>
      <c r="G25" s="1196"/>
      <c r="H25" s="1199"/>
    </row>
    <row r="26" spans="1:8" s="732" customFormat="1" ht="15" customHeight="1" x14ac:dyDescent="0.2">
      <c r="A26" s="1190"/>
      <c r="B26" s="1193"/>
      <c r="C26" s="736" t="s">
        <v>490</v>
      </c>
      <c r="D26" s="737">
        <f t="shared" si="9"/>
        <v>4.3099999999999999E-2</v>
      </c>
      <c r="E26" s="736">
        <f>B23*D26</f>
        <v>99.819599999999994</v>
      </c>
      <c r="F26" s="738">
        <f>'[14]Est. de Receita 12%'!L35</f>
        <v>88980.057075571196</v>
      </c>
      <c r="G26" s="1196"/>
      <c r="H26" s="1199"/>
    </row>
    <row r="27" spans="1:8" s="732" customFormat="1" ht="15" customHeight="1" thickBot="1" x14ac:dyDescent="0.25">
      <c r="A27" s="1191"/>
      <c r="B27" s="1194"/>
      <c r="C27" s="739" t="s">
        <v>491</v>
      </c>
      <c r="D27" s="740">
        <f t="shared" si="9"/>
        <v>6.3700000000000007E-2</v>
      </c>
      <c r="E27" s="739">
        <f>B23*D27</f>
        <v>147.5292</v>
      </c>
      <c r="F27" s="741">
        <f>'[14]Est. de Receita 12%'!L36</f>
        <v>197041.81707974404</v>
      </c>
      <c r="G27" s="1197"/>
      <c r="H27" s="1200"/>
    </row>
    <row r="28" spans="1:8" s="732" customFormat="1" ht="15" customHeight="1" thickTop="1" x14ac:dyDescent="0.2">
      <c r="A28" s="1201" t="str">
        <f>[14]Projeções!A13</f>
        <v>2028</v>
      </c>
      <c r="B28" s="1204">
        <v>2317</v>
      </c>
      <c r="C28" s="749" t="s">
        <v>487</v>
      </c>
      <c r="D28" s="750">
        <f>D23</f>
        <v>0.21410000000000001</v>
      </c>
      <c r="E28" s="749">
        <f>B28*D28</f>
        <v>496.06970000000001</v>
      </c>
      <c r="F28" s="745">
        <f>'[14]Est. de Receita 12%'!L37</f>
        <v>183133.67810458562</v>
      </c>
      <c r="G28" s="1207">
        <f t="shared" ref="G28" si="10">SUM(F28:F32)</f>
        <v>1456493.5199583105</v>
      </c>
      <c r="H28" s="1210">
        <f t="shared" ref="H28" si="11">G28/12</f>
        <v>121374.45999652588</v>
      </c>
    </row>
    <row r="29" spans="1:8" s="732" customFormat="1" ht="15" customHeight="1" x14ac:dyDescent="0.2">
      <c r="A29" s="1202"/>
      <c r="B29" s="1205"/>
      <c r="C29" s="751" t="s">
        <v>488</v>
      </c>
      <c r="D29" s="752">
        <f t="shared" ref="D29:D32" si="12">D24</f>
        <v>0.55379999999999996</v>
      </c>
      <c r="E29" s="751">
        <f>B28*D29</f>
        <v>1283.1545999999998</v>
      </c>
      <c r="F29" s="753">
        <f>'[14]Est. de Receita 12%'!L38</f>
        <v>770245.88414592005</v>
      </c>
      <c r="G29" s="1208"/>
      <c r="H29" s="1211"/>
    </row>
    <row r="30" spans="1:8" s="732" customFormat="1" ht="15" customHeight="1" x14ac:dyDescent="0.2">
      <c r="A30" s="1202"/>
      <c r="B30" s="1205"/>
      <c r="C30" s="751" t="s">
        <v>489</v>
      </c>
      <c r="D30" s="752">
        <f t="shared" si="12"/>
        <v>0.12529999999999999</v>
      </c>
      <c r="E30" s="751">
        <f>B28*D30</f>
        <v>290.32009999999997</v>
      </c>
      <c r="F30" s="753">
        <f>'[14]Est. de Receita 12%'!L39</f>
        <v>216968.58533394241</v>
      </c>
      <c r="G30" s="1208"/>
      <c r="H30" s="1211"/>
    </row>
    <row r="31" spans="1:8" s="732" customFormat="1" ht="15" customHeight="1" x14ac:dyDescent="0.2">
      <c r="A31" s="1202"/>
      <c r="B31" s="1205"/>
      <c r="C31" s="751" t="s">
        <v>490</v>
      </c>
      <c r="D31" s="752">
        <f t="shared" si="12"/>
        <v>4.3099999999999999E-2</v>
      </c>
      <c r="E31" s="751">
        <f>B28*D31</f>
        <v>99.862700000000004</v>
      </c>
      <c r="F31" s="753">
        <f>'[14]Est. de Receita 12%'!L40</f>
        <v>89018.476789334411</v>
      </c>
      <c r="G31" s="1208"/>
      <c r="H31" s="1211"/>
    </row>
    <row r="32" spans="1:8" s="732" customFormat="1" ht="15" customHeight="1" thickBot="1" x14ac:dyDescent="0.25">
      <c r="A32" s="1203"/>
      <c r="B32" s="1206"/>
      <c r="C32" s="754" t="s">
        <v>491</v>
      </c>
      <c r="D32" s="755">
        <f t="shared" si="12"/>
        <v>6.3700000000000007E-2</v>
      </c>
      <c r="E32" s="754">
        <f>B28*D32</f>
        <v>147.59290000000001</v>
      </c>
      <c r="F32" s="756">
        <f>'[14]Est. de Receita 12%'!L41</f>
        <v>197126.89558452804</v>
      </c>
      <c r="G32" s="1209"/>
      <c r="H32" s="1212"/>
    </row>
    <row r="33" spans="1:8" s="732" customFormat="1" ht="15" customHeight="1" thickTop="1" x14ac:dyDescent="0.2">
      <c r="A33" s="1189" t="str">
        <f>[14]Projeções!A14</f>
        <v>2029</v>
      </c>
      <c r="B33" s="1192">
        <v>2318</v>
      </c>
      <c r="C33" s="733" t="s">
        <v>487</v>
      </c>
      <c r="D33" s="734">
        <f>D28</f>
        <v>0.21410000000000001</v>
      </c>
      <c r="E33" s="733">
        <f>B33*D33</f>
        <v>496.28380000000004</v>
      </c>
      <c r="F33" s="735">
        <f>'[14]Est. de Receita 12%'!L42</f>
        <v>183212.71724058242</v>
      </c>
      <c r="G33" s="1195">
        <f t="shared" ref="G33" si="13">SUM(F33:F37)</f>
        <v>1457122.131749402</v>
      </c>
      <c r="H33" s="1198">
        <f t="shared" ref="H33" si="14">G33/12</f>
        <v>121426.84431245016</v>
      </c>
    </row>
    <row r="34" spans="1:8" s="732" customFormat="1" ht="15" customHeight="1" x14ac:dyDescent="0.2">
      <c r="A34" s="1190"/>
      <c r="B34" s="1193"/>
      <c r="C34" s="736" t="s">
        <v>488</v>
      </c>
      <c r="D34" s="737">
        <f t="shared" ref="D34:D37" si="15">D29</f>
        <v>0.55379999999999996</v>
      </c>
      <c r="E34" s="736">
        <f>B33*D34</f>
        <v>1283.7084</v>
      </c>
      <c r="F34" s="738">
        <f>'[14]Est. de Receita 12%'!L43</f>
        <v>770578.31655168021</v>
      </c>
      <c r="G34" s="1196"/>
      <c r="H34" s="1199"/>
    </row>
    <row r="35" spans="1:8" s="732" customFormat="1" ht="15" customHeight="1" x14ac:dyDescent="0.2">
      <c r="A35" s="1190"/>
      <c r="B35" s="1193"/>
      <c r="C35" s="736" t="s">
        <v>489</v>
      </c>
      <c r="D35" s="737">
        <f t="shared" si="15"/>
        <v>0.12529999999999999</v>
      </c>
      <c r="E35" s="736">
        <f>B33*D35</f>
        <v>290.44540000000001</v>
      </c>
      <c r="F35" s="738">
        <f>'[14]Est. de Receita 12%'!L44</f>
        <v>217062.22736472962</v>
      </c>
      <c r="G35" s="1196"/>
      <c r="H35" s="1199"/>
    </row>
    <row r="36" spans="1:8" s="732" customFormat="1" ht="15" customHeight="1" x14ac:dyDescent="0.2">
      <c r="A36" s="1190"/>
      <c r="B36" s="1193"/>
      <c r="C36" s="736" t="s">
        <v>490</v>
      </c>
      <c r="D36" s="737">
        <f t="shared" si="15"/>
        <v>4.3099999999999999E-2</v>
      </c>
      <c r="E36" s="736">
        <f>B33*D36</f>
        <v>99.905799999999999</v>
      </c>
      <c r="F36" s="738">
        <f>'[14]Est. de Receita 12%'!L45</f>
        <v>89056.896503097596</v>
      </c>
      <c r="G36" s="1196"/>
      <c r="H36" s="1199"/>
    </row>
    <row r="37" spans="1:8" s="732" customFormat="1" ht="15" customHeight="1" thickBot="1" x14ac:dyDescent="0.25">
      <c r="A37" s="1191"/>
      <c r="B37" s="1194"/>
      <c r="C37" s="739" t="s">
        <v>491</v>
      </c>
      <c r="D37" s="740">
        <f t="shared" si="15"/>
        <v>6.3700000000000007E-2</v>
      </c>
      <c r="E37" s="739">
        <f>B33*D37</f>
        <v>147.65660000000003</v>
      </c>
      <c r="F37" s="741">
        <f>'[14]Est. de Receita 12%'!L46</f>
        <v>197211.97408931205</v>
      </c>
      <c r="G37" s="1197"/>
      <c r="H37" s="1200"/>
    </row>
    <row r="38" spans="1:8" s="732" customFormat="1" ht="15" customHeight="1" thickTop="1" x14ac:dyDescent="0.2">
      <c r="A38" s="1201" t="str">
        <f>[14]Projeções!A15</f>
        <v>2030</v>
      </c>
      <c r="B38" s="1204">
        <v>2319</v>
      </c>
      <c r="C38" s="749" t="s">
        <v>487</v>
      </c>
      <c r="D38" s="750">
        <f>D33</f>
        <v>0.21410000000000001</v>
      </c>
      <c r="E38" s="749">
        <f>B38*D38</f>
        <v>496.49790000000002</v>
      </c>
      <c r="F38" s="745">
        <f>'[14]Est. de Receita 12%'!L47</f>
        <v>183291.75637657923</v>
      </c>
      <c r="G38" s="1207">
        <f t="shared" ref="G38" si="16">SUM(F38:F42)</f>
        <v>1457750.7435404933</v>
      </c>
      <c r="H38" s="1210">
        <f t="shared" ref="H38" si="17">G38/12</f>
        <v>121479.22862837445</v>
      </c>
    </row>
    <row r="39" spans="1:8" s="732" customFormat="1" ht="15" customHeight="1" x14ac:dyDescent="0.2">
      <c r="A39" s="1202"/>
      <c r="B39" s="1205"/>
      <c r="C39" s="751" t="s">
        <v>488</v>
      </c>
      <c r="D39" s="752">
        <f t="shared" ref="D39:D42" si="18">D34</f>
        <v>0.55379999999999996</v>
      </c>
      <c r="E39" s="751">
        <f>B38*D39</f>
        <v>1284.2621999999999</v>
      </c>
      <c r="F39" s="753">
        <f>'[14]Est. de Receita 12%'!L48</f>
        <v>770910.74895744014</v>
      </c>
      <c r="G39" s="1208"/>
      <c r="H39" s="1211"/>
    </row>
    <row r="40" spans="1:8" s="732" customFormat="1" ht="15" customHeight="1" x14ac:dyDescent="0.2">
      <c r="A40" s="1202"/>
      <c r="B40" s="1205"/>
      <c r="C40" s="751" t="s">
        <v>489</v>
      </c>
      <c r="D40" s="752">
        <f t="shared" si="18"/>
        <v>0.12529999999999999</v>
      </c>
      <c r="E40" s="751">
        <f>B38*D40</f>
        <v>290.57069999999999</v>
      </c>
      <c r="F40" s="753">
        <f>'[14]Est. de Receita 12%'!L49</f>
        <v>217155.86939551681</v>
      </c>
      <c r="G40" s="1208"/>
      <c r="H40" s="1211"/>
    </row>
    <row r="41" spans="1:8" s="732" customFormat="1" ht="15" customHeight="1" x14ac:dyDescent="0.2">
      <c r="A41" s="1202"/>
      <c r="B41" s="1205"/>
      <c r="C41" s="751" t="s">
        <v>490</v>
      </c>
      <c r="D41" s="752">
        <f t="shared" si="18"/>
        <v>4.3099999999999999E-2</v>
      </c>
      <c r="E41" s="751">
        <f>B38*D41</f>
        <v>99.948899999999995</v>
      </c>
      <c r="F41" s="753">
        <f>'[14]Est. de Receita 12%'!L50</f>
        <v>89095.316216860796</v>
      </c>
      <c r="G41" s="1208"/>
      <c r="H41" s="1211"/>
    </row>
    <row r="42" spans="1:8" s="732" customFormat="1" ht="15" customHeight="1" thickBot="1" x14ac:dyDescent="0.25">
      <c r="A42" s="1203"/>
      <c r="B42" s="1206"/>
      <c r="C42" s="754" t="s">
        <v>491</v>
      </c>
      <c r="D42" s="755">
        <f t="shared" si="18"/>
        <v>6.3700000000000007E-2</v>
      </c>
      <c r="E42" s="754">
        <f>B38*D42</f>
        <v>147.72030000000001</v>
      </c>
      <c r="F42" s="756">
        <f>'[14]Est. de Receita 12%'!L51</f>
        <v>197297.05259409605</v>
      </c>
      <c r="G42" s="1209"/>
      <c r="H42" s="1212"/>
    </row>
    <row r="43" spans="1:8" s="732" customFormat="1" ht="15" customHeight="1" thickTop="1" x14ac:dyDescent="0.2">
      <c r="A43" s="1189" t="str">
        <f>[14]Projeções!A16</f>
        <v>2031</v>
      </c>
      <c r="B43" s="1192">
        <v>2320</v>
      </c>
      <c r="C43" s="733" t="s">
        <v>487</v>
      </c>
      <c r="D43" s="734">
        <f>D38</f>
        <v>0.21410000000000001</v>
      </c>
      <c r="E43" s="733">
        <f>B43*D43</f>
        <v>496.71200000000005</v>
      </c>
      <c r="F43" s="735">
        <f>'[14]Est. de Receita 12%'!L52</f>
        <v>183370.79551257603</v>
      </c>
      <c r="G43" s="1195">
        <f t="shared" ref="G43" si="19">SUM(F43:F47)</f>
        <v>1458379.3553315839</v>
      </c>
      <c r="H43" s="1198">
        <f t="shared" ref="H43" si="20">G43/12</f>
        <v>121531.61294429866</v>
      </c>
    </row>
    <row r="44" spans="1:8" s="732" customFormat="1" ht="15" customHeight="1" x14ac:dyDescent="0.2">
      <c r="A44" s="1190"/>
      <c r="B44" s="1193"/>
      <c r="C44" s="736" t="s">
        <v>488</v>
      </c>
      <c r="D44" s="737">
        <f t="shared" ref="D44:D47" si="21">D39</f>
        <v>0.55379999999999996</v>
      </c>
      <c r="E44" s="736">
        <f>B43*D44</f>
        <v>1284.8159999999998</v>
      </c>
      <c r="F44" s="738">
        <f>'[14]Est. de Receita 12%'!L53</f>
        <v>771243.18136320007</v>
      </c>
      <c r="G44" s="1196"/>
      <c r="H44" s="1199"/>
    </row>
    <row r="45" spans="1:8" s="732" customFormat="1" ht="15" customHeight="1" x14ac:dyDescent="0.2">
      <c r="A45" s="1190"/>
      <c r="B45" s="1193"/>
      <c r="C45" s="736" t="s">
        <v>489</v>
      </c>
      <c r="D45" s="737">
        <f t="shared" si="21"/>
        <v>0.12529999999999999</v>
      </c>
      <c r="E45" s="736">
        <f>B43*D45</f>
        <v>290.69599999999997</v>
      </c>
      <c r="F45" s="738">
        <f>'[14]Est. de Receita 12%'!L54</f>
        <v>217249.511426304</v>
      </c>
      <c r="G45" s="1196"/>
      <c r="H45" s="1199"/>
    </row>
    <row r="46" spans="1:8" s="732" customFormat="1" ht="15" customHeight="1" x14ac:dyDescent="0.2">
      <c r="A46" s="1190"/>
      <c r="B46" s="1193"/>
      <c r="C46" s="736" t="s">
        <v>490</v>
      </c>
      <c r="D46" s="737">
        <f t="shared" si="21"/>
        <v>4.3099999999999999E-2</v>
      </c>
      <c r="E46" s="736">
        <f>B43*D46</f>
        <v>99.992000000000004</v>
      </c>
      <c r="F46" s="738">
        <f>'[14]Est. de Receita 12%'!L55</f>
        <v>89133.735930624011</v>
      </c>
      <c r="G46" s="1196"/>
      <c r="H46" s="1199"/>
    </row>
    <row r="47" spans="1:8" s="732" customFormat="1" ht="15" customHeight="1" thickBot="1" x14ac:dyDescent="0.25">
      <c r="A47" s="1191"/>
      <c r="B47" s="1194"/>
      <c r="C47" s="739" t="s">
        <v>491</v>
      </c>
      <c r="D47" s="740">
        <f t="shared" si="21"/>
        <v>6.3700000000000007E-2</v>
      </c>
      <c r="E47" s="739">
        <f>B43*D47</f>
        <v>147.78400000000002</v>
      </c>
      <c r="F47" s="741">
        <f>'[14]Est. de Receita 12%'!L56</f>
        <v>197382.13109888005</v>
      </c>
      <c r="G47" s="1197"/>
      <c r="H47" s="1200"/>
    </row>
    <row r="48" spans="1:8" s="732" customFormat="1" ht="15" customHeight="1" thickTop="1" x14ac:dyDescent="0.2">
      <c r="A48" s="1201" t="str">
        <f>[14]Projeções!A17</f>
        <v>2032</v>
      </c>
      <c r="B48" s="1204">
        <v>2321</v>
      </c>
      <c r="C48" s="749" t="s">
        <v>487</v>
      </c>
      <c r="D48" s="750">
        <f>D43</f>
        <v>0.21410000000000001</v>
      </c>
      <c r="E48" s="749">
        <f>B48*D48</f>
        <v>496.92610000000002</v>
      </c>
      <c r="F48" s="745">
        <f>'[14]Est. de Receita 12%'!L57</f>
        <v>183449.83464857284</v>
      </c>
      <c r="G48" s="1207">
        <f t="shared" ref="G48" si="22">SUM(F48:F52)</f>
        <v>1459007.9671226754</v>
      </c>
      <c r="H48" s="1210">
        <f t="shared" ref="H48" si="23">G48/12</f>
        <v>121583.99726022295</v>
      </c>
    </row>
    <row r="49" spans="1:8" s="732" customFormat="1" ht="15" customHeight="1" x14ac:dyDescent="0.2">
      <c r="A49" s="1202"/>
      <c r="B49" s="1205"/>
      <c r="C49" s="751" t="s">
        <v>488</v>
      </c>
      <c r="D49" s="752">
        <f t="shared" ref="D49:D52" si="24">D44</f>
        <v>0.55379999999999996</v>
      </c>
      <c r="E49" s="751">
        <f>B48*D49</f>
        <v>1285.3697999999999</v>
      </c>
      <c r="F49" s="753">
        <f>'[14]Est. de Receita 12%'!L58</f>
        <v>771575.61376896012</v>
      </c>
      <c r="G49" s="1208"/>
      <c r="H49" s="1211"/>
    </row>
    <row r="50" spans="1:8" s="732" customFormat="1" ht="15" customHeight="1" x14ac:dyDescent="0.2">
      <c r="A50" s="1202"/>
      <c r="B50" s="1205"/>
      <c r="C50" s="751" t="s">
        <v>489</v>
      </c>
      <c r="D50" s="752">
        <f t="shared" si="24"/>
        <v>0.12529999999999999</v>
      </c>
      <c r="E50" s="751">
        <f>B48*D50</f>
        <v>290.82130000000001</v>
      </c>
      <c r="F50" s="753">
        <f>'[14]Est. de Receita 12%'!L59</f>
        <v>217343.15345709125</v>
      </c>
      <c r="G50" s="1208"/>
      <c r="H50" s="1211"/>
    </row>
    <row r="51" spans="1:8" s="732" customFormat="1" ht="15" customHeight="1" x14ac:dyDescent="0.2">
      <c r="A51" s="1202"/>
      <c r="B51" s="1205"/>
      <c r="C51" s="751" t="s">
        <v>490</v>
      </c>
      <c r="D51" s="752">
        <f t="shared" si="24"/>
        <v>4.3099999999999999E-2</v>
      </c>
      <c r="E51" s="751">
        <f>B48*D51</f>
        <v>100.0351</v>
      </c>
      <c r="F51" s="753">
        <f>'[14]Est. de Receita 12%'!L60</f>
        <v>89172.155644387196</v>
      </c>
      <c r="G51" s="1208"/>
      <c r="H51" s="1211"/>
    </row>
    <row r="52" spans="1:8" s="732" customFormat="1" ht="15" customHeight="1" thickBot="1" x14ac:dyDescent="0.25">
      <c r="A52" s="1203"/>
      <c r="B52" s="1206"/>
      <c r="C52" s="754" t="s">
        <v>491</v>
      </c>
      <c r="D52" s="755">
        <f t="shared" si="24"/>
        <v>6.3700000000000007E-2</v>
      </c>
      <c r="E52" s="754">
        <f>B48*D52</f>
        <v>147.8477</v>
      </c>
      <c r="F52" s="756">
        <f>'[14]Est. de Receita 12%'!L61</f>
        <v>197467.20960366403</v>
      </c>
      <c r="G52" s="1209"/>
      <c r="H52" s="1212"/>
    </row>
    <row r="53" spans="1:8" s="732" customFormat="1" ht="15" customHeight="1" thickTop="1" x14ac:dyDescent="0.2">
      <c r="A53" s="1189" t="str">
        <f>[14]Projeções!A18</f>
        <v>2033</v>
      </c>
      <c r="B53" s="1192">
        <v>2322</v>
      </c>
      <c r="C53" s="733" t="s">
        <v>487</v>
      </c>
      <c r="D53" s="734">
        <f>D48</f>
        <v>0.21410000000000001</v>
      </c>
      <c r="E53" s="733">
        <f>B53*D53</f>
        <v>497.14020000000005</v>
      </c>
      <c r="F53" s="735">
        <f>'[14]Est. de Receita 12%'!L62</f>
        <v>183528.87378456965</v>
      </c>
      <c r="G53" s="1195">
        <f t="shared" ref="G53" si="25">SUM(F53:F57)</f>
        <v>1459636.5789137667</v>
      </c>
      <c r="H53" s="1198">
        <f t="shared" ref="H53" si="26">G53/12</f>
        <v>121636.38157614722</v>
      </c>
    </row>
    <row r="54" spans="1:8" s="732" customFormat="1" ht="15" customHeight="1" x14ac:dyDescent="0.2">
      <c r="A54" s="1190"/>
      <c r="B54" s="1193"/>
      <c r="C54" s="736" t="s">
        <v>488</v>
      </c>
      <c r="D54" s="737">
        <f t="shared" ref="D54:D57" si="27">D49</f>
        <v>0.55379999999999996</v>
      </c>
      <c r="E54" s="736">
        <f>B53*D54</f>
        <v>1285.9235999999999</v>
      </c>
      <c r="F54" s="738">
        <f>'[14]Est. de Receita 12%'!L63</f>
        <v>771908.04617472016</v>
      </c>
      <c r="G54" s="1196"/>
      <c r="H54" s="1199"/>
    </row>
    <row r="55" spans="1:8" s="732" customFormat="1" ht="15" customHeight="1" x14ac:dyDescent="0.2">
      <c r="A55" s="1190"/>
      <c r="B55" s="1193"/>
      <c r="C55" s="736" t="s">
        <v>489</v>
      </c>
      <c r="D55" s="737">
        <f t="shared" si="27"/>
        <v>0.12529999999999999</v>
      </c>
      <c r="E55" s="736">
        <f>B53*D55</f>
        <v>290.94659999999999</v>
      </c>
      <c r="F55" s="738">
        <f>'[14]Est. de Receita 12%'!L64</f>
        <v>217436.79548787844</v>
      </c>
      <c r="G55" s="1196"/>
      <c r="H55" s="1199"/>
    </row>
    <row r="56" spans="1:8" s="732" customFormat="1" ht="15" customHeight="1" x14ac:dyDescent="0.2">
      <c r="A56" s="1190"/>
      <c r="B56" s="1193"/>
      <c r="C56" s="736" t="s">
        <v>490</v>
      </c>
      <c r="D56" s="737">
        <f t="shared" si="27"/>
        <v>4.3099999999999999E-2</v>
      </c>
      <c r="E56" s="736">
        <f>B53*D56</f>
        <v>100.0782</v>
      </c>
      <c r="F56" s="738">
        <f>'[14]Est. de Receita 12%'!L65</f>
        <v>89210.575358150396</v>
      </c>
      <c r="G56" s="1196"/>
      <c r="H56" s="1199"/>
    </row>
    <row r="57" spans="1:8" s="732" customFormat="1" ht="15" customHeight="1" thickBot="1" x14ac:dyDescent="0.25">
      <c r="A57" s="1191"/>
      <c r="B57" s="1194"/>
      <c r="C57" s="739" t="s">
        <v>491</v>
      </c>
      <c r="D57" s="740">
        <f t="shared" si="27"/>
        <v>6.3700000000000007E-2</v>
      </c>
      <c r="E57" s="739">
        <f>B53*D57</f>
        <v>147.91140000000001</v>
      </c>
      <c r="F57" s="741">
        <f>'[14]Est. de Receita 12%'!L66</f>
        <v>197552.28810844803</v>
      </c>
      <c r="G57" s="1197"/>
      <c r="H57" s="1200"/>
    </row>
    <row r="58" spans="1:8" s="732" customFormat="1" ht="15" customHeight="1" thickTop="1" x14ac:dyDescent="0.2">
      <c r="A58" s="1201" t="str">
        <f>[14]Projeções!A19</f>
        <v>2034</v>
      </c>
      <c r="B58" s="1204">
        <v>2322</v>
      </c>
      <c r="C58" s="749" t="s">
        <v>487</v>
      </c>
      <c r="D58" s="750">
        <f>D53</f>
        <v>0.21410000000000001</v>
      </c>
      <c r="E58" s="749">
        <f>B58*D58</f>
        <v>497.14020000000005</v>
      </c>
      <c r="F58" s="745">
        <f>'[14]Est. de Receita 12%'!L67</f>
        <v>183528.87378456965</v>
      </c>
      <c r="G58" s="1207">
        <f t="shared" ref="G58" si="28">SUM(F58:F62)</f>
        <v>1459636.5789137667</v>
      </c>
      <c r="H58" s="1210">
        <f t="shared" ref="H58" si="29">G58/12</f>
        <v>121636.38157614722</v>
      </c>
    </row>
    <row r="59" spans="1:8" s="732" customFormat="1" ht="15" customHeight="1" x14ac:dyDescent="0.2">
      <c r="A59" s="1202"/>
      <c r="B59" s="1205"/>
      <c r="C59" s="751" t="s">
        <v>488</v>
      </c>
      <c r="D59" s="752">
        <f t="shared" ref="D59:D62" si="30">D54</f>
        <v>0.55379999999999996</v>
      </c>
      <c r="E59" s="751">
        <f>B58*D59</f>
        <v>1285.9235999999999</v>
      </c>
      <c r="F59" s="753">
        <f>'[14]Est. de Receita 12%'!L68</f>
        <v>771908.04617472016</v>
      </c>
      <c r="G59" s="1208"/>
      <c r="H59" s="1211"/>
    </row>
    <row r="60" spans="1:8" s="732" customFormat="1" ht="15" customHeight="1" x14ac:dyDescent="0.2">
      <c r="A60" s="1202"/>
      <c r="B60" s="1205"/>
      <c r="C60" s="751" t="s">
        <v>489</v>
      </c>
      <c r="D60" s="752">
        <f t="shared" si="30"/>
        <v>0.12529999999999999</v>
      </c>
      <c r="E60" s="751">
        <f>B58*D60</f>
        <v>290.94659999999999</v>
      </c>
      <c r="F60" s="753">
        <f>'[14]Est. de Receita 12%'!L69</f>
        <v>217436.79548787844</v>
      </c>
      <c r="G60" s="1208"/>
      <c r="H60" s="1211"/>
    </row>
    <row r="61" spans="1:8" s="732" customFormat="1" ht="15" customHeight="1" x14ac:dyDescent="0.2">
      <c r="A61" s="1202"/>
      <c r="B61" s="1205"/>
      <c r="C61" s="751" t="s">
        <v>490</v>
      </c>
      <c r="D61" s="752">
        <f t="shared" si="30"/>
        <v>4.3099999999999999E-2</v>
      </c>
      <c r="E61" s="751">
        <f>B58*D61</f>
        <v>100.0782</v>
      </c>
      <c r="F61" s="753">
        <f>'[14]Est. de Receita 12%'!L70</f>
        <v>89210.575358150396</v>
      </c>
      <c r="G61" s="1208"/>
      <c r="H61" s="1211"/>
    </row>
    <row r="62" spans="1:8" s="732" customFormat="1" ht="15" customHeight="1" thickBot="1" x14ac:dyDescent="0.25">
      <c r="A62" s="1203"/>
      <c r="B62" s="1206"/>
      <c r="C62" s="754" t="s">
        <v>491</v>
      </c>
      <c r="D62" s="755">
        <f t="shared" si="30"/>
        <v>6.3700000000000007E-2</v>
      </c>
      <c r="E62" s="754">
        <f>B58*D62</f>
        <v>147.91140000000001</v>
      </c>
      <c r="F62" s="756">
        <f>'[14]Est. de Receita 12%'!L71</f>
        <v>197552.28810844803</v>
      </c>
      <c r="G62" s="1209"/>
      <c r="H62" s="1212"/>
    </row>
    <row r="63" spans="1:8" s="732" customFormat="1" ht="12.75" thickTop="1" x14ac:dyDescent="0.2">
      <c r="A63" s="1189" t="str">
        <f>[14]Projeções!A20</f>
        <v>2035</v>
      </c>
      <c r="B63" s="1192">
        <v>2323</v>
      </c>
      <c r="C63" s="733" t="s">
        <v>487</v>
      </c>
      <c r="D63" s="734">
        <f>D58</f>
        <v>0.21410000000000001</v>
      </c>
      <c r="E63" s="733">
        <f>B63*D63</f>
        <v>497.35430000000002</v>
      </c>
      <c r="F63" s="735">
        <f>'[14]Est. de Receita 12%'!L72</f>
        <v>183607.91292056642</v>
      </c>
      <c r="G63" s="1195">
        <f t="shared" ref="G63" si="31">SUM(F63:F67)</f>
        <v>1460265.1907048579</v>
      </c>
      <c r="H63" s="1198">
        <f t="shared" ref="H63" si="32">G63/12</f>
        <v>121688.76589207149</v>
      </c>
    </row>
    <row r="64" spans="1:8" s="732" customFormat="1" ht="15" customHeight="1" x14ac:dyDescent="0.2">
      <c r="A64" s="1190"/>
      <c r="B64" s="1193"/>
      <c r="C64" s="736" t="s">
        <v>488</v>
      </c>
      <c r="D64" s="737">
        <f t="shared" ref="D64:D67" si="33">D59</f>
        <v>0.55379999999999996</v>
      </c>
      <c r="E64" s="736">
        <f>B63*D64</f>
        <v>1286.4774</v>
      </c>
      <c r="F64" s="738">
        <f>'[14]Est. de Receita 12%'!L73</f>
        <v>772240.47858048021</v>
      </c>
      <c r="G64" s="1196"/>
      <c r="H64" s="1199"/>
    </row>
    <row r="65" spans="1:8" s="732" customFormat="1" ht="15" customHeight="1" x14ac:dyDescent="0.2">
      <c r="A65" s="1190"/>
      <c r="B65" s="1193"/>
      <c r="C65" s="736" t="s">
        <v>489</v>
      </c>
      <c r="D65" s="737">
        <f t="shared" si="33"/>
        <v>0.12529999999999999</v>
      </c>
      <c r="E65" s="736">
        <f>B63*D65</f>
        <v>291.07189999999997</v>
      </c>
      <c r="F65" s="738">
        <f>'[14]Est. de Receita 12%'!L74</f>
        <v>217530.43751866563</v>
      </c>
      <c r="G65" s="1196"/>
      <c r="H65" s="1199"/>
    </row>
    <row r="66" spans="1:8" s="732" customFormat="1" ht="15" customHeight="1" x14ac:dyDescent="0.2">
      <c r="A66" s="1190"/>
      <c r="B66" s="1193"/>
      <c r="C66" s="736" t="s">
        <v>490</v>
      </c>
      <c r="D66" s="737">
        <f t="shared" si="33"/>
        <v>4.3099999999999999E-2</v>
      </c>
      <c r="E66" s="736">
        <f>B63*D66</f>
        <v>100.12130000000001</v>
      </c>
      <c r="F66" s="738">
        <f>'[14]Est. de Receita 12%'!L75</f>
        <v>89248.99507191361</v>
      </c>
      <c r="G66" s="1196"/>
      <c r="H66" s="1199"/>
    </row>
    <row r="67" spans="1:8" s="732" customFormat="1" ht="15" customHeight="1" thickBot="1" x14ac:dyDescent="0.25">
      <c r="A67" s="1191"/>
      <c r="B67" s="1194"/>
      <c r="C67" s="739" t="s">
        <v>491</v>
      </c>
      <c r="D67" s="740">
        <f t="shared" si="33"/>
        <v>6.3700000000000007E-2</v>
      </c>
      <c r="E67" s="739">
        <f>B63*D67</f>
        <v>147.97510000000003</v>
      </c>
      <c r="F67" s="741">
        <f>'[14]Est. de Receita 12%'!L76</f>
        <v>197637.36661323206</v>
      </c>
      <c r="G67" s="1197"/>
      <c r="H67" s="1200"/>
    </row>
    <row r="68" spans="1:8" s="732" customFormat="1" ht="12.75" thickTop="1" x14ac:dyDescent="0.2">
      <c r="A68" s="1201" t="str">
        <f>[14]Projeções!A21</f>
        <v>2036</v>
      </c>
      <c r="B68" s="1204">
        <v>2323</v>
      </c>
      <c r="C68" s="749" t="s">
        <v>487</v>
      </c>
      <c r="D68" s="750">
        <f>D63</f>
        <v>0.21410000000000001</v>
      </c>
      <c r="E68" s="749">
        <f>B68*D68</f>
        <v>497.35430000000002</v>
      </c>
      <c r="F68" s="745">
        <f>'[14]Est. de Receita 12%'!L77</f>
        <v>183607.91292056642</v>
      </c>
      <c r="G68" s="1207">
        <f t="shared" ref="G68" si="34">SUM(F68:F72)</f>
        <v>1460265.1907048579</v>
      </c>
      <c r="H68" s="1210">
        <f t="shared" ref="H68" si="35">G68/12</f>
        <v>121688.76589207149</v>
      </c>
    </row>
    <row r="69" spans="1:8" s="732" customFormat="1" ht="15" customHeight="1" x14ac:dyDescent="0.2">
      <c r="A69" s="1202"/>
      <c r="B69" s="1205"/>
      <c r="C69" s="751" t="s">
        <v>488</v>
      </c>
      <c r="D69" s="752">
        <f t="shared" ref="D69:D72" si="36">D64</f>
        <v>0.55379999999999996</v>
      </c>
      <c r="E69" s="751">
        <f>B68*D69</f>
        <v>1286.4774</v>
      </c>
      <c r="F69" s="753">
        <f>'[14]Est. de Receita 12%'!L78</f>
        <v>772240.47858048021</v>
      </c>
      <c r="G69" s="1208"/>
      <c r="H69" s="1211"/>
    </row>
    <row r="70" spans="1:8" s="732" customFormat="1" ht="15" customHeight="1" x14ac:dyDescent="0.2">
      <c r="A70" s="1202"/>
      <c r="B70" s="1205"/>
      <c r="C70" s="751" t="s">
        <v>489</v>
      </c>
      <c r="D70" s="752">
        <f t="shared" si="36"/>
        <v>0.12529999999999999</v>
      </c>
      <c r="E70" s="751">
        <f>B68*D70</f>
        <v>291.07189999999997</v>
      </c>
      <c r="F70" s="753">
        <f>'[14]Est. de Receita 12%'!L79</f>
        <v>217530.43751866563</v>
      </c>
      <c r="G70" s="1208"/>
      <c r="H70" s="1211"/>
    </row>
    <row r="71" spans="1:8" s="732" customFormat="1" ht="15" customHeight="1" x14ac:dyDescent="0.2">
      <c r="A71" s="1202"/>
      <c r="B71" s="1205"/>
      <c r="C71" s="751" t="s">
        <v>490</v>
      </c>
      <c r="D71" s="752">
        <f t="shared" si="36"/>
        <v>4.3099999999999999E-2</v>
      </c>
      <c r="E71" s="751">
        <f>B68*D71</f>
        <v>100.12130000000001</v>
      </c>
      <c r="F71" s="753">
        <f>'[14]Est. de Receita 12%'!L80</f>
        <v>89248.99507191361</v>
      </c>
      <c r="G71" s="1208"/>
      <c r="H71" s="1211"/>
    </row>
    <row r="72" spans="1:8" s="732" customFormat="1" ht="15" customHeight="1" thickBot="1" x14ac:dyDescent="0.25">
      <c r="A72" s="1203"/>
      <c r="B72" s="1206"/>
      <c r="C72" s="754" t="s">
        <v>491</v>
      </c>
      <c r="D72" s="755">
        <f t="shared" si="36"/>
        <v>6.3700000000000007E-2</v>
      </c>
      <c r="E72" s="754">
        <f>B68*D72</f>
        <v>147.97510000000003</v>
      </c>
      <c r="F72" s="756">
        <f>'[14]Est. de Receita 12%'!L81</f>
        <v>197637.36661323206</v>
      </c>
      <c r="G72" s="1209"/>
      <c r="H72" s="1212"/>
    </row>
    <row r="73" spans="1:8" s="732" customFormat="1" ht="12.75" thickTop="1" x14ac:dyDescent="0.2">
      <c r="A73" s="1189" t="str">
        <f>[14]Projeções!A22</f>
        <v>2037</v>
      </c>
      <c r="B73" s="1192">
        <v>2324</v>
      </c>
      <c r="C73" s="733" t="s">
        <v>487</v>
      </c>
      <c r="D73" s="734">
        <f>D68</f>
        <v>0.21410000000000001</v>
      </c>
      <c r="E73" s="733">
        <f>B73*D73</f>
        <v>497.56840000000005</v>
      </c>
      <c r="F73" s="735">
        <f>'[14]Est. de Receita 12%'!L82</f>
        <v>183686.95205656323</v>
      </c>
      <c r="G73" s="1195">
        <f t="shared" ref="G73" si="37">SUM(F73:F77)</f>
        <v>1460893.8024959492</v>
      </c>
      <c r="H73" s="1198">
        <f t="shared" ref="H73" si="38">G73/12</f>
        <v>121741.15020799577</v>
      </c>
    </row>
    <row r="74" spans="1:8" s="732" customFormat="1" ht="15" customHeight="1" x14ac:dyDescent="0.2">
      <c r="A74" s="1190"/>
      <c r="B74" s="1193"/>
      <c r="C74" s="736" t="s">
        <v>488</v>
      </c>
      <c r="D74" s="737">
        <f t="shared" ref="D74:D77" si="39">D69</f>
        <v>0.55379999999999996</v>
      </c>
      <c r="E74" s="736">
        <f>B73*D74</f>
        <v>1287.0311999999999</v>
      </c>
      <c r="F74" s="738">
        <f>'[14]Est. de Receita 12%'!L83</f>
        <v>772572.91098624014</v>
      </c>
      <c r="G74" s="1196"/>
      <c r="H74" s="1199"/>
    </row>
    <row r="75" spans="1:8" s="732" customFormat="1" ht="15" customHeight="1" x14ac:dyDescent="0.2">
      <c r="A75" s="1190"/>
      <c r="B75" s="1193"/>
      <c r="C75" s="736" t="s">
        <v>489</v>
      </c>
      <c r="D75" s="737">
        <f t="shared" si="39"/>
        <v>0.12529999999999999</v>
      </c>
      <c r="E75" s="736">
        <f>B73*D75</f>
        <v>291.19720000000001</v>
      </c>
      <c r="F75" s="738">
        <f>'[14]Est. de Receita 12%'!L84</f>
        <v>217624.07954945284</v>
      </c>
      <c r="G75" s="1196"/>
      <c r="H75" s="1199"/>
    </row>
    <row r="76" spans="1:8" s="732" customFormat="1" ht="15" customHeight="1" x14ac:dyDescent="0.2">
      <c r="A76" s="1190"/>
      <c r="B76" s="1193"/>
      <c r="C76" s="736" t="s">
        <v>490</v>
      </c>
      <c r="D76" s="737">
        <f t="shared" si="39"/>
        <v>4.3099999999999999E-2</v>
      </c>
      <c r="E76" s="736">
        <f>B73*D76</f>
        <v>100.1644</v>
      </c>
      <c r="F76" s="738">
        <f>'[14]Est. de Receita 12%'!L85</f>
        <v>89287.414785676796</v>
      </c>
      <c r="G76" s="1196"/>
      <c r="H76" s="1199"/>
    </row>
    <row r="77" spans="1:8" s="732" customFormat="1" ht="15" customHeight="1" thickBot="1" x14ac:dyDescent="0.25">
      <c r="A77" s="1191"/>
      <c r="B77" s="1194"/>
      <c r="C77" s="739" t="s">
        <v>491</v>
      </c>
      <c r="D77" s="740">
        <f t="shared" si="39"/>
        <v>6.3700000000000007E-2</v>
      </c>
      <c r="E77" s="739">
        <f>B73*D77</f>
        <v>148.03880000000001</v>
      </c>
      <c r="F77" s="741">
        <f>'[14]Est. de Receita 12%'!L86</f>
        <v>197722.44511801604</v>
      </c>
      <c r="G77" s="1197"/>
      <c r="H77" s="1200"/>
    </row>
    <row r="78" spans="1:8" s="732" customFormat="1" ht="12.75" thickTop="1" x14ac:dyDescent="0.2">
      <c r="A78" s="1201" t="str">
        <f>[14]Projeções!A23</f>
        <v>2038</v>
      </c>
      <c r="B78" s="1204">
        <v>2324</v>
      </c>
      <c r="C78" s="749" t="s">
        <v>487</v>
      </c>
      <c r="D78" s="750">
        <f>D73</f>
        <v>0.21410000000000001</v>
      </c>
      <c r="E78" s="749">
        <f>B78*D78</f>
        <v>497.56840000000005</v>
      </c>
      <c r="F78" s="745">
        <f>'[14]Est. de Receita 12%'!L87</f>
        <v>183686.95205656323</v>
      </c>
      <c r="G78" s="1207">
        <f t="shared" ref="G78" si="40">SUM(F78:F82)</f>
        <v>1460893.8024959492</v>
      </c>
      <c r="H78" s="1210">
        <f t="shared" ref="H78" si="41">G78/12</f>
        <v>121741.15020799577</v>
      </c>
    </row>
    <row r="79" spans="1:8" s="732" customFormat="1" ht="15" customHeight="1" x14ac:dyDescent="0.2">
      <c r="A79" s="1202"/>
      <c r="B79" s="1205"/>
      <c r="C79" s="751" t="s">
        <v>488</v>
      </c>
      <c r="D79" s="752">
        <f t="shared" ref="D79:D82" si="42">D74</f>
        <v>0.55379999999999996</v>
      </c>
      <c r="E79" s="751">
        <f>B78*D79</f>
        <v>1287.0311999999999</v>
      </c>
      <c r="F79" s="753">
        <f>'[14]Est. de Receita 12%'!L88</f>
        <v>772572.91098624014</v>
      </c>
      <c r="G79" s="1208"/>
      <c r="H79" s="1211"/>
    </row>
    <row r="80" spans="1:8" s="732" customFormat="1" ht="15" customHeight="1" x14ac:dyDescent="0.2">
      <c r="A80" s="1202"/>
      <c r="B80" s="1205"/>
      <c r="C80" s="751" t="s">
        <v>489</v>
      </c>
      <c r="D80" s="752">
        <f t="shared" si="42"/>
        <v>0.12529999999999999</v>
      </c>
      <c r="E80" s="751">
        <f>B78*D80</f>
        <v>291.19720000000001</v>
      </c>
      <c r="F80" s="753">
        <f>'[14]Est. de Receita 12%'!L89</f>
        <v>217624.07954945284</v>
      </c>
      <c r="G80" s="1208"/>
      <c r="H80" s="1211"/>
    </row>
    <row r="81" spans="1:8" s="732" customFormat="1" ht="15" customHeight="1" x14ac:dyDescent="0.2">
      <c r="A81" s="1202"/>
      <c r="B81" s="1205"/>
      <c r="C81" s="751" t="s">
        <v>490</v>
      </c>
      <c r="D81" s="752">
        <f t="shared" si="42"/>
        <v>4.3099999999999999E-2</v>
      </c>
      <c r="E81" s="751">
        <f>B78*D81</f>
        <v>100.1644</v>
      </c>
      <c r="F81" s="753">
        <f>'[14]Est. de Receita 12%'!L90</f>
        <v>89287.414785676796</v>
      </c>
      <c r="G81" s="1208"/>
      <c r="H81" s="1211"/>
    </row>
    <row r="82" spans="1:8" s="732" customFormat="1" ht="15" customHeight="1" thickBot="1" x14ac:dyDescent="0.25">
      <c r="A82" s="1203"/>
      <c r="B82" s="1206"/>
      <c r="C82" s="754" t="s">
        <v>491</v>
      </c>
      <c r="D82" s="755">
        <f t="shared" si="42"/>
        <v>6.3700000000000007E-2</v>
      </c>
      <c r="E82" s="754">
        <f>B78*D82</f>
        <v>148.03880000000001</v>
      </c>
      <c r="F82" s="756">
        <f>'[14]Est. de Receita 12%'!L91</f>
        <v>197722.44511801604</v>
      </c>
      <c r="G82" s="1209"/>
      <c r="H82" s="1212"/>
    </row>
    <row r="83" spans="1:8" s="732" customFormat="1" ht="12.75" thickTop="1" x14ac:dyDescent="0.2">
      <c r="A83" s="1189" t="str">
        <f>[14]Projeções!A24</f>
        <v>2039</v>
      </c>
      <c r="B83" s="1192">
        <v>2324</v>
      </c>
      <c r="C83" s="733" t="s">
        <v>487</v>
      </c>
      <c r="D83" s="734">
        <f>D78</f>
        <v>0.21410000000000001</v>
      </c>
      <c r="E83" s="733">
        <f>B83*D83</f>
        <v>497.56840000000005</v>
      </c>
      <c r="F83" s="735">
        <f>'[14]Est. de Receita 12%'!L92</f>
        <v>183686.95205656323</v>
      </c>
      <c r="G83" s="1195">
        <f t="shared" ref="G83" si="43">SUM(F83:F87)</f>
        <v>1460893.8024959492</v>
      </c>
      <c r="H83" s="1198">
        <f t="shared" ref="H83" si="44">G83/12</f>
        <v>121741.15020799577</v>
      </c>
    </row>
    <row r="84" spans="1:8" s="732" customFormat="1" ht="15" customHeight="1" x14ac:dyDescent="0.2">
      <c r="A84" s="1190"/>
      <c r="B84" s="1193"/>
      <c r="C84" s="736" t="s">
        <v>488</v>
      </c>
      <c r="D84" s="737">
        <f t="shared" ref="D84:D87" si="45">D79</f>
        <v>0.55379999999999996</v>
      </c>
      <c r="E84" s="736">
        <f>B83*D84</f>
        <v>1287.0311999999999</v>
      </c>
      <c r="F84" s="738">
        <f>'[14]Est. de Receita 12%'!L93</f>
        <v>772572.91098624014</v>
      </c>
      <c r="G84" s="1196"/>
      <c r="H84" s="1199"/>
    </row>
    <row r="85" spans="1:8" s="732" customFormat="1" ht="15" customHeight="1" x14ac:dyDescent="0.2">
      <c r="A85" s="1190"/>
      <c r="B85" s="1193"/>
      <c r="C85" s="736" t="s">
        <v>489</v>
      </c>
      <c r="D85" s="737">
        <f t="shared" si="45"/>
        <v>0.12529999999999999</v>
      </c>
      <c r="E85" s="736">
        <f>B83*D85</f>
        <v>291.19720000000001</v>
      </c>
      <c r="F85" s="738">
        <f>'[14]Est. de Receita 12%'!L94</f>
        <v>217624.07954945284</v>
      </c>
      <c r="G85" s="1196"/>
      <c r="H85" s="1199"/>
    </row>
    <row r="86" spans="1:8" s="732" customFormat="1" ht="15" customHeight="1" x14ac:dyDescent="0.2">
      <c r="A86" s="1190"/>
      <c r="B86" s="1193"/>
      <c r="C86" s="736" t="s">
        <v>490</v>
      </c>
      <c r="D86" s="737">
        <f t="shared" si="45"/>
        <v>4.3099999999999999E-2</v>
      </c>
      <c r="E86" s="736">
        <f>B83*D86</f>
        <v>100.1644</v>
      </c>
      <c r="F86" s="738">
        <f>'[14]Est. de Receita 12%'!L95</f>
        <v>89287.414785676796</v>
      </c>
      <c r="G86" s="1196"/>
      <c r="H86" s="1199"/>
    </row>
    <row r="87" spans="1:8" s="732" customFormat="1" ht="15" customHeight="1" thickBot="1" x14ac:dyDescent="0.25">
      <c r="A87" s="1191"/>
      <c r="B87" s="1194"/>
      <c r="C87" s="739" t="s">
        <v>491</v>
      </c>
      <c r="D87" s="740">
        <f t="shared" si="45"/>
        <v>6.3700000000000007E-2</v>
      </c>
      <c r="E87" s="739">
        <f>B83*D87</f>
        <v>148.03880000000001</v>
      </c>
      <c r="F87" s="741">
        <f>'[14]Est. de Receita 12%'!L96</f>
        <v>197722.44511801604</v>
      </c>
      <c r="G87" s="1197"/>
      <c r="H87" s="1200"/>
    </row>
    <row r="88" spans="1:8" s="732" customFormat="1" ht="12.75" thickTop="1" x14ac:dyDescent="0.2">
      <c r="A88" s="1201" t="str">
        <f>[14]Projeções!A25</f>
        <v>2040</v>
      </c>
      <c r="B88" s="1204">
        <v>2324</v>
      </c>
      <c r="C88" s="749" t="s">
        <v>487</v>
      </c>
      <c r="D88" s="750">
        <f>D83</f>
        <v>0.21410000000000001</v>
      </c>
      <c r="E88" s="749">
        <f>B88*D88</f>
        <v>497.56840000000005</v>
      </c>
      <c r="F88" s="745">
        <f>'[14]Est. de Receita 12%'!L97</f>
        <v>183686.95205656323</v>
      </c>
      <c r="G88" s="1207">
        <f t="shared" ref="G88" si="46">SUM(F88:F92)</f>
        <v>1460893.8024959492</v>
      </c>
      <c r="H88" s="1210">
        <f t="shared" ref="H88" si="47">G88/12</f>
        <v>121741.15020799577</v>
      </c>
    </row>
    <row r="89" spans="1:8" s="732" customFormat="1" ht="15" customHeight="1" x14ac:dyDescent="0.2">
      <c r="A89" s="1202"/>
      <c r="B89" s="1205"/>
      <c r="C89" s="751" t="s">
        <v>488</v>
      </c>
      <c r="D89" s="752">
        <f t="shared" ref="D89:D92" si="48">D84</f>
        <v>0.55379999999999996</v>
      </c>
      <c r="E89" s="751">
        <f>B88*D89</f>
        <v>1287.0311999999999</v>
      </c>
      <c r="F89" s="753">
        <f>'[14]Est. de Receita 12%'!L98</f>
        <v>772572.91098624014</v>
      </c>
      <c r="G89" s="1208"/>
      <c r="H89" s="1211"/>
    </row>
    <row r="90" spans="1:8" s="732" customFormat="1" ht="15" customHeight="1" x14ac:dyDescent="0.2">
      <c r="A90" s="1202"/>
      <c r="B90" s="1205"/>
      <c r="C90" s="751" t="s">
        <v>489</v>
      </c>
      <c r="D90" s="752">
        <f t="shared" si="48"/>
        <v>0.12529999999999999</v>
      </c>
      <c r="E90" s="751">
        <f>B88*D90</f>
        <v>291.19720000000001</v>
      </c>
      <c r="F90" s="753">
        <f>'[14]Est. de Receita 12%'!L99</f>
        <v>217624.07954945284</v>
      </c>
      <c r="G90" s="1208"/>
      <c r="H90" s="1211"/>
    </row>
    <row r="91" spans="1:8" s="732" customFormat="1" ht="15" customHeight="1" x14ac:dyDescent="0.2">
      <c r="A91" s="1202"/>
      <c r="B91" s="1205"/>
      <c r="C91" s="751" t="s">
        <v>490</v>
      </c>
      <c r="D91" s="752">
        <f t="shared" si="48"/>
        <v>4.3099999999999999E-2</v>
      </c>
      <c r="E91" s="751">
        <f>B88*D91</f>
        <v>100.1644</v>
      </c>
      <c r="F91" s="753">
        <f>'[14]Est. de Receita 12%'!L100</f>
        <v>89287.414785676796</v>
      </c>
      <c r="G91" s="1208"/>
      <c r="H91" s="1211"/>
    </row>
    <row r="92" spans="1:8" s="732" customFormat="1" ht="15" customHeight="1" thickBot="1" x14ac:dyDescent="0.25">
      <c r="A92" s="1203"/>
      <c r="B92" s="1206"/>
      <c r="C92" s="754" t="s">
        <v>491</v>
      </c>
      <c r="D92" s="755">
        <f t="shared" si="48"/>
        <v>6.3700000000000007E-2</v>
      </c>
      <c r="E92" s="754">
        <f>B88*D92</f>
        <v>148.03880000000001</v>
      </c>
      <c r="F92" s="756">
        <f>'[14]Est. de Receita 12%'!L101</f>
        <v>197722.44511801604</v>
      </c>
      <c r="G92" s="1209"/>
      <c r="H92" s="1212"/>
    </row>
    <row r="93" spans="1:8" s="732" customFormat="1" ht="12.75" thickTop="1" x14ac:dyDescent="0.2">
      <c r="A93" s="1189">
        <f>[14]Projeções!A26</f>
        <v>2041</v>
      </c>
      <c r="B93" s="1192">
        <v>2324</v>
      </c>
      <c r="C93" s="733" t="s">
        <v>487</v>
      </c>
      <c r="D93" s="734">
        <f>D88</f>
        <v>0.21410000000000001</v>
      </c>
      <c r="E93" s="733">
        <f>B93*D93</f>
        <v>497.56840000000005</v>
      </c>
      <c r="F93" s="735">
        <f>'[14]Est. de Receita 12%'!L102</f>
        <v>183686.95205656323</v>
      </c>
      <c r="G93" s="1195">
        <f t="shared" ref="G93" si="49">SUM(F93:F97)</f>
        <v>1460893.8024959492</v>
      </c>
      <c r="H93" s="1198">
        <f t="shared" ref="H93" si="50">G93/12</f>
        <v>121741.15020799577</v>
      </c>
    </row>
    <row r="94" spans="1:8" s="732" customFormat="1" ht="15" customHeight="1" x14ac:dyDescent="0.2">
      <c r="A94" s="1190"/>
      <c r="B94" s="1193"/>
      <c r="C94" s="736" t="s">
        <v>488</v>
      </c>
      <c r="D94" s="737">
        <f t="shared" ref="D94:D97" si="51">D89</f>
        <v>0.55379999999999996</v>
      </c>
      <c r="E94" s="736">
        <f>B93*D94</f>
        <v>1287.0311999999999</v>
      </c>
      <c r="F94" s="738">
        <f>'[14]Est. de Receita 12%'!L103</f>
        <v>772572.91098624014</v>
      </c>
      <c r="G94" s="1196"/>
      <c r="H94" s="1199"/>
    </row>
    <row r="95" spans="1:8" s="732" customFormat="1" ht="15" customHeight="1" x14ac:dyDescent="0.2">
      <c r="A95" s="1190"/>
      <c r="B95" s="1193"/>
      <c r="C95" s="736" t="s">
        <v>489</v>
      </c>
      <c r="D95" s="737">
        <f t="shared" si="51"/>
        <v>0.12529999999999999</v>
      </c>
      <c r="E95" s="736">
        <f>B93*D95</f>
        <v>291.19720000000001</v>
      </c>
      <c r="F95" s="738">
        <f>'[14]Est. de Receita 12%'!L104</f>
        <v>217624.07954945284</v>
      </c>
      <c r="G95" s="1196"/>
      <c r="H95" s="1199"/>
    </row>
    <row r="96" spans="1:8" s="732" customFormat="1" ht="15" customHeight="1" x14ac:dyDescent="0.2">
      <c r="A96" s="1190"/>
      <c r="B96" s="1193"/>
      <c r="C96" s="736" t="s">
        <v>490</v>
      </c>
      <c r="D96" s="737">
        <f t="shared" si="51"/>
        <v>4.3099999999999999E-2</v>
      </c>
      <c r="E96" s="736">
        <f>B93*D96</f>
        <v>100.1644</v>
      </c>
      <c r="F96" s="738">
        <f>'[14]Est. de Receita 12%'!L105</f>
        <v>89287.414785676796</v>
      </c>
      <c r="G96" s="1196"/>
      <c r="H96" s="1199"/>
    </row>
    <row r="97" spans="1:8" s="732" customFormat="1" ht="15.75" customHeight="1" thickBot="1" x14ac:dyDescent="0.25">
      <c r="A97" s="1191"/>
      <c r="B97" s="1194"/>
      <c r="C97" s="739" t="s">
        <v>491</v>
      </c>
      <c r="D97" s="740">
        <f t="shared" si="51"/>
        <v>6.3700000000000007E-2</v>
      </c>
      <c r="E97" s="739">
        <f>B93*D97</f>
        <v>148.03880000000001</v>
      </c>
      <c r="F97" s="741">
        <f>'[14]Est. de Receita 12%'!L106</f>
        <v>197722.44511801604</v>
      </c>
      <c r="G97" s="1197"/>
      <c r="H97" s="1200"/>
    </row>
    <row r="98" spans="1:8" s="732" customFormat="1" ht="12.75" thickTop="1" x14ac:dyDescent="0.2">
      <c r="A98" s="1201">
        <f>[14]Projeções!A27</f>
        <v>2042</v>
      </c>
      <c r="B98" s="1204">
        <v>2324</v>
      </c>
      <c r="C98" s="749" t="s">
        <v>487</v>
      </c>
      <c r="D98" s="750">
        <f>D93</f>
        <v>0.21410000000000001</v>
      </c>
      <c r="E98" s="749">
        <f>B98*D98</f>
        <v>497.56840000000005</v>
      </c>
      <c r="F98" s="745">
        <f>'[14]Est. de Receita 12%'!L107</f>
        <v>183686.95205656323</v>
      </c>
      <c r="G98" s="1207">
        <f t="shared" ref="G98" si="52">SUM(F98:F102)</f>
        <v>1460893.8024959492</v>
      </c>
      <c r="H98" s="1210">
        <f t="shared" ref="H98" si="53">G98/12</f>
        <v>121741.15020799577</v>
      </c>
    </row>
    <row r="99" spans="1:8" s="732" customFormat="1" ht="15" customHeight="1" x14ac:dyDescent="0.2">
      <c r="A99" s="1202"/>
      <c r="B99" s="1205"/>
      <c r="C99" s="751" t="s">
        <v>488</v>
      </c>
      <c r="D99" s="752">
        <f t="shared" ref="D99:D102" si="54">D94</f>
        <v>0.55379999999999996</v>
      </c>
      <c r="E99" s="751">
        <f>B98*D99</f>
        <v>1287.0311999999999</v>
      </c>
      <c r="F99" s="753">
        <f>'[14]Est. de Receita 12%'!L108</f>
        <v>772572.91098624014</v>
      </c>
      <c r="G99" s="1208"/>
      <c r="H99" s="1211"/>
    </row>
    <row r="100" spans="1:8" s="732" customFormat="1" ht="15" customHeight="1" x14ac:dyDescent="0.2">
      <c r="A100" s="1202"/>
      <c r="B100" s="1205"/>
      <c r="C100" s="751" t="s">
        <v>489</v>
      </c>
      <c r="D100" s="752">
        <f t="shared" si="54"/>
        <v>0.12529999999999999</v>
      </c>
      <c r="E100" s="751">
        <f>B98*D100</f>
        <v>291.19720000000001</v>
      </c>
      <c r="F100" s="753">
        <f>'[14]Est. de Receita 12%'!L109</f>
        <v>217624.07954945284</v>
      </c>
      <c r="G100" s="1208"/>
      <c r="H100" s="1211"/>
    </row>
    <row r="101" spans="1:8" s="732" customFormat="1" ht="15" customHeight="1" x14ac:dyDescent="0.2">
      <c r="A101" s="1202"/>
      <c r="B101" s="1205"/>
      <c r="C101" s="751" t="s">
        <v>490</v>
      </c>
      <c r="D101" s="752">
        <f t="shared" si="54"/>
        <v>4.3099999999999999E-2</v>
      </c>
      <c r="E101" s="751">
        <f>B98*D101</f>
        <v>100.1644</v>
      </c>
      <c r="F101" s="753">
        <f>'[14]Est. de Receita 12%'!L110</f>
        <v>89287.414785676796</v>
      </c>
      <c r="G101" s="1208"/>
      <c r="H101" s="1211"/>
    </row>
    <row r="102" spans="1:8" s="732" customFormat="1" ht="15" customHeight="1" thickBot="1" x14ac:dyDescent="0.25">
      <c r="A102" s="1203"/>
      <c r="B102" s="1206"/>
      <c r="C102" s="754" t="s">
        <v>491</v>
      </c>
      <c r="D102" s="755">
        <f t="shared" si="54"/>
        <v>6.3700000000000007E-2</v>
      </c>
      <c r="E102" s="754">
        <f>B98*D102</f>
        <v>148.03880000000001</v>
      </c>
      <c r="F102" s="756">
        <f>'[14]Est. de Receita 12%'!L111</f>
        <v>197722.44511801604</v>
      </c>
      <c r="G102" s="1209"/>
      <c r="H102" s="1212"/>
    </row>
    <row r="103" spans="1:8" ht="15.75" thickTop="1" x14ac:dyDescent="0.25"/>
  </sheetData>
  <sheetProtection algorithmName="SHA-512" hashValue="07VvbgDpYRUE/XkB0xy65eaEd0Jh3nIivjM22u5wyTZjUmaUPKdjQMc+7Qa74w5d5dIZUTkAqUk5wmVZ0uPjdA==" saltValue="HSbhMjdiHE/Tz6UnHSPYVA==" spinCount="100000" sheet="1" formatCells="0" formatColumns="0" formatRows="0" insertColumns="0" insertRows="0" insertHyperlinks="0" deleteColumns="0" deleteRows="0" sort="0" autoFilter="0" pivotTables="0"/>
  <mergeCells count="81">
    <mergeCell ref="A1:H1"/>
    <mergeCell ref="A93:A97"/>
    <mergeCell ref="B93:B97"/>
    <mergeCell ref="G93:G97"/>
    <mergeCell ref="H93:H97"/>
    <mergeCell ref="A73:A77"/>
    <mergeCell ref="B73:B77"/>
    <mergeCell ref="G73:G77"/>
    <mergeCell ref="H73:H77"/>
    <mergeCell ref="A78:A82"/>
    <mergeCell ref="B78:B82"/>
    <mergeCell ref="G78:G82"/>
    <mergeCell ref="H78:H82"/>
    <mergeCell ref="A63:A67"/>
    <mergeCell ref="B63:B67"/>
    <mergeCell ref="G63:G67"/>
    <mergeCell ref="A98:A102"/>
    <mergeCell ref="B98:B102"/>
    <mergeCell ref="G98:G102"/>
    <mergeCell ref="H98:H102"/>
    <mergeCell ref="A83:A87"/>
    <mergeCell ref="B83:B87"/>
    <mergeCell ref="G83:G87"/>
    <mergeCell ref="H83:H87"/>
    <mergeCell ref="A88:A92"/>
    <mergeCell ref="B88:B92"/>
    <mergeCell ref="G88:G92"/>
    <mergeCell ref="H88:H92"/>
    <mergeCell ref="H63:H67"/>
    <mergeCell ref="A68:A72"/>
    <mergeCell ref="B68:B72"/>
    <mergeCell ref="G68:G72"/>
    <mergeCell ref="H68:H72"/>
    <mergeCell ref="A53:A57"/>
    <mergeCell ref="B53:B57"/>
    <mergeCell ref="G53:G57"/>
    <mergeCell ref="H53:H57"/>
    <mergeCell ref="A58:A62"/>
    <mergeCell ref="B58:B62"/>
    <mergeCell ref="G58:G62"/>
    <mergeCell ref="H58:H62"/>
    <mergeCell ref="A43:A47"/>
    <mergeCell ref="B43:B47"/>
    <mergeCell ref="G43:G47"/>
    <mergeCell ref="H43:H47"/>
    <mergeCell ref="A48:A52"/>
    <mergeCell ref="B48:B52"/>
    <mergeCell ref="G48:G52"/>
    <mergeCell ref="H48:H52"/>
    <mergeCell ref="A33:A37"/>
    <mergeCell ref="B33:B37"/>
    <mergeCell ref="G33:G37"/>
    <mergeCell ref="H33:H37"/>
    <mergeCell ref="A38:A42"/>
    <mergeCell ref="B38:B42"/>
    <mergeCell ref="G38:G42"/>
    <mergeCell ref="H38:H42"/>
    <mergeCell ref="A23:A27"/>
    <mergeCell ref="B23:B27"/>
    <mergeCell ref="G23:G27"/>
    <mergeCell ref="H23:H27"/>
    <mergeCell ref="A28:A32"/>
    <mergeCell ref="B28:B32"/>
    <mergeCell ref="G28:G32"/>
    <mergeCell ref="H28:H32"/>
    <mergeCell ref="A13:A17"/>
    <mergeCell ref="B13:B17"/>
    <mergeCell ref="G13:G17"/>
    <mergeCell ref="H13:H17"/>
    <mergeCell ref="A18:A22"/>
    <mergeCell ref="B18:B22"/>
    <mergeCell ref="G18:G22"/>
    <mergeCell ref="H18:H22"/>
    <mergeCell ref="A3:A7"/>
    <mergeCell ref="B3:B7"/>
    <mergeCell ref="G3:G7"/>
    <mergeCell ref="H3:H7"/>
    <mergeCell ref="A8:A12"/>
    <mergeCell ref="B8:B12"/>
    <mergeCell ref="G8:G12"/>
    <mergeCell ref="H8:H1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5380-DAE3-4453-ABEB-6E23370EF997}">
  <sheetPr>
    <tabColor theme="0" tint="-0.499984740745262"/>
    <pageSetUpPr fitToPage="1"/>
  </sheetPr>
  <dimension ref="A1:K86"/>
  <sheetViews>
    <sheetView zoomScaleNormal="100" workbookViewId="0">
      <selection sqref="A1:XFD1048576"/>
    </sheetView>
  </sheetViews>
  <sheetFormatPr defaultRowHeight="12" x14ac:dyDescent="0.2"/>
  <cols>
    <col min="1" max="1" width="10.140625" style="179" customWidth="1"/>
    <col min="2" max="2" width="9.85546875" style="179" customWidth="1"/>
    <col min="3" max="3" width="14.7109375" style="193" customWidth="1"/>
    <col min="4" max="4" width="14.7109375" style="179" customWidth="1"/>
    <col min="5" max="6" width="48.28515625" style="179" customWidth="1"/>
    <col min="7" max="7" width="9.28515625" style="193" customWidth="1"/>
    <col min="8" max="8" width="7.140625" style="228" customWidth="1"/>
    <col min="9" max="256" width="9.140625" style="179"/>
    <col min="257" max="257" width="9.5703125" style="179" customWidth="1"/>
    <col min="258" max="258" width="9.85546875" style="179" customWidth="1"/>
    <col min="259" max="259" width="13.140625" style="179" customWidth="1"/>
    <col min="260" max="260" width="14" style="179" customWidth="1"/>
    <col min="261" max="261" width="42.5703125" style="179" customWidth="1"/>
    <col min="262" max="262" width="49.28515625" style="179" customWidth="1"/>
    <col min="263" max="263" width="8.28515625" style="179" customWidth="1"/>
    <col min="264" max="264" width="5" style="179" customWidth="1"/>
    <col min="265" max="512" width="9.140625" style="179"/>
    <col min="513" max="513" width="9.5703125" style="179" customWidth="1"/>
    <col min="514" max="514" width="9.85546875" style="179" customWidth="1"/>
    <col min="515" max="515" width="13.140625" style="179" customWidth="1"/>
    <col min="516" max="516" width="14" style="179" customWidth="1"/>
    <col min="517" max="517" width="42.5703125" style="179" customWidth="1"/>
    <col min="518" max="518" width="49.28515625" style="179" customWidth="1"/>
    <col min="519" max="519" width="8.28515625" style="179" customWidth="1"/>
    <col min="520" max="520" width="5" style="179" customWidth="1"/>
    <col min="521" max="768" width="9.140625" style="179"/>
    <col min="769" max="769" width="9.5703125" style="179" customWidth="1"/>
    <col min="770" max="770" width="9.85546875" style="179" customWidth="1"/>
    <col min="771" max="771" width="13.140625" style="179" customWidth="1"/>
    <col min="772" max="772" width="14" style="179" customWidth="1"/>
    <col min="773" max="773" width="42.5703125" style="179" customWidth="1"/>
    <col min="774" max="774" width="49.28515625" style="179" customWidth="1"/>
    <col min="775" max="775" width="8.28515625" style="179" customWidth="1"/>
    <col min="776" max="776" width="5" style="179" customWidth="1"/>
    <col min="777" max="1024" width="9.140625" style="179"/>
    <col min="1025" max="1025" width="9.5703125" style="179" customWidth="1"/>
    <col min="1026" max="1026" width="9.85546875" style="179" customWidth="1"/>
    <col min="1027" max="1027" width="13.140625" style="179" customWidth="1"/>
    <col min="1028" max="1028" width="14" style="179" customWidth="1"/>
    <col min="1029" max="1029" width="42.5703125" style="179" customWidth="1"/>
    <col min="1030" max="1030" width="49.28515625" style="179" customWidth="1"/>
    <col min="1031" max="1031" width="8.28515625" style="179" customWidth="1"/>
    <col min="1032" max="1032" width="5" style="179" customWidth="1"/>
    <col min="1033" max="1280" width="9.140625" style="179"/>
    <col min="1281" max="1281" width="9.5703125" style="179" customWidth="1"/>
    <col min="1282" max="1282" width="9.85546875" style="179" customWidth="1"/>
    <col min="1283" max="1283" width="13.140625" style="179" customWidth="1"/>
    <col min="1284" max="1284" width="14" style="179" customWidth="1"/>
    <col min="1285" max="1285" width="42.5703125" style="179" customWidth="1"/>
    <col min="1286" max="1286" width="49.28515625" style="179" customWidth="1"/>
    <col min="1287" max="1287" width="8.28515625" style="179" customWidth="1"/>
    <col min="1288" max="1288" width="5" style="179" customWidth="1"/>
    <col min="1289" max="1536" width="9.140625" style="179"/>
    <col min="1537" max="1537" width="9.5703125" style="179" customWidth="1"/>
    <col min="1538" max="1538" width="9.85546875" style="179" customWidth="1"/>
    <col min="1539" max="1539" width="13.140625" style="179" customWidth="1"/>
    <col min="1540" max="1540" width="14" style="179" customWidth="1"/>
    <col min="1541" max="1541" width="42.5703125" style="179" customWidth="1"/>
    <col min="1542" max="1542" width="49.28515625" style="179" customWidth="1"/>
    <col min="1543" max="1543" width="8.28515625" style="179" customWidth="1"/>
    <col min="1544" max="1544" width="5" style="179" customWidth="1"/>
    <col min="1545" max="1792" width="9.140625" style="179"/>
    <col min="1793" max="1793" width="9.5703125" style="179" customWidth="1"/>
    <col min="1794" max="1794" width="9.85546875" style="179" customWidth="1"/>
    <col min="1795" max="1795" width="13.140625" style="179" customWidth="1"/>
    <col min="1796" max="1796" width="14" style="179" customWidth="1"/>
    <col min="1797" max="1797" width="42.5703125" style="179" customWidth="1"/>
    <col min="1798" max="1798" width="49.28515625" style="179" customWidth="1"/>
    <col min="1799" max="1799" width="8.28515625" style="179" customWidth="1"/>
    <col min="1800" max="1800" width="5" style="179" customWidth="1"/>
    <col min="1801" max="2048" width="9.140625" style="179"/>
    <col min="2049" max="2049" width="9.5703125" style="179" customWidth="1"/>
    <col min="2050" max="2050" width="9.85546875" style="179" customWidth="1"/>
    <col min="2051" max="2051" width="13.140625" style="179" customWidth="1"/>
    <col min="2052" max="2052" width="14" style="179" customWidth="1"/>
    <col min="2053" max="2053" width="42.5703125" style="179" customWidth="1"/>
    <col min="2054" max="2054" width="49.28515625" style="179" customWidth="1"/>
    <col min="2055" max="2055" width="8.28515625" style="179" customWidth="1"/>
    <col min="2056" max="2056" width="5" style="179" customWidth="1"/>
    <col min="2057" max="2304" width="9.140625" style="179"/>
    <col min="2305" max="2305" width="9.5703125" style="179" customWidth="1"/>
    <col min="2306" max="2306" width="9.85546875" style="179" customWidth="1"/>
    <col min="2307" max="2307" width="13.140625" style="179" customWidth="1"/>
    <col min="2308" max="2308" width="14" style="179" customWidth="1"/>
    <col min="2309" max="2309" width="42.5703125" style="179" customWidth="1"/>
    <col min="2310" max="2310" width="49.28515625" style="179" customWidth="1"/>
    <col min="2311" max="2311" width="8.28515625" style="179" customWidth="1"/>
    <col min="2312" max="2312" width="5" style="179" customWidth="1"/>
    <col min="2313" max="2560" width="9.140625" style="179"/>
    <col min="2561" max="2561" width="9.5703125" style="179" customWidth="1"/>
    <col min="2562" max="2562" width="9.85546875" style="179" customWidth="1"/>
    <col min="2563" max="2563" width="13.140625" style="179" customWidth="1"/>
    <col min="2564" max="2564" width="14" style="179" customWidth="1"/>
    <col min="2565" max="2565" width="42.5703125" style="179" customWidth="1"/>
    <col min="2566" max="2566" width="49.28515625" style="179" customWidth="1"/>
    <col min="2567" max="2567" width="8.28515625" style="179" customWidth="1"/>
    <col min="2568" max="2568" width="5" style="179" customWidth="1"/>
    <col min="2569" max="2816" width="9.140625" style="179"/>
    <col min="2817" max="2817" width="9.5703125" style="179" customWidth="1"/>
    <col min="2818" max="2818" width="9.85546875" style="179" customWidth="1"/>
    <col min="2819" max="2819" width="13.140625" style="179" customWidth="1"/>
    <col min="2820" max="2820" width="14" style="179" customWidth="1"/>
    <col min="2821" max="2821" width="42.5703125" style="179" customWidth="1"/>
    <col min="2822" max="2822" width="49.28515625" style="179" customWidth="1"/>
    <col min="2823" max="2823" width="8.28515625" style="179" customWidth="1"/>
    <col min="2824" max="2824" width="5" style="179" customWidth="1"/>
    <col min="2825" max="3072" width="9.140625" style="179"/>
    <col min="3073" max="3073" width="9.5703125" style="179" customWidth="1"/>
    <col min="3074" max="3074" width="9.85546875" style="179" customWidth="1"/>
    <col min="3075" max="3075" width="13.140625" style="179" customWidth="1"/>
    <col min="3076" max="3076" width="14" style="179" customWidth="1"/>
    <col min="3077" max="3077" width="42.5703125" style="179" customWidth="1"/>
    <col min="3078" max="3078" width="49.28515625" style="179" customWidth="1"/>
    <col min="3079" max="3079" width="8.28515625" style="179" customWidth="1"/>
    <col min="3080" max="3080" width="5" style="179" customWidth="1"/>
    <col min="3081" max="3328" width="9.140625" style="179"/>
    <col min="3329" max="3329" width="9.5703125" style="179" customWidth="1"/>
    <col min="3330" max="3330" width="9.85546875" style="179" customWidth="1"/>
    <col min="3331" max="3331" width="13.140625" style="179" customWidth="1"/>
    <col min="3332" max="3332" width="14" style="179" customWidth="1"/>
    <col min="3333" max="3333" width="42.5703125" style="179" customWidth="1"/>
    <col min="3334" max="3334" width="49.28515625" style="179" customWidth="1"/>
    <col min="3335" max="3335" width="8.28515625" style="179" customWidth="1"/>
    <col min="3336" max="3336" width="5" style="179" customWidth="1"/>
    <col min="3337" max="3584" width="9.140625" style="179"/>
    <col min="3585" max="3585" width="9.5703125" style="179" customWidth="1"/>
    <col min="3586" max="3586" width="9.85546875" style="179" customWidth="1"/>
    <col min="3587" max="3587" width="13.140625" style="179" customWidth="1"/>
    <col min="3588" max="3588" width="14" style="179" customWidth="1"/>
    <col min="3589" max="3589" width="42.5703125" style="179" customWidth="1"/>
    <col min="3590" max="3590" width="49.28515625" style="179" customWidth="1"/>
    <col min="3591" max="3591" width="8.28515625" style="179" customWidth="1"/>
    <col min="3592" max="3592" width="5" style="179" customWidth="1"/>
    <col min="3593" max="3840" width="9.140625" style="179"/>
    <col min="3841" max="3841" width="9.5703125" style="179" customWidth="1"/>
    <col min="3842" max="3842" width="9.85546875" style="179" customWidth="1"/>
    <col min="3843" max="3843" width="13.140625" style="179" customWidth="1"/>
    <col min="3844" max="3844" width="14" style="179" customWidth="1"/>
    <col min="3845" max="3845" width="42.5703125" style="179" customWidth="1"/>
    <col min="3846" max="3846" width="49.28515625" style="179" customWidth="1"/>
    <col min="3847" max="3847" width="8.28515625" style="179" customWidth="1"/>
    <col min="3848" max="3848" width="5" style="179" customWidth="1"/>
    <col min="3849" max="4096" width="9.140625" style="179"/>
    <col min="4097" max="4097" width="9.5703125" style="179" customWidth="1"/>
    <col min="4098" max="4098" width="9.85546875" style="179" customWidth="1"/>
    <col min="4099" max="4099" width="13.140625" style="179" customWidth="1"/>
    <col min="4100" max="4100" width="14" style="179" customWidth="1"/>
    <col min="4101" max="4101" width="42.5703125" style="179" customWidth="1"/>
    <col min="4102" max="4102" width="49.28515625" style="179" customWidth="1"/>
    <col min="4103" max="4103" width="8.28515625" style="179" customWidth="1"/>
    <col min="4104" max="4104" width="5" style="179" customWidth="1"/>
    <col min="4105" max="4352" width="9.140625" style="179"/>
    <col min="4353" max="4353" width="9.5703125" style="179" customWidth="1"/>
    <col min="4354" max="4354" width="9.85546875" style="179" customWidth="1"/>
    <col min="4355" max="4355" width="13.140625" style="179" customWidth="1"/>
    <col min="4356" max="4356" width="14" style="179" customWidth="1"/>
    <col min="4357" max="4357" width="42.5703125" style="179" customWidth="1"/>
    <col min="4358" max="4358" width="49.28515625" style="179" customWidth="1"/>
    <col min="4359" max="4359" width="8.28515625" style="179" customWidth="1"/>
    <col min="4360" max="4360" width="5" style="179" customWidth="1"/>
    <col min="4361" max="4608" width="9.140625" style="179"/>
    <col min="4609" max="4609" width="9.5703125" style="179" customWidth="1"/>
    <col min="4610" max="4610" width="9.85546875" style="179" customWidth="1"/>
    <col min="4611" max="4611" width="13.140625" style="179" customWidth="1"/>
    <col min="4612" max="4612" width="14" style="179" customWidth="1"/>
    <col min="4613" max="4613" width="42.5703125" style="179" customWidth="1"/>
    <col min="4614" max="4614" width="49.28515625" style="179" customWidth="1"/>
    <col min="4615" max="4615" width="8.28515625" style="179" customWidth="1"/>
    <col min="4616" max="4616" width="5" style="179" customWidth="1"/>
    <col min="4617" max="4864" width="9.140625" style="179"/>
    <col min="4865" max="4865" width="9.5703125" style="179" customWidth="1"/>
    <col min="4866" max="4866" width="9.85546875" style="179" customWidth="1"/>
    <col min="4867" max="4867" width="13.140625" style="179" customWidth="1"/>
    <col min="4868" max="4868" width="14" style="179" customWidth="1"/>
    <col min="4869" max="4869" width="42.5703125" style="179" customWidth="1"/>
    <col min="4870" max="4870" width="49.28515625" style="179" customWidth="1"/>
    <col min="4871" max="4871" width="8.28515625" style="179" customWidth="1"/>
    <col min="4872" max="4872" width="5" style="179" customWidth="1"/>
    <col min="4873" max="5120" width="9.140625" style="179"/>
    <col min="5121" max="5121" width="9.5703125" style="179" customWidth="1"/>
    <col min="5122" max="5122" width="9.85546875" style="179" customWidth="1"/>
    <col min="5123" max="5123" width="13.140625" style="179" customWidth="1"/>
    <col min="5124" max="5124" width="14" style="179" customWidth="1"/>
    <col min="5125" max="5125" width="42.5703125" style="179" customWidth="1"/>
    <col min="5126" max="5126" width="49.28515625" style="179" customWidth="1"/>
    <col min="5127" max="5127" width="8.28515625" style="179" customWidth="1"/>
    <col min="5128" max="5128" width="5" style="179" customWidth="1"/>
    <col min="5129" max="5376" width="9.140625" style="179"/>
    <col min="5377" max="5377" width="9.5703125" style="179" customWidth="1"/>
    <col min="5378" max="5378" width="9.85546875" style="179" customWidth="1"/>
    <col min="5379" max="5379" width="13.140625" style="179" customWidth="1"/>
    <col min="5380" max="5380" width="14" style="179" customWidth="1"/>
    <col min="5381" max="5381" width="42.5703125" style="179" customWidth="1"/>
    <col min="5382" max="5382" width="49.28515625" style="179" customWidth="1"/>
    <col min="5383" max="5383" width="8.28515625" style="179" customWidth="1"/>
    <col min="5384" max="5384" width="5" style="179" customWidth="1"/>
    <col min="5385" max="5632" width="9.140625" style="179"/>
    <col min="5633" max="5633" width="9.5703125" style="179" customWidth="1"/>
    <col min="5634" max="5634" width="9.85546875" style="179" customWidth="1"/>
    <col min="5635" max="5635" width="13.140625" style="179" customWidth="1"/>
    <col min="5636" max="5636" width="14" style="179" customWidth="1"/>
    <col min="5637" max="5637" width="42.5703125" style="179" customWidth="1"/>
    <col min="5638" max="5638" width="49.28515625" style="179" customWidth="1"/>
    <col min="5639" max="5639" width="8.28515625" style="179" customWidth="1"/>
    <col min="5640" max="5640" width="5" style="179" customWidth="1"/>
    <col min="5641" max="5888" width="9.140625" style="179"/>
    <col min="5889" max="5889" width="9.5703125" style="179" customWidth="1"/>
    <col min="5890" max="5890" width="9.85546875" style="179" customWidth="1"/>
    <col min="5891" max="5891" width="13.140625" style="179" customWidth="1"/>
    <col min="5892" max="5892" width="14" style="179" customWidth="1"/>
    <col min="5893" max="5893" width="42.5703125" style="179" customWidth="1"/>
    <col min="5894" max="5894" width="49.28515625" style="179" customWidth="1"/>
    <col min="5895" max="5895" width="8.28515625" style="179" customWidth="1"/>
    <col min="5896" max="5896" width="5" style="179" customWidth="1"/>
    <col min="5897" max="6144" width="9.140625" style="179"/>
    <col min="6145" max="6145" width="9.5703125" style="179" customWidth="1"/>
    <col min="6146" max="6146" width="9.85546875" style="179" customWidth="1"/>
    <col min="6147" max="6147" width="13.140625" style="179" customWidth="1"/>
    <col min="6148" max="6148" width="14" style="179" customWidth="1"/>
    <col min="6149" max="6149" width="42.5703125" style="179" customWidth="1"/>
    <col min="6150" max="6150" width="49.28515625" style="179" customWidth="1"/>
    <col min="6151" max="6151" width="8.28515625" style="179" customWidth="1"/>
    <col min="6152" max="6152" width="5" style="179" customWidth="1"/>
    <col min="6153" max="6400" width="9.140625" style="179"/>
    <col min="6401" max="6401" width="9.5703125" style="179" customWidth="1"/>
    <col min="6402" max="6402" width="9.85546875" style="179" customWidth="1"/>
    <col min="6403" max="6403" width="13.140625" style="179" customWidth="1"/>
    <col min="6404" max="6404" width="14" style="179" customWidth="1"/>
    <col min="6405" max="6405" width="42.5703125" style="179" customWidth="1"/>
    <col min="6406" max="6406" width="49.28515625" style="179" customWidth="1"/>
    <col min="6407" max="6407" width="8.28515625" style="179" customWidth="1"/>
    <col min="6408" max="6408" width="5" style="179" customWidth="1"/>
    <col min="6409" max="6656" width="9.140625" style="179"/>
    <col min="6657" max="6657" width="9.5703125" style="179" customWidth="1"/>
    <col min="6658" max="6658" width="9.85546875" style="179" customWidth="1"/>
    <col min="6659" max="6659" width="13.140625" style="179" customWidth="1"/>
    <col min="6660" max="6660" width="14" style="179" customWidth="1"/>
    <col min="6661" max="6661" width="42.5703125" style="179" customWidth="1"/>
    <col min="6662" max="6662" width="49.28515625" style="179" customWidth="1"/>
    <col min="6663" max="6663" width="8.28515625" style="179" customWidth="1"/>
    <col min="6664" max="6664" width="5" style="179" customWidth="1"/>
    <col min="6665" max="6912" width="9.140625" style="179"/>
    <col min="6913" max="6913" width="9.5703125" style="179" customWidth="1"/>
    <col min="6914" max="6914" width="9.85546875" style="179" customWidth="1"/>
    <col min="6915" max="6915" width="13.140625" style="179" customWidth="1"/>
    <col min="6916" max="6916" width="14" style="179" customWidth="1"/>
    <col min="6917" max="6917" width="42.5703125" style="179" customWidth="1"/>
    <col min="6918" max="6918" width="49.28515625" style="179" customWidth="1"/>
    <col min="6919" max="6919" width="8.28515625" style="179" customWidth="1"/>
    <col min="6920" max="6920" width="5" style="179" customWidth="1"/>
    <col min="6921" max="7168" width="9.140625" style="179"/>
    <col min="7169" max="7169" width="9.5703125" style="179" customWidth="1"/>
    <col min="7170" max="7170" width="9.85546875" style="179" customWidth="1"/>
    <col min="7171" max="7171" width="13.140625" style="179" customWidth="1"/>
    <col min="7172" max="7172" width="14" style="179" customWidth="1"/>
    <col min="7173" max="7173" width="42.5703125" style="179" customWidth="1"/>
    <col min="7174" max="7174" width="49.28515625" style="179" customWidth="1"/>
    <col min="7175" max="7175" width="8.28515625" style="179" customWidth="1"/>
    <col min="7176" max="7176" width="5" style="179" customWidth="1"/>
    <col min="7177" max="7424" width="9.140625" style="179"/>
    <col min="7425" max="7425" width="9.5703125" style="179" customWidth="1"/>
    <col min="7426" max="7426" width="9.85546875" style="179" customWidth="1"/>
    <col min="7427" max="7427" width="13.140625" style="179" customWidth="1"/>
    <col min="7428" max="7428" width="14" style="179" customWidth="1"/>
    <col min="7429" max="7429" width="42.5703125" style="179" customWidth="1"/>
    <col min="7430" max="7430" width="49.28515625" style="179" customWidth="1"/>
    <col min="7431" max="7431" width="8.28515625" style="179" customWidth="1"/>
    <col min="7432" max="7432" width="5" style="179" customWidth="1"/>
    <col min="7433" max="7680" width="9.140625" style="179"/>
    <col min="7681" max="7681" width="9.5703125" style="179" customWidth="1"/>
    <col min="7682" max="7682" width="9.85546875" style="179" customWidth="1"/>
    <col min="7683" max="7683" width="13.140625" style="179" customWidth="1"/>
    <col min="7684" max="7684" width="14" style="179" customWidth="1"/>
    <col min="7685" max="7685" width="42.5703125" style="179" customWidth="1"/>
    <col min="7686" max="7686" width="49.28515625" style="179" customWidth="1"/>
    <col min="7687" max="7687" width="8.28515625" style="179" customWidth="1"/>
    <col min="7688" max="7688" width="5" style="179" customWidth="1"/>
    <col min="7689" max="7936" width="9.140625" style="179"/>
    <col min="7937" max="7937" width="9.5703125" style="179" customWidth="1"/>
    <col min="7938" max="7938" width="9.85546875" style="179" customWidth="1"/>
    <col min="7939" max="7939" width="13.140625" style="179" customWidth="1"/>
    <col min="7940" max="7940" width="14" style="179" customWidth="1"/>
    <col min="7941" max="7941" width="42.5703125" style="179" customWidth="1"/>
    <col min="7942" max="7942" width="49.28515625" style="179" customWidth="1"/>
    <col min="7943" max="7943" width="8.28515625" style="179" customWidth="1"/>
    <col min="7944" max="7944" width="5" style="179" customWidth="1"/>
    <col min="7945" max="8192" width="9.140625" style="179"/>
    <col min="8193" max="8193" width="9.5703125" style="179" customWidth="1"/>
    <col min="8194" max="8194" width="9.85546875" style="179" customWidth="1"/>
    <col min="8195" max="8195" width="13.140625" style="179" customWidth="1"/>
    <col min="8196" max="8196" width="14" style="179" customWidth="1"/>
    <col min="8197" max="8197" width="42.5703125" style="179" customWidth="1"/>
    <col min="8198" max="8198" width="49.28515625" style="179" customWidth="1"/>
    <col min="8199" max="8199" width="8.28515625" style="179" customWidth="1"/>
    <col min="8200" max="8200" width="5" style="179" customWidth="1"/>
    <col min="8201" max="8448" width="9.140625" style="179"/>
    <col min="8449" max="8449" width="9.5703125" style="179" customWidth="1"/>
    <col min="8450" max="8450" width="9.85546875" style="179" customWidth="1"/>
    <col min="8451" max="8451" width="13.140625" style="179" customWidth="1"/>
    <col min="8452" max="8452" width="14" style="179" customWidth="1"/>
    <col min="8453" max="8453" width="42.5703125" style="179" customWidth="1"/>
    <col min="8454" max="8454" width="49.28515625" style="179" customWidth="1"/>
    <col min="8455" max="8455" width="8.28515625" style="179" customWidth="1"/>
    <col min="8456" max="8456" width="5" style="179" customWidth="1"/>
    <col min="8457" max="8704" width="9.140625" style="179"/>
    <col min="8705" max="8705" width="9.5703125" style="179" customWidth="1"/>
    <col min="8706" max="8706" width="9.85546875" style="179" customWidth="1"/>
    <col min="8707" max="8707" width="13.140625" style="179" customWidth="1"/>
    <col min="8708" max="8708" width="14" style="179" customWidth="1"/>
    <col min="8709" max="8709" width="42.5703125" style="179" customWidth="1"/>
    <col min="8710" max="8710" width="49.28515625" style="179" customWidth="1"/>
    <col min="8711" max="8711" width="8.28515625" style="179" customWidth="1"/>
    <col min="8712" max="8712" width="5" style="179" customWidth="1"/>
    <col min="8713" max="8960" width="9.140625" style="179"/>
    <col min="8961" max="8961" width="9.5703125" style="179" customWidth="1"/>
    <col min="8962" max="8962" width="9.85546875" style="179" customWidth="1"/>
    <col min="8963" max="8963" width="13.140625" style="179" customWidth="1"/>
    <col min="8964" max="8964" width="14" style="179" customWidth="1"/>
    <col min="8965" max="8965" width="42.5703125" style="179" customWidth="1"/>
    <col min="8966" max="8966" width="49.28515625" style="179" customWidth="1"/>
    <col min="8967" max="8967" width="8.28515625" style="179" customWidth="1"/>
    <col min="8968" max="8968" width="5" style="179" customWidth="1"/>
    <col min="8969" max="9216" width="9.140625" style="179"/>
    <col min="9217" max="9217" width="9.5703125" style="179" customWidth="1"/>
    <col min="9218" max="9218" width="9.85546875" style="179" customWidth="1"/>
    <col min="9219" max="9219" width="13.140625" style="179" customWidth="1"/>
    <col min="9220" max="9220" width="14" style="179" customWidth="1"/>
    <col min="9221" max="9221" width="42.5703125" style="179" customWidth="1"/>
    <col min="9222" max="9222" width="49.28515625" style="179" customWidth="1"/>
    <col min="9223" max="9223" width="8.28515625" style="179" customWidth="1"/>
    <col min="9224" max="9224" width="5" style="179" customWidth="1"/>
    <col min="9225" max="9472" width="9.140625" style="179"/>
    <col min="9473" max="9473" width="9.5703125" style="179" customWidth="1"/>
    <col min="9474" max="9474" width="9.85546875" style="179" customWidth="1"/>
    <col min="9475" max="9475" width="13.140625" style="179" customWidth="1"/>
    <col min="9476" max="9476" width="14" style="179" customWidth="1"/>
    <col min="9477" max="9477" width="42.5703125" style="179" customWidth="1"/>
    <col min="9478" max="9478" width="49.28515625" style="179" customWidth="1"/>
    <col min="9479" max="9479" width="8.28515625" style="179" customWidth="1"/>
    <col min="9480" max="9480" width="5" style="179" customWidth="1"/>
    <col min="9481" max="9728" width="9.140625" style="179"/>
    <col min="9729" max="9729" width="9.5703125" style="179" customWidth="1"/>
    <col min="9730" max="9730" width="9.85546875" style="179" customWidth="1"/>
    <col min="9731" max="9731" width="13.140625" style="179" customWidth="1"/>
    <col min="9732" max="9732" width="14" style="179" customWidth="1"/>
    <col min="9733" max="9733" width="42.5703125" style="179" customWidth="1"/>
    <col min="9734" max="9734" width="49.28515625" style="179" customWidth="1"/>
    <col min="9735" max="9735" width="8.28515625" style="179" customWidth="1"/>
    <col min="9736" max="9736" width="5" style="179" customWidth="1"/>
    <col min="9737" max="9984" width="9.140625" style="179"/>
    <col min="9985" max="9985" width="9.5703125" style="179" customWidth="1"/>
    <col min="9986" max="9986" width="9.85546875" style="179" customWidth="1"/>
    <col min="9987" max="9987" width="13.140625" style="179" customWidth="1"/>
    <col min="9988" max="9988" width="14" style="179" customWidth="1"/>
    <col min="9989" max="9989" width="42.5703125" style="179" customWidth="1"/>
    <col min="9990" max="9990" width="49.28515625" style="179" customWidth="1"/>
    <col min="9991" max="9991" width="8.28515625" style="179" customWidth="1"/>
    <col min="9992" max="9992" width="5" style="179" customWidth="1"/>
    <col min="9993" max="10240" width="9.140625" style="179"/>
    <col min="10241" max="10241" width="9.5703125" style="179" customWidth="1"/>
    <col min="10242" max="10242" width="9.85546875" style="179" customWidth="1"/>
    <col min="10243" max="10243" width="13.140625" style="179" customWidth="1"/>
    <col min="10244" max="10244" width="14" style="179" customWidth="1"/>
    <col min="10245" max="10245" width="42.5703125" style="179" customWidth="1"/>
    <col min="10246" max="10246" width="49.28515625" style="179" customWidth="1"/>
    <col min="10247" max="10247" width="8.28515625" style="179" customWidth="1"/>
    <col min="10248" max="10248" width="5" style="179" customWidth="1"/>
    <col min="10249" max="10496" width="9.140625" style="179"/>
    <col min="10497" max="10497" width="9.5703125" style="179" customWidth="1"/>
    <col min="10498" max="10498" width="9.85546875" style="179" customWidth="1"/>
    <col min="10499" max="10499" width="13.140625" style="179" customWidth="1"/>
    <col min="10500" max="10500" width="14" style="179" customWidth="1"/>
    <col min="10501" max="10501" width="42.5703125" style="179" customWidth="1"/>
    <col min="10502" max="10502" width="49.28515625" style="179" customWidth="1"/>
    <col min="10503" max="10503" width="8.28515625" style="179" customWidth="1"/>
    <col min="10504" max="10504" width="5" style="179" customWidth="1"/>
    <col min="10505" max="10752" width="9.140625" style="179"/>
    <col min="10753" max="10753" width="9.5703125" style="179" customWidth="1"/>
    <col min="10754" max="10754" width="9.85546875" style="179" customWidth="1"/>
    <col min="10755" max="10755" width="13.140625" style="179" customWidth="1"/>
    <col min="10756" max="10756" width="14" style="179" customWidth="1"/>
    <col min="10757" max="10757" width="42.5703125" style="179" customWidth="1"/>
    <col min="10758" max="10758" width="49.28515625" style="179" customWidth="1"/>
    <col min="10759" max="10759" width="8.28515625" style="179" customWidth="1"/>
    <col min="10760" max="10760" width="5" style="179" customWidth="1"/>
    <col min="10761" max="11008" width="9.140625" style="179"/>
    <col min="11009" max="11009" width="9.5703125" style="179" customWidth="1"/>
    <col min="11010" max="11010" width="9.85546875" style="179" customWidth="1"/>
    <col min="11011" max="11011" width="13.140625" style="179" customWidth="1"/>
    <col min="11012" max="11012" width="14" style="179" customWidth="1"/>
    <col min="11013" max="11013" width="42.5703125" style="179" customWidth="1"/>
    <col min="11014" max="11014" width="49.28515625" style="179" customWidth="1"/>
    <col min="11015" max="11015" width="8.28515625" style="179" customWidth="1"/>
    <col min="11016" max="11016" width="5" style="179" customWidth="1"/>
    <col min="11017" max="11264" width="9.140625" style="179"/>
    <col min="11265" max="11265" width="9.5703125" style="179" customWidth="1"/>
    <col min="11266" max="11266" width="9.85546875" style="179" customWidth="1"/>
    <col min="11267" max="11267" width="13.140625" style="179" customWidth="1"/>
    <col min="11268" max="11268" width="14" style="179" customWidth="1"/>
    <col min="11269" max="11269" width="42.5703125" style="179" customWidth="1"/>
    <col min="11270" max="11270" width="49.28515625" style="179" customWidth="1"/>
    <col min="11271" max="11271" width="8.28515625" style="179" customWidth="1"/>
    <col min="11272" max="11272" width="5" style="179" customWidth="1"/>
    <col min="11273" max="11520" width="9.140625" style="179"/>
    <col min="11521" max="11521" width="9.5703125" style="179" customWidth="1"/>
    <col min="11522" max="11522" width="9.85546875" style="179" customWidth="1"/>
    <col min="11523" max="11523" width="13.140625" style="179" customWidth="1"/>
    <col min="11524" max="11524" width="14" style="179" customWidth="1"/>
    <col min="11525" max="11525" width="42.5703125" style="179" customWidth="1"/>
    <col min="11526" max="11526" width="49.28515625" style="179" customWidth="1"/>
    <col min="11527" max="11527" width="8.28515625" style="179" customWidth="1"/>
    <col min="11528" max="11528" width="5" style="179" customWidth="1"/>
    <col min="11529" max="11776" width="9.140625" style="179"/>
    <col min="11777" max="11777" width="9.5703125" style="179" customWidth="1"/>
    <col min="11778" max="11778" width="9.85546875" style="179" customWidth="1"/>
    <col min="11779" max="11779" width="13.140625" style="179" customWidth="1"/>
    <col min="11780" max="11780" width="14" style="179" customWidth="1"/>
    <col min="11781" max="11781" width="42.5703125" style="179" customWidth="1"/>
    <col min="11782" max="11782" width="49.28515625" style="179" customWidth="1"/>
    <col min="11783" max="11783" width="8.28515625" style="179" customWidth="1"/>
    <col min="11784" max="11784" width="5" style="179" customWidth="1"/>
    <col min="11785" max="12032" width="9.140625" style="179"/>
    <col min="12033" max="12033" width="9.5703125" style="179" customWidth="1"/>
    <col min="12034" max="12034" width="9.85546875" style="179" customWidth="1"/>
    <col min="12035" max="12035" width="13.140625" style="179" customWidth="1"/>
    <col min="12036" max="12036" width="14" style="179" customWidth="1"/>
    <col min="12037" max="12037" width="42.5703125" style="179" customWidth="1"/>
    <col min="12038" max="12038" width="49.28515625" style="179" customWidth="1"/>
    <col min="12039" max="12039" width="8.28515625" style="179" customWidth="1"/>
    <col min="12040" max="12040" width="5" style="179" customWidth="1"/>
    <col min="12041" max="12288" width="9.140625" style="179"/>
    <col min="12289" max="12289" width="9.5703125" style="179" customWidth="1"/>
    <col min="12290" max="12290" width="9.85546875" style="179" customWidth="1"/>
    <col min="12291" max="12291" width="13.140625" style="179" customWidth="1"/>
    <col min="12292" max="12292" width="14" style="179" customWidth="1"/>
    <col min="12293" max="12293" width="42.5703125" style="179" customWidth="1"/>
    <col min="12294" max="12294" width="49.28515625" style="179" customWidth="1"/>
    <col min="12295" max="12295" width="8.28515625" style="179" customWidth="1"/>
    <col min="12296" max="12296" width="5" style="179" customWidth="1"/>
    <col min="12297" max="12544" width="9.140625" style="179"/>
    <col min="12545" max="12545" width="9.5703125" style="179" customWidth="1"/>
    <col min="12546" max="12546" width="9.85546875" style="179" customWidth="1"/>
    <col min="12547" max="12547" width="13.140625" style="179" customWidth="1"/>
    <col min="12548" max="12548" width="14" style="179" customWidth="1"/>
    <col min="12549" max="12549" width="42.5703125" style="179" customWidth="1"/>
    <col min="12550" max="12550" width="49.28515625" style="179" customWidth="1"/>
    <col min="12551" max="12551" width="8.28515625" style="179" customWidth="1"/>
    <col min="12552" max="12552" width="5" style="179" customWidth="1"/>
    <col min="12553" max="12800" width="9.140625" style="179"/>
    <col min="12801" max="12801" width="9.5703125" style="179" customWidth="1"/>
    <col min="12802" max="12802" width="9.85546875" style="179" customWidth="1"/>
    <col min="12803" max="12803" width="13.140625" style="179" customWidth="1"/>
    <col min="12804" max="12804" width="14" style="179" customWidth="1"/>
    <col min="12805" max="12805" width="42.5703125" style="179" customWidth="1"/>
    <col min="12806" max="12806" width="49.28515625" style="179" customWidth="1"/>
    <col min="12807" max="12807" width="8.28515625" style="179" customWidth="1"/>
    <col min="12808" max="12808" width="5" style="179" customWidth="1"/>
    <col min="12809" max="13056" width="9.140625" style="179"/>
    <col min="13057" max="13057" width="9.5703125" style="179" customWidth="1"/>
    <col min="13058" max="13058" width="9.85546875" style="179" customWidth="1"/>
    <col min="13059" max="13059" width="13.140625" style="179" customWidth="1"/>
    <col min="13060" max="13060" width="14" style="179" customWidth="1"/>
    <col min="13061" max="13061" width="42.5703125" style="179" customWidth="1"/>
    <col min="13062" max="13062" width="49.28515625" style="179" customWidth="1"/>
    <col min="13063" max="13063" width="8.28515625" style="179" customWidth="1"/>
    <col min="13064" max="13064" width="5" style="179" customWidth="1"/>
    <col min="13065" max="13312" width="9.140625" style="179"/>
    <col min="13313" max="13313" width="9.5703125" style="179" customWidth="1"/>
    <col min="13314" max="13314" width="9.85546875" style="179" customWidth="1"/>
    <col min="13315" max="13315" width="13.140625" style="179" customWidth="1"/>
    <col min="13316" max="13316" width="14" style="179" customWidth="1"/>
    <col min="13317" max="13317" width="42.5703125" style="179" customWidth="1"/>
    <col min="13318" max="13318" width="49.28515625" style="179" customWidth="1"/>
    <col min="13319" max="13319" width="8.28515625" style="179" customWidth="1"/>
    <col min="13320" max="13320" width="5" style="179" customWidth="1"/>
    <col min="13321" max="13568" width="9.140625" style="179"/>
    <col min="13569" max="13569" width="9.5703125" style="179" customWidth="1"/>
    <col min="13570" max="13570" width="9.85546875" style="179" customWidth="1"/>
    <col min="13571" max="13571" width="13.140625" style="179" customWidth="1"/>
    <col min="13572" max="13572" width="14" style="179" customWidth="1"/>
    <col min="13573" max="13573" width="42.5703125" style="179" customWidth="1"/>
    <col min="13574" max="13574" width="49.28515625" style="179" customWidth="1"/>
    <col min="13575" max="13575" width="8.28515625" style="179" customWidth="1"/>
    <col min="13576" max="13576" width="5" style="179" customWidth="1"/>
    <col min="13577" max="13824" width="9.140625" style="179"/>
    <col min="13825" max="13825" width="9.5703125" style="179" customWidth="1"/>
    <col min="13826" max="13826" width="9.85546875" style="179" customWidth="1"/>
    <col min="13827" max="13827" width="13.140625" style="179" customWidth="1"/>
    <col min="13828" max="13828" width="14" style="179" customWidth="1"/>
    <col min="13829" max="13829" width="42.5703125" style="179" customWidth="1"/>
    <col min="13830" max="13830" width="49.28515625" style="179" customWidth="1"/>
    <col min="13831" max="13831" width="8.28515625" style="179" customWidth="1"/>
    <col min="13832" max="13832" width="5" style="179" customWidth="1"/>
    <col min="13833" max="14080" width="9.140625" style="179"/>
    <col min="14081" max="14081" width="9.5703125" style="179" customWidth="1"/>
    <col min="14082" max="14082" width="9.85546875" style="179" customWidth="1"/>
    <col min="14083" max="14083" width="13.140625" style="179" customWidth="1"/>
    <col min="14084" max="14084" width="14" style="179" customWidth="1"/>
    <col min="14085" max="14085" width="42.5703125" style="179" customWidth="1"/>
    <col min="14086" max="14086" width="49.28515625" style="179" customWidth="1"/>
    <col min="14087" max="14087" width="8.28515625" style="179" customWidth="1"/>
    <col min="14088" max="14088" width="5" style="179" customWidth="1"/>
    <col min="14089" max="14336" width="9.140625" style="179"/>
    <col min="14337" max="14337" width="9.5703125" style="179" customWidth="1"/>
    <col min="14338" max="14338" width="9.85546875" style="179" customWidth="1"/>
    <col min="14339" max="14339" width="13.140625" style="179" customWidth="1"/>
    <col min="14340" max="14340" width="14" style="179" customWidth="1"/>
    <col min="14341" max="14341" width="42.5703125" style="179" customWidth="1"/>
    <col min="14342" max="14342" width="49.28515625" style="179" customWidth="1"/>
    <col min="14343" max="14343" width="8.28515625" style="179" customWidth="1"/>
    <col min="14344" max="14344" width="5" style="179" customWidth="1"/>
    <col min="14345" max="14592" width="9.140625" style="179"/>
    <col min="14593" max="14593" width="9.5703125" style="179" customWidth="1"/>
    <col min="14594" max="14594" width="9.85546875" style="179" customWidth="1"/>
    <col min="14595" max="14595" width="13.140625" style="179" customWidth="1"/>
    <col min="14596" max="14596" width="14" style="179" customWidth="1"/>
    <col min="14597" max="14597" width="42.5703125" style="179" customWidth="1"/>
    <col min="14598" max="14598" width="49.28515625" style="179" customWidth="1"/>
    <col min="14599" max="14599" width="8.28515625" style="179" customWidth="1"/>
    <col min="14600" max="14600" width="5" style="179" customWidth="1"/>
    <col min="14601" max="14848" width="9.140625" style="179"/>
    <col min="14849" max="14849" width="9.5703125" style="179" customWidth="1"/>
    <col min="14850" max="14850" width="9.85546875" style="179" customWidth="1"/>
    <col min="14851" max="14851" width="13.140625" style="179" customWidth="1"/>
    <col min="14852" max="14852" width="14" style="179" customWidth="1"/>
    <col min="14853" max="14853" width="42.5703125" style="179" customWidth="1"/>
    <col min="14854" max="14854" width="49.28515625" style="179" customWidth="1"/>
    <col min="14855" max="14855" width="8.28515625" style="179" customWidth="1"/>
    <col min="14856" max="14856" width="5" style="179" customWidth="1"/>
    <col min="14857" max="15104" width="9.140625" style="179"/>
    <col min="15105" max="15105" width="9.5703125" style="179" customWidth="1"/>
    <col min="15106" max="15106" width="9.85546875" style="179" customWidth="1"/>
    <col min="15107" max="15107" width="13.140625" style="179" customWidth="1"/>
    <col min="15108" max="15108" width="14" style="179" customWidth="1"/>
    <col min="15109" max="15109" width="42.5703125" style="179" customWidth="1"/>
    <col min="15110" max="15110" width="49.28515625" style="179" customWidth="1"/>
    <col min="15111" max="15111" width="8.28515625" style="179" customWidth="1"/>
    <col min="15112" max="15112" width="5" style="179" customWidth="1"/>
    <col min="15113" max="15360" width="9.140625" style="179"/>
    <col min="15361" max="15361" width="9.5703125" style="179" customWidth="1"/>
    <col min="15362" max="15362" width="9.85546875" style="179" customWidth="1"/>
    <col min="15363" max="15363" width="13.140625" style="179" customWidth="1"/>
    <col min="15364" max="15364" width="14" style="179" customWidth="1"/>
    <col min="15365" max="15365" width="42.5703125" style="179" customWidth="1"/>
    <col min="15366" max="15366" width="49.28515625" style="179" customWidth="1"/>
    <col min="15367" max="15367" width="8.28515625" style="179" customWidth="1"/>
    <col min="15368" max="15368" width="5" style="179" customWidth="1"/>
    <col min="15369" max="15616" width="9.140625" style="179"/>
    <col min="15617" max="15617" width="9.5703125" style="179" customWidth="1"/>
    <col min="15618" max="15618" width="9.85546875" style="179" customWidth="1"/>
    <col min="15619" max="15619" width="13.140625" style="179" customWidth="1"/>
    <col min="15620" max="15620" width="14" style="179" customWidth="1"/>
    <col min="15621" max="15621" width="42.5703125" style="179" customWidth="1"/>
    <col min="15622" max="15622" width="49.28515625" style="179" customWidth="1"/>
    <col min="15623" max="15623" width="8.28515625" style="179" customWidth="1"/>
    <col min="15624" max="15624" width="5" style="179" customWidth="1"/>
    <col min="15625" max="15872" width="9.140625" style="179"/>
    <col min="15873" max="15873" width="9.5703125" style="179" customWidth="1"/>
    <col min="15874" max="15874" width="9.85546875" style="179" customWidth="1"/>
    <col min="15875" max="15875" width="13.140625" style="179" customWidth="1"/>
    <col min="15876" max="15876" width="14" style="179" customWidth="1"/>
    <col min="15877" max="15877" width="42.5703125" style="179" customWidth="1"/>
    <col min="15878" max="15878" width="49.28515625" style="179" customWidth="1"/>
    <col min="15879" max="15879" width="8.28515625" style="179" customWidth="1"/>
    <col min="15880" max="15880" width="5" style="179" customWidth="1"/>
    <col min="15881" max="16128" width="9.140625" style="179"/>
    <col min="16129" max="16129" width="9.5703125" style="179" customWidth="1"/>
    <col min="16130" max="16130" width="9.85546875" style="179" customWidth="1"/>
    <col min="16131" max="16131" width="13.140625" style="179" customWidth="1"/>
    <col min="16132" max="16132" width="14" style="179" customWidth="1"/>
    <col min="16133" max="16133" width="42.5703125" style="179" customWidth="1"/>
    <col min="16134" max="16134" width="49.28515625" style="179" customWidth="1"/>
    <col min="16135" max="16135" width="8.28515625" style="179" customWidth="1"/>
    <col min="16136" max="16136" width="5" style="179" customWidth="1"/>
    <col min="16137" max="16384" width="9.140625" style="179"/>
  </cols>
  <sheetData>
    <row r="1" spans="1:11" s="178" customFormat="1" ht="12" customHeight="1" x14ac:dyDescent="0.2">
      <c r="A1" s="1247" t="s">
        <v>612</v>
      </c>
      <c r="B1" s="1248"/>
      <c r="C1" s="1248"/>
      <c r="D1" s="1248"/>
      <c r="E1" s="1248"/>
      <c r="F1" s="1248"/>
      <c r="G1" s="1248"/>
      <c r="H1" s="1249"/>
      <c r="I1" s="273"/>
    </row>
    <row r="2" spans="1:11" ht="14.1" customHeight="1" x14ac:dyDescent="0.2">
      <c r="A2" s="1250" t="s">
        <v>334</v>
      </c>
      <c r="B2" s="1251"/>
      <c r="C2" s="1251"/>
      <c r="D2" s="1251"/>
      <c r="E2" s="1251"/>
      <c r="F2" s="1251"/>
      <c r="G2" s="1251"/>
      <c r="H2" s="1252"/>
    </row>
    <row r="3" spans="1:11" s="273" customFormat="1" ht="14.1" customHeight="1" x14ac:dyDescent="0.2">
      <c r="A3" s="1253" t="s">
        <v>37</v>
      </c>
      <c r="B3" s="1254"/>
      <c r="C3" s="1254"/>
      <c r="D3" s="673" t="s">
        <v>221</v>
      </c>
      <c r="E3" s="274"/>
      <c r="F3" s="274"/>
      <c r="G3" s="673" t="s">
        <v>335</v>
      </c>
      <c r="H3" s="275" t="s">
        <v>310</v>
      </c>
      <c r="J3" s="276"/>
      <c r="K3" s="276"/>
    </row>
    <row r="4" spans="1:11" s="276" customFormat="1" ht="14.1" customHeight="1" x14ac:dyDescent="0.2">
      <c r="A4" s="277" t="s">
        <v>336</v>
      </c>
      <c r="D4" s="278">
        <v>44593</v>
      </c>
      <c r="E4" s="276">
        <v>331</v>
      </c>
      <c r="F4" s="276" t="s">
        <v>83</v>
      </c>
      <c r="G4" s="104">
        <f>E4/10000</f>
        <v>3.3099999999999997E-2</v>
      </c>
      <c r="H4" s="279" t="s">
        <v>84</v>
      </c>
      <c r="J4" s="105" t="s">
        <v>337</v>
      </c>
    </row>
    <row r="5" spans="1:11" s="276" customFormat="1" ht="14.1" customHeight="1" x14ac:dyDescent="0.2">
      <c r="A5" s="277" t="s">
        <v>338</v>
      </c>
      <c r="D5" s="278">
        <f>$D$4</f>
        <v>44593</v>
      </c>
      <c r="G5" s="280">
        <v>0.1275</v>
      </c>
      <c r="H5" s="279" t="s">
        <v>84</v>
      </c>
      <c r="J5" s="105" t="s">
        <v>339</v>
      </c>
    </row>
    <row r="6" spans="1:11" s="273" customFormat="1" ht="14.1" hidden="1" customHeight="1" x14ac:dyDescent="0.2">
      <c r="A6" s="277" t="s">
        <v>164</v>
      </c>
      <c r="B6" s="276"/>
      <c r="C6" s="276"/>
      <c r="D6" s="278">
        <v>43651</v>
      </c>
      <c r="G6" s="280">
        <v>4.9414E-2</v>
      </c>
      <c r="H6" s="279" t="s">
        <v>84</v>
      </c>
      <c r="J6" s="105" t="s">
        <v>340</v>
      </c>
      <c r="K6" s="276"/>
    </row>
    <row r="7" spans="1:11" s="273" customFormat="1" ht="14.1" customHeight="1" x14ac:dyDescent="0.2">
      <c r="A7" s="277" t="s">
        <v>163</v>
      </c>
      <c r="B7" s="276"/>
      <c r="C7" s="276"/>
      <c r="D7" s="278">
        <f>$D$4</f>
        <v>44593</v>
      </c>
      <c r="G7" s="280">
        <v>0.1116</v>
      </c>
      <c r="H7" s="279" t="s">
        <v>84</v>
      </c>
      <c r="J7" s="105" t="s">
        <v>341</v>
      </c>
      <c r="K7" s="276"/>
    </row>
    <row r="8" spans="1:11" s="273" customFormat="1" ht="14.1" customHeight="1" x14ac:dyDescent="0.2">
      <c r="A8" s="277" t="s">
        <v>342</v>
      </c>
      <c r="B8" s="276"/>
      <c r="C8" s="276"/>
      <c r="D8" s="278">
        <f>$D$4</f>
        <v>44593</v>
      </c>
      <c r="G8" s="280">
        <v>1.5610000000000001E-2</v>
      </c>
      <c r="H8" s="279" t="s">
        <v>84</v>
      </c>
      <c r="J8" s="105" t="s">
        <v>343</v>
      </c>
      <c r="K8" s="276"/>
    </row>
    <row r="9" spans="1:11" s="273" customFormat="1" ht="14.1" customHeight="1" x14ac:dyDescent="0.2">
      <c r="A9" s="277" t="s">
        <v>165</v>
      </c>
      <c r="B9" s="276"/>
      <c r="C9" s="276"/>
      <c r="D9" s="278">
        <f>$D$4</f>
        <v>44593</v>
      </c>
      <c r="G9" s="280">
        <v>2.5000000000000001E-3</v>
      </c>
      <c r="H9" s="279" t="s">
        <v>84</v>
      </c>
      <c r="J9" s="105" t="s">
        <v>344</v>
      </c>
      <c r="K9" s="276"/>
    </row>
    <row r="10" spans="1:11" s="273" customFormat="1" ht="14.1" customHeight="1" x14ac:dyDescent="0.2">
      <c r="A10" s="277" t="s">
        <v>345</v>
      </c>
      <c r="B10" s="276"/>
      <c r="C10" s="276"/>
      <c r="D10" s="278">
        <v>44561</v>
      </c>
      <c r="G10" s="280">
        <v>4.6899999999999997E-2</v>
      </c>
      <c r="H10" s="279" t="s">
        <v>84</v>
      </c>
      <c r="J10" s="105" t="s">
        <v>346</v>
      </c>
      <c r="K10" s="276"/>
    </row>
    <row r="11" spans="1:11" s="273" customFormat="1" ht="14.1" customHeight="1" x14ac:dyDescent="0.2">
      <c r="A11" s="277" t="s">
        <v>347</v>
      </c>
      <c r="B11" s="276"/>
      <c r="C11" s="276"/>
      <c r="D11" s="278">
        <v>44561</v>
      </c>
      <c r="G11" s="280">
        <v>0.10061</v>
      </c>
      <c r="H11" s="279" t="s">
        <v>84</v>
      </c>
      <c r="J11" s="105" t="s">
        <v>348</v>
      </c>
      <c r="K11" s="276"/>
    </row>
    <row r="12" spans="1:11" s="273" customFormat="1" ht="14.1" customHeight="1" x14ac:dyDescent="0.2">
      <c r="A12" s="277" t="s">
        <v>349</v>
      </c>
      <c r="B12" s="276"/>
      <c r="C12" s="276"/>
      <c r="D12" s="278">
        <f>D9</f>
        <v>44593</v>
      </c>
      <c r="G12" s="280">
        <v>6.3200000000000006E-2</v>
      </c>
      <c r="H12" s="279" t="s">
        <v>84</v>
      </c>
      <c r="J12" s="105" t="s">
        <v>227</v>
      </c>
      <c r="K12" s="276"/>
    </row>
    <row r="13" spans="1:11" s="273" customFormat="1" ht="14.1" customHeight="1" x14ac:dyDescent="0.2">
      <c r="A13" s="277" t="s">
        <v>177</v>
      </c>
      <c r="B13" s="276"/>
      <c r="C13" s="276"/>
      <c r="D13" s="278">
        <v>44377</v>
      </c>
      <c r="G13" s="281">
        <v>0.6</v>
      </c>
      <c r="H13" s="279" t="s">
        <v>84</v>
      </c>
      <c r="J13" s="105" t="s">
        <v>350</v>
      </c>
      <c r="K13" s="276"/>
    </row>
    <row r="14" spans="1:11" s="273" customFormat="1" ht="14.1" customHeight="1" x14ac:dyDescent="0.2">
      <c r="A14" s="277" t="s">
        <v>351</v>
      </c>
      <c r="B14" s="276"/>
      <c r="C14" s="276"/>
      <c r="D14" s="278">
        <f t="shared" ref="D14:D20" si="0">$D$13</f>
        <v>44377</v>
      </c>
      <c r="G14" s="281">
        <v>0.34</v>
      </c>
      <c r="H14" s="279" t="s">
        <v>84</v>
      </c>
      <c r="J14" s="105" t="s">
        <v>350</v>
      </c>
      <c r="K14" s="276"/>
    </row>
    <row r="15" spans="1:11" s="273" customFormat="1" ht="14.1" customHeight="1" x14ac:dyDescent="0.2">
      <c r="A15" s="277" t="s">
        <v>352</v>
      </c>
      <c r="B15" s="276"/>
      <c r="C15" s="276"/>
      <c r="D15" s="278">
        <f t="shared" si="0"/>
        <v>44377</v>
      </c>
      <c r="G15" s="281">
        <v>1.4999999999999999E-2</v>
      </c>
      <c r="H15" s="279" t="s">
        <v>84</v>
      </c>
      <c r="J15" s="105" t="s">
        <v>227</v>
      </c>
      <c r="K15" s="276"/>
    </row>
    <row r="16" spans="1:11" s="273" customFormat="1" ht="14.1" customHeight="1" x14ac:dyDescent="0.2">
      <c r="A16" s="277" t="s">
        <v>353</v>
      </c>
      <c r="B16" s="276"/>
      <c r="C16" s="276"/>
      <c r="D16" s="278">
        <f t="shared" si="0"/>
        <v>44377</v>
      </c>
      <c r="G16" s="281">
        <v>0.03</v>
      </c>
      <c r="H16" s="279" t="s">
        <v>84</v>
      </c>
      <c r="J16" s="105" t="s">
        <v>227</v>
      </c>
      <c r="K16" s="276"/>
    </row>
    <row r="17" spans="1:11" s="273" customFormat="1" ht="14.1" customHeight="1" x14ac:dyDescent="0.2">
      <c r="A17" s="277" t="s">
        <v>204</v>
      </c>
      <c r="B17" s="276"/>
      <c r="C17" s="276"/>
      <c r="D17" s="278">
        <f t="shared" si="0"/>
        <v>44377</v>
      </c>
      <c r="G17" s="281">
        <v>0.01</v>
      </c>
      <c r="H17" s="279" t="s">
        <v>84</v>
      </c>
      <c r="J17" s="105" t="s">
        <v>227</v>
      </c>
      <c r="K17" s="276"/>
    </row>
    <row r="18" spans="1:11" s="273" customFormat="1" ht="14.1" customHeight="1" x14ac:dyDescent="0.2">
      <c r="A18" s="277" t="s">
        <v>206</v>
      </c>
      <c r="B18" s="276"/>
      <c r="C18" s="276"/>
      <c r="D18" s="278">
        <f t="shared" si="0"/>
        <v>44377</v>
      </c>
      <c r="G18" s="281">
        <v>0</v>
      </c>
      <c r="H18" s="279" t="s">
        <v>84</v>
      </c>
      <c r="J18" s="105"/>
      <c r="K18" s="276"/>
    </row>
    <row r="19" spans="1:11" s="273" customFormat="1" ht="14.1" customHeight="1" x14ac:dyDescent="0.2">
      <c r="A19" s="277" t="s">
        <v>354</v>
      </c>
      <c r="B19" s="276"/>
      <c r="C19" s="276"/>
      <c r="D19" s="278">
        <f t="shared" si="0"/>
        <v>44377</v>
      </c>
      <c r="G19" s="281">
        <v>0.5</v>
      </c>
      <c r="H19" s="279" t="s">
        <v>84</v>
      </c>
      <c r="J19" s="105"/>
      <c r="K19" s="276"/>
    </row>
    <row r="20" spans="1:11" s="273" customFormat="1" ht="14.1" customHeight="1" x14ac:dyDescent="0.2">
      <c r="A20" s="282" t="s">
        <v>355</v>
      </c>
      <c r="B20" s="283"/>
      <c r="C20" s="283"/>
      <c r="D20" s="284">
        <f t="shared" si="0"/>
        <v>44377</v>
      </c>
      <c r="E20" s="285"/>
      <c r="F20" s="285"/>
      <c r="G20" s="286">
        <f>1-G19</f>
        <v>0.5</v>
      </c>
      <c r="H20" s="287" t="s">
        <v>84</v>
      </c>
      <c r="J20" s="106"/>
    </row>
    <row r="21" spans="1:11" s="273" customFormat="1" ht="14.1" customHeight="1" x14ac:dyDescent="0.2">
      <c r="A21" s="1255" t="s">
        <v>356</v>
      </c>
      <c r="B21" s="1255"/>
      <c r="C21" s="1255"/>
      <c r="D21" s="1255"/>
      <c r="E21" s="1255"/>
      <c r="F21" s="1255"/>
      <c r="G21" s="1255"/>
      <c r="H21" s="1255"/>
    </row>
    <row r="22" spans="1:11" ht="14.1" customHeight="1" x14ac:dyDescent="0.2">
      <c r="A22" s="437" t="s">
        <v>220</v>
      </c>
      <c r="B22" s="438" t="s">
        <v>221</v>
      </c>
      <c r="C22" s="438" t="s">
        <v>222</v>
      </c>
      <c r="D22" s="438" t="s">
        <v>3</v>
      </c>
      <c r="E22" s="438" t="s">
        <v>37</v>
      </c>
      <c r="F22" s="438" t="s">
        <v>166</v>
      </c>
      <c r="G22" s="438" t="s">
        <v>223</v>
      </c>
      <c r="H22" s="439"/>
    </row>
    <row r="23" spans="1:11" ht="156" x14ac:dyDescent="0.2">
      <c r="A23" s="180" t="s">
        <v>167</v>
      </c>
      <c r="B23" s="181">
        <f>D8</f>
        <v>44593</v>
      </c>
      <c r="C23" s="182" t="s">
        <v>168</v>
      </c>
      <c r="D23" s="183" t="s">
        <v>224</v>
      </c>
      <c r="E23" s="184" t="s">
        <v>169</v>
      </c>
      <c r="F23" s="184" t="s">
        <v>357</v>
      </c>
      <c r="G23" s="107">
        <f>G8</f>
        <v>1.5610000000000001E-2</v>
      </c>
      <c r="H23" s="185" t="s">
        <v>170</v>
      </c>
    </row>
    <row r="24" spans="1:11" ht="14.1" customHeight="1" x14ac:dyDescent="0.2">
      <c r="A24" s="180" t="s">
        <v>338</v>
      </c>
      <c r="B24" s="181">
        <f>D5</f>
        <v>44593</v>
      </c>
      <c r="C24" s="182" t="s">
        <v>171</v>
      </c>
      <c r="D24" s="183" t="s">
        <v>172</v>
      </c>
      <c r="E24" s="184"/>
      <c r="F24" s="184" t="s">
        <v>358</v>
      </c>
      <c r="G24" s="107">
        <f>G5</f>
        <v>0.1275</v>
      </c>
      <c r="H24" s="185" t="s">
        <v>170</v>
      </c>
    </row>
    <row r="25" spans="1:11" ht="72" x14ac:dyDescent="0.2">
      <c r="A25" s="288" t="s">
        <v>225</v>
      </c>
      <c r="B25" s="190" t="s">
        <v>88</v>
      </c>
      <c r="C25" s="189" t="s">
        <v>173</v>
      </c>
      <c r="D25" s="190" t="s">
        <v>174</v>
      </c>
      <c r="E25" s="674" t="s">
        <v>175</v>
      </c>
      <c r="F25" s="674" t="s">
        <v>359</v>
      </c>
      <c r="G25" s="109">
        <f>G24-G23</f>
        <v>0.11189</v>
      </c>
      <c r="H25" s="110" t="s">
        <v>170</v>
      </c>
    </row>
    <row r="26" spans="1:11" ht="60" x14ac:dyDescent="0.2">
      <c r="A26" s="289" t="s">
        <v>360</v>
      </c>
      <c r="B26" s="290">
        <f>D13</f>
        <v>44377</v>
      </c>
      <c r="C26" s="291" t="s">
        <v>176</v>
      </c>
      <c r="D26" s="292" t="s">
        <v>177</v>
      </c>
      <c r="E26" s="293" t="s">
        <v>178</v>
      </c>
      <c r="F26" s="293" t="s">
        <v>361</v>
      </c>
      <c r="G26" s="294">
        <f>G13</f>
        <v>0.6</v>
      </c>
      <c r="H26" s="295"/>
      <c r="J26" s="108"/>
    </row>
    <row r="27" spans="1:11" ht="24" customHeight="1" x14ac:dyDescent="0.2">
      <c r="A27" s="1256" t="s">
        <v>481</v>
      </c>
      <c r="B27" s="188" t="s">
        <v>88</v>
      </c>
      <c r="C27" s="189" t="s">
        <v>80</v>
      </c>
      <c r="D27" s="190" t="s">
        <v>179</v>
      </c>
      <c r="E27" s="1229" t="s">
        <v>180</v>
      </c>
      <c r="F27" s="191"/>
      <c r="G27" s="109">
        <f>G19</f>
        <v>0.5</v>
      </c>
      <c r="H27" s="110"/>
    </row>
    <row r="28" spans="1:11" ht="25.5" customHeight="1" x14ac:dyDescent="0.2">
      <c r="A28" s="1257"/>
      <c r="B28" s="192" t="s">
        <v>88</v>
      </c>
      <c r="C28" s="193" t="s">
        <v>81</v>
      </c>
      <c r="D28" s="111" t="s">
        <v>181</v>
      </c>
      <c r="E28" s="1259"/>
      <c r="F28" s="194" t="s">
        <v>362</v>
      </c>
      <c r="G28" s="112">
        <f>G20</f>
        <v>0.5</v>
      </c>
      <c r="H28" s="113"/>
    </row>
    <row r="29" spans="1:11" ht="25.5" customHeight="1" x14ac:dyDescent="0.2">
      <c r="A29" s="1258"/>
      <c r="B29" s="195" t="s">
        <v>88</v>
      </c>
      <c r="C29" s="196" t="s">
        <v>182</v>
      </c>
      <c r="D29" s="197" t="s">
        <v>183</v>
      </c>
      <c r="E29" s="1230"/>
      <c r="F29" s="198"/>
      <c r="G29" s="199">
        <f>G28/G27</f>
        <v>1</v>
      </c>
      <c r="H29" s="114"/>
    </row>
    <row r="30" spans="1:11" ht="36" x14ac:dyDescent="0.2">
      <c r="A30" s="186" t="s">
        <v>363</v>
      </c>
      <c r="B30" s="187">
        <f>D14</f>
        <v>44377</v>
      </c>
      <c r="C30" s="182" t="s">
        <v>82</v>
      </c>
      <c r="D30" s="200" t="s">
        <v>184</v>
      </c>
      <c r="E30" s="201"/>
      <c r="F30" s="184" t="s">
        <v>185</v>
      </c>
      <c r="G30" s="107">
        <f>G14</f>
        <v>0.34</v>
      </c>
      <c r="H30" s="202"/>
      <c r="J30" s="108"/>
    </row>
    <row r="31" spans="1:11" ht="72" x14ac:dyDescent="0.2">
      <c r="A31" s="186" t="s">
        <v>186</v>
      </c>
      <c r="B31" s="187">
        <f>D4</f>
        <v>44593</v>
      </c>
      <c r="C31" s="182" t="s">
        <v>187</v>
      </c>
      <c r="D31" s="200" t="s">
        <v>188</v>
      </c>
      <c r="E31" s="184" t="s">
        <v>189</v>
      </c>
      <c r="F31" s="184" t="s">
        <v>364</v>
      </c>
      <c r="G31" s="107">
        <f>G4</f>
        <v>3.3099999999999997E-2</v>
      </c>
      <c r="H31" s="202" t="s">
        <v>170</v>
      </c>
    </row>
    <row r="32" spans="1:11" s="203" customFormat="1" ht="14.1" customHeight="1" x14ac:dyDescent="0.2">
      <c r="A32" s="442"/>
      <c r="B32" s="443"/>
      <c r="C32" s="438" t="s">
        <v>190</v>
      </c>
      <c r="D32" s="444" t="s">
        <v>191</v>
      </c>
      <c r="E32" s="445"/>
      <c r="F32" s="444"/>
      <c r="G32" s="446">
        <f>G26*(1+((1-G30)*G29))</f>
        <v>0.99599999999999989</v>
      </c>
      <c r="H32" s="447"/>
    </row>
    <row r="33" spans="1:10" ht="14.1" customHeight="1" x14ac:dyDescent="0.2">
      <c r="A33" s="1220"/>
      <c r="B33" s="1221"/>
      <c r="C33" s="1221"/>
      <c r="D33" s="1221"/>
      <c r="E33" s="1221"/>
      <c r="F33" s="1221"/>
      <c r="G33" s="1221"/>
      <c r="H33" s="1222"/>
    </row>
    <row r="34" spans="1:10" ht="14.1" customHeight="1" x14ac:dyDescent="0.2">
      <c r="A34" s="1223"/>
      <c r="B34" s="1224"/>
      <c r="C34" s="1224"/>
      <c r="D34" s="1224"/>
      <c r="E34" s="1224"/>
      <c r="F34" s="1224"/>
      <c r="G34" s="1224"/>
      <c r="H34" s="1225"/>
    </row>
    <row r="35" spans="1:10" ht="14.1" customHeight="1" x14ac:dyDescent="0.2">
      <c r="A35" s="1226"/>
      <c r="B35" s="1227"/>
      <c r="C35" s="1227"/>
      <c r="D35" s="1227"/>
      <c r="E35" s="1227"/>
      <c r="F35" s="1227"/>
      <c r="G35" s="1227"/>
      <c r="H35" s="1228"/>
    </row>
    <row r="36" spans="1:10" ht="14.1" customHeight="1" x14ac:dyDescent="0.2">
      <c r="A36" s="204"/>
      <c r="B36" s="205"/>
      <c r="C36" s="206" t="s">
        <v>365</v>
      </c>
      <c r="D36" s="207" t="s">
        <v>192</v>
      </c>
      <c r="E36" s="207"/>
      <c r="F36" s="207"/>
      <c r="G36" s="115">
        <f>G23+(G32*G25)+G31</f>
        <v>0.16015243999999998</v>
      </c>
      <c r="H36" s="208" t="s">
        <v>170</v>
      </c>
    </row>
    <row r="37" spans="1:10" ht="14.1" customHeight="1" x14ac:dyDescent="0.2">
      <c r="A37" s="1221"/>
      <c r="B37" s="1221"/>
      <c r="C37" s="1221"/>
      <c r="D37" s="1221"/>
      <c r="E37" s="1221"/>
      <c r="F37" s="1221"/>
      <c r="G37" s="1221"/>
      <c r="H37" s="1221"/>
    </row>
    <row r="38" spans="1:10" ht="14.1" customHeight="1" x14ac:dyDescent="0.2">
      <c r="A38" s="1224"/>
      <c r="B38" s="1224"/>
      <c r="C38" s="1224"/>
      <c r="D38" s="1224"/>
      <c r="E38" s="1224"/>
      <c r="F38" s="1224"/>
      <c r="G38" s="1224"/>
      <c r="H38" s="1224"/>
    </row>
    <row r="39" spans="1:10" ht="14.1" customHeight="1" x14ac:dyDescent="0.2">
      <c r="A39" s="1227"/>
      <c r="B39" s="1227"/>
      <c r="C39" s="1227"/>
      <c r="D39" s="1227"/>
      <c r="E39" s="1227"/>
      <c r="F39" s="1227"/>
      <c r="G39" s="1227"/>
      <c r="H39" s="1227"/>
    </row>
    <row r="40" spans="1:10" ht="14.1" customHeight="1" x14ac:dyDescent="0.2">
      <c r="A40" s="209" t="s">
        <v>193</v>
      </c>
      <c r="B40" s="210">
        <f>D10</f>
        <v>44561</v>
      </c>
      <c r="C40" s="189"/>
      <c r="D40" s="211" t="s">
        <v>194</v>
      </c>
      <c r="E40" s="1229" t="s">
        <v>482</v>
      </c>
      <c r="F40" s="1229"/>
      <c r="G40" s="109">
        <f>G10</f>
        <v>4.6899999999999997E-2</v>
      </c>
      <c r="H40" s="110" t="s">
        <v>170</v>
      </c>
    </row>
    <row r="41" spans="1:10" ht="14.1" customHeight="1" x14ac:dyDescent="0.2">
      <c r="A41" s="212" t="s">
        <v>195</v>
      </c>
      <c r="B41" s="213">
        <f>D11</f>
        <v>44561</v>
      </c>
      <c r="C41" s="196"/>
      <c r="D41" s="214" t="s">
        <v>196</v>
      </c>
      <c r="E41" s="1230"/>
      <c r="F41" s="1230"/>
      <c r="G41" s="116">
        <f>G11</f>
        <v>0.10061</v>
      </c>
      <c r="H41" s="114" t="s">
        <v>170</v>
      </c>
    </row>
    <row r="42" spans="1:10" ht="14.1" customHeight="1" x14ac:dyDescent="0.2">
      <c r="A42" s="204"/>
      <c r="B42" s="205"/>
      <c r="C42" s="206"/>
      <c r="D42" s="207" t="s">
        <v>197</v>
      </c>
      <c r="E42" s="207"/>
      <c r="F42" s="207"/>
      <c r="G42" s="115">
        <f>G36*((1+G41)/(1+G40))</f>
        <v>0.16836887667246156</v>
      </c>
      <c r="H42" s="208" t="str">
        <f>H41</f>
        <v>a.a</v>
      </c>
      <c r="I42" s="215"/>
    </row>
    <row r="43" spans="1:10" ht="14.1" customHeight="1" x14ac:dyDescent="0.2">
      <c r="A43" s="675" t="s">
        <v>198</v>
      </c>
      <c r="B43" s="216">
        <f>D12</f>
        <v>44593</v>
      </c>
      <c r="D43" s="217" t="s">
        <v>199</v>
      </c>
      <c r="E43" s="217" t="s">
        <v>200</v>
      </c>
      <c r="F43" s="117" t="s">
        <v>228</v>
      </c>
      <c r="G43" s="112">
        <f>G12*70%+30%*(G12+1%)</f>
        <v>6.6200000000000009E-2</v>
      </c>
      <c r="H43" s="113" t="s">
        <v>170</v>
      </c>
    </row>
    <row r="44" spans="1:10" ht="14.1" customHeight="1" x14ac:dyDescent="0.2">
      <c r="A44" s="675" t="s">
        <v>198</v>
      </c>
      <c r="B44" s="216">
        <f>D15</f>
        <v>44377</v>
      </c>
      <c r="D44" s="217" t="s">
        <v>226</v>
      </c>
      <c r="E44" s="217"/>
      <c r="F44" s="218" t="s">
        <v>201</v>
      </c>
      <c r="G44" s="112">
        <f>G15</f>
        <v>1.4999999999999999E-2</v>
      </c>
      <c r="H44" s="113" t="s">
        <v>170</v>
      </c>
    </row>
    <row r="45" spans="1:10" ht="14.1" customHeight="1" x14ac:dyDescent="0.2">
      <c r="A45" s="675"/>
      <c r="B45" s="216">
        <f>D16</f>
        <v>44377</v>
      </c>
      <c r="D45" s="217" t="s">
        <v>202</v>
      </c>
      <c r="E45" s="217"/>
      <c r="F45" s="218"/>
      <c r="G45" s="112">
        <f>G16</f>
        <v>0.03</v>
      </c>
      <c r="H45" s="113" t="s">
        <v>170</v>
      </c>
      <c r="J45" s="219"/>
    </row>
    <row r="46" spans="1:10" ht="14.1" customHeight="1" x14ac:dyDescent="0.2">
      <c r="A46" s="675" t="s">
        <v>198</v>
      </c>
      <c r="B46" s="216">
        <f>D4</f>
        <v>44593</v>
      </c>
      <c r="D46" s="217" t="s">
        <v>203</v>
      </c>
      <c r="E46" s="217"/>
      <c r="F46" s="218"/>
      <c r="G46" s="112">
        <f>G4</f>
        <v>3.3099999999999997E-2</v>
      </c>
      <c r="H46" s="113" t="s">
        <v>170</v>
      </c>
      <c r="J46" s="219"/>
    </row>
    <row r="47" spans="1:10" ht="14.1" customHeight="1" x14ac:dyDescent="0.2">
      <c r="A47" s="220"/>
      <c r="B47" s="216">
        <f>D17</f>
        <v>44377</v>
      </c>
      <c r="D47" s="217" t="s">
        <v>204</v>
      </c>
      <c r="E47" s="217"/>
      <c r="F47" s="218"/>
      <c r="G47" s="112">
        <f>G17</f>
        <v>0.01</v>
      </c>
      <c r="H47" s="113" t="s">
        <v>170</v>
      </c>
      <c r="J47" s="219"/>
    </row>
    <row r="48" spans="1:10" ht="14.1" customHeight="1" x14ac:dyDescent="0.2">
      <c r="A48" s="220"/>
      <c r="B48" s="216"/>
      <c r="C48" s="221" t="s">
        <v>205</v>
      </c>
      <c r="E48" s="222"/>
      <c r="F48" s="223"/>
      <c r="G48" s="118">
        <f>SUM(G43:G47)</f>
        <v>0.15430000000000002</v>
      </c>
      <c r="H48" s="224" t="s">
        <v>170</v>
      </c>
      <c r="J48" s="219"/>
    </row>
    <row r="49" spans="1:11" ht="14.1" customHeight="1" x14ac:dyDescent="0.2">
      <c r="A49" s="220"/>
      <c r="B49" s="216">
        <f>D18</f>
        <v>44377</v>
      </c>
      <c r="D49" s="217" t="s">
        <v>206</v>
      </c>
      <c r="E49" s="217"/>
      <c r="F49" s="218"/>
      <c r="G49" s="112">
        <f>G18</f>
        <v>0</v>
      </c>
      <c r="H49" s="113" t="s">
        <v>170</v>
      </c>
      <c r="J49" s="219"/>
    </row>
    <row r="50" spans="1:11" ht="14.1" customHeight="1" x14ac:dyDescent="0.2">
      <c r="A50" s="220"/>
      <c r="B50" s="216"/>
      <c r="C50" s="221" t="s">
        <v>207</v>
      </c>
      <c r="E50" s="222"/>
      <c r="F50" s="223"/>
      <c r="G50" s="118">
        <f>SUM(G48:G49)</f>
        <v>0.15430000000000002</v>
      </c>
      <c r="H50" s="119" t="s">
        <v>170</v>
      </c>
      <c r="J50" s="219"/>
    </row>
    <row r="51" spans="1:11" x14ac:dyDescent="0.2">
      <c r="A51" s="1231"/>
      <c r="B51" s="1232"/>
      <c r="C51" s="1232"/>
      <c r="D51" s="1232"/>
      <c r="E51" s="1232"/>
      <c r="F51" s="1232"/>
      <c r="G51" s="1232"/>
      <c r="H51" s="1233"/>
      <c r="J51" s="219"/>
    </row>
    <row r="52" spans="1:11" x14ac:dyDescent="0.2">
      <c r="A52" s="1234"/>
      <c r="B52" s="1235"/>
      <c r="C52" s="1235"/>
      <c r="D52" s="1235"/>
      <c r="E52" s="1235"/>
      <c r="F52" s="1235"/>
      <c r="G52" s="1235"/>
      <c r="H52" s="1236"/>
      <c r="J52" s="219"/>
    </row>
    <row r="53" spans="1:11" x14ac:dyDescent="0.2">
      <c r="A53" s="1237"/>
      <c r="B53" s="1238"/>
      <c r="C53" s="1238"/>
      <c r="D53" s="1238"/>
      <c r="E53" s="1238"/>
      <c r="F53" s="1238"/>
      <c r="G53" s="1238"/>
      <c r="H53" s="1239"/>
      <c r="J53" s="219"/>
    </row>
    <row r="54" spans="1:11" ht="25.5" customHeight="1" x14ac:dyDescent="0.2">
      <c r="A54" s="1240" t="s">
        <v>208</v>
      </c>
      <c r="B54" s="1241"/>
      <c r="C54" s="1241"/>
      <c r="D54" s="1241"/>
      <c r="E54" s="1241"/>
      <c r="F54" s="1241"/>
      <c r="G54" s="776">
        <f>G42*G27+(G48*(1-G30)*G28)</f>
        <v>0.13510343833623079</v>
      </c>
      <c r="H54" s="777" t="s">
        <v>170</v>
      </c>
      <c r="J54" s="219"/>
    </row>
    <row r="55" spans="1:11" ht="14.1" customHeight="1" x14ac:dyDescent="0.2">
      <c r="A55" s="1242" t="s">
        <v>613</v>
      </c>
      <c r="B55" s="1243"/>
      <c r="C55" s="1243"/>
      <c r="D55" s="1243"/>
      <c r="E55" s="1243"/>
      <c r="F55" s="1243"/>
      <c r="G55" s="440">
        <f>$G$54/(1+$G$41)</f>
        <v>0.12275323532970878</v>
      </c>
      <c r="H55" s="441" t="s">
        <v>170</v>
      </c>
      <c r="J55" s="219"/>
    </row>
    <row r="56" spans="1:11" ht="14.1" customHeight="1" x14ac:dyDescent="0.2">
      <c r="D56" s="225"/>
      <c r="E56" s="225"/>
      <c r="F56" s="225"/>
      <c r="G56" s="226"/>
      <c r="H56" s="218"/>
      <c r="J56" s="219"/>
    </row>
    <row r="57" spans="1:11" ht="14.1" customHeight="1" x14ac:dyDescent="0.2">
      <c r="A57" s="296"/>
      <c r="B57" s="296"/>
      <c r="C57" s="297"/>
      <c r="D57" s="1244" t="s">
        <v>366</v>
      </c>
      <c r="E57" s="1245"/>
      <c r="F57" s="1246"/>
      <c r="G57" s="298"/>
      <c r="H57" s="299"/>
      <c r="J57" s="219"/>
    </row>
    <row r="58" spans="1:11" ht="14.1" customHeight="1" x14ac:dyDescent="0.2">
      <c r="D58" s="1216" t="s">
        <v>209</v>
      </c>
      <c r="E58" s="1217"/>
      <c r="F58" s="227">
        <f>G23</f>
        <v>1.5610000000000001E-2</v>
      </c>
      <c r="J58" s="219"/>
    </row>
    <row r="59" spans="1:11" ht="14.1" customHeight="1" x14ac:dyDescent="0.2">
      <c r="D59" s="1216" t="s">
        <v>210</v>
      </c>
      <c r="E59" s="1217"/>
      <c r="F59" s="227">
        <f>G32</f>
        <v>0.99599999999999989</v>
      </c>
    </row>
    <row r="60" spans="1:11" ht="14.1" customHeight="1" x14ac:dyDescent="0.2">
      <c r="D60" s="1216" t="s">
        <v>211</v>
      </c>
      <c r="E60" s="1217"/>
      <c r="F60" s="227">
        <f>G24</f>
        <v>0.1275</v>
      </c>
    </row>
    <row r="61" spans="1:11" ht="14.1" customHeight="1" x14ac:dyDescent="0.2">
      <c r="D61" s="1216" t="s">
        <v>209</v>
      </c>
      <c r="E61" s="1217"/>
      <c r="F61" s="227">
        <f>F58</f>
        <v>1.5610000000000001E-2</v>
      </c>
    </row>
    <row r="62" spans="1:11" ht="14.1" customHeight="1" x14ac:dyDescent="0.2">
      <c r="D62" s="1216" t="s">
        <v>212</v>
      </c>
      <c r="E62" s="1217"/>
      <c r="F62" s="227">
        <f>G31</f>
        <v>3.3099999999999997E-2</v>
      </c>
    </row>
    <row r="63" spans="1:11" ht="14.1" customHeight="1" x14ac:dyDescent="0.2">
      <c r="D63" s="1218" t="s">
        <v>213</v>
      </c>
      <c r="E63" s="1219"/>
      <c r="F63" s="229">
        <f>F58+F59*(F60-F61)+F62</f>
        <v>0.16015243999999998</v>
      </c>
    </row>
    <row r="64" spans="1:11" s="193" customFormat="1" ht="14.1" customHeight="1" x14ac:dyDescent="0.2">
      <c r="A64" s="179"/>
      <c r="B64" s="179"/>
      <c r="D64" s="1218" t="s">
        <v>214</v>
      </c>
      <c r="E64" s="1219"/>
      <c r="F64" s="229">
        <f>(1+F63)*(1+G41)/(1+G40)-1</f>
        <v>0.21967272613277333</v>
      </c>
      <c r="H64" s="228"/>
      <c r="I64" s="179"/>
      <c r="J64" s="179"/>
      <c r="K64" s="179"/>
    </row>
    <row r="65" spans="1:11" s="193" customFormat="1" ht="14.1" customHeight="1" x14ac:dyDescent="0.2">
      <c r="A65" s="179"/>
      <c r="B65" s="179"/>
      <c r="D65" s="1216" t="s">
        <v>80</v>
      </c>
      <c r="E65" s="1217"/>
      <c r="F65" s="227">
        <f>G27</f>
        <v>0.5</v>
      </c>
      <c r="H65" s="228"/>
      <c r="I65" s="179"/>
      <c r="J65" s="179"/>
      <c r="K65" s="179"/>
    </row>
    <row r="66" spans="1:11" s="193" customFormat="1" ht="14.1" customHeight="1" x14ac:dyDescent="0.2">
      <c r="A66" s="179"/>
      <c r="B66" s="179"/>
      <c r="D66" s="1216" t="s">
        <v>81</v>
      </c>
      <c r="E66" s="1217"/>
      <c r="F66" s="227">
        <f>G28</f>
        <v>0.5</v>
      </c>
      <c r="H66" s="228"/>
      <c r="I66" s="179"/>
      <c r="J66" s="179"/>
      <c r="K66" s="179"/>
    </row>
    <row r="67" spans="1:11" s="193" customFormat="1" ht="14.1" customHeight="1" x14ac:dyDescent="0.2">
      <c r="A67" s="179"/>
      <c r="B67" s="179"/>
      <c r="D67" s="1216" t="s">
        <v>215</v>
      </c>
      <c r="E67" s="1217"/>
      <c r="F67" s="227">
        <f>F64</f>
        <v>0.21967272613277333</v>
      </c>
      <c r="H67" s="228"/>
      <c r="I67" s="179"/>
      <c r="J67" s="179"/>
      <c r="K67" s="179"/>
    </row>
    <row r="68" spans="1:11" s="193" customFormat="1" ht="14.1" customHeight="1" x14ac:dyDescent="0.2">
      <c r="A68" s="179"/>
      <c r="B68" s="179"/>
      <c r="D68" s="1216" t="s">
        <v>216</v>
      </c>
      <c r="E68" s="1217"/>
      <c r="F68" s="227">
        <f>G50</f>
        <v>0.15430000000000002</v>
      </c>
      <c r="H68" s="228"/>
      <c r="I68" s="179"/>
      <c r="J68" s="179"/>
      <c r="K68" s="179"/>
    </row>
    <row r="69" spans="1:11" s="193" customFormat="1" ht="14.1" customHeight="1" x14ac:dyDescent="0.2">
      <c r="A69" s="179"/>
      <c r="B69" s="179"/>
      <c r="D69" s="1216" t="s">
        <v>82</v>
      </c>
      <c r="E69" s="1217"/>
      <c r="F69" s="227">
        <f>G30</f>
        <v>0.34</v>
      </c>
      <c r="H69" s="228"/>
      <c r="I69" s="179"/>
      <c r="J69" s="179"/>
      <c r="K69" s="179"/>
    </row>
    <row r="70" spans="1:11" s="193" customFormat="1" ht="14.1" customHeight="1" x14ac:dyDescent="0.2">
      <c r="A70" s="179"/>
      <c r="B70" s="179"/>
      <c r="D70" s="1218" t="s">
        <v>217</v>
      </c>
      <c r="E70" s="1219"/>
      <c r="F70" s="229">
        <f>(F65/(F65+F66))*F67+((F66/(F65+F66))*F68*(1-F69))</f>
        <v>0.16075536306638666</v>
      </c>
      <c r="H70" s="228"/>
      <c r="I70" s="179"/>
      <c r="J70" s="179"/>
      <c r="K70" s="179"/>
    </row>
    <row r="71" spans="1:11" s="193" customFormat="1" ht="14.1" customHeight="1" x14ac:dyDescent="0.2">
      <c r="A71" s="179"/>
      <c r="B71" s="179"/>
      <c r="D71" s="1218" t="s">
        <v>218</v>
      </c>
      <c r="E71" s="1219"/>
      <c r="F71" s="230">
        <f>(1+F70)/(1+G41)-1</f>
        <v>5.4647298376706122E-2</v>
      </c>
      <c r="H71" s="228"/>
      <c r="I71" s="179"/>
      <c r="J71" s="179"/>
      <c r="K71" s="179"/>
    </row>
    <row r="72" spans="1:11" s="193" customFormat="1" ht="14.1" customHeight="1" x14ac:dyDescent="0.2">
      <c r="A72" s="179"/>
      <c r="B72" s="179"/>
      <c r="D72" s="179"/>
      <c r="E72" s="179"/>
      <c r="F72" s="179"/>
      <c r="H72" s="228"/>
      <c r="I72" s="179"/>
      <c r="J72" s="179"/>
      <c r="K72" s="179"/>
    </row>
    <row r="73" spans="1:11" s="193" customFormat="1" ht="14.1" customHeight="1" x14ac:dyDescent="0.2">
      <c r="A73" s="203" t="s">
        <v>367</v>
      </c>
      <c r="B73" s="179"/>
      <c r="D73" s="179"/>
      <c r="E73" s="179"/>
      <c r="F73" s="179"/>
      <c r="H73" s="228"/>
      <c r="I73" s="179"/>
      <c r="J73" s="179"/>
      <c r="K73" s="179"/>
    </row>
    <row r="74" spans="1:11" s="193" customFormat="1" ht="14.1" customHeight="1" x14ac:dyDescent="0.2">
      <c r="A74" s="120" t="s">
        <v>337</v>
      </c>
      <c r="B74" s="179"/>
      <c r="D74" s="179"/>
      <c r="E74" s="179"/>
      <c r="F74" s="179"/>
      <c r="H74" s="228"/>
      <c r="I74" s="179"/>
      <c r="J74" s="179"/>
      <c r="K74" s="179"/>
    </row>
    <row r="75" spans="1:11" s="193" customFormat="1" ht="14.1" customHeight="1" x14ac:dyDescent="0.2">
      <c r="A75" s="120" t="s">
        <v>339</v>
      </c>
      <c r="B75" s="179"/>
      <c r="D75" s="179"/>
      <c r="E75" s="179"/>
      <c r="F75" s="179"/>
      <c r="H75" s="228"/>
      <c r="I75" s="179"/>
      <c r="J75" s="179"/>
      <c r="K75" s="179"/>
    </row>
    <row r="76" spans="1:11" s="193" customFormat="1" ht="14.1" customHeight="1" x14ac:dyDescent="0.2">
      <c r="A76" s="120" t="s">
        <v>340</v>
      </c>
      <c r="B76" s="179"/>
      <c r="D76" s="179"/>
      <c r="E76" s="179"/>
      <c r="F76" s="179"/>
      <c r="H76" s="228"/>
      <c r="I76" s="179"/>
      <c r="J76" s="179"/>
      <c r="K76" s="179"/>
    </row>
    <row r="77" spans="1:11" s="193" customFormat="1" ht="14.1" customHeight="1" x14ac:dyDescent="0.2">
      <c r="A77" s="120" t="s">
        <v>341</v>
      </c>
      <c r="B77" s="179"/>
      <c r="D77" s="179"/>
      <c r="E77" s="179"/>
      <c r="F77" s="179"/>
      <c r="H77" s="228"/>
      <c r="I77" s="179"/>
      <c r="J77" s="179"/>
      <c r="K77" s="179"/>
    </row>
    <row r="78" spans="1:11" s="193" customFormat="1" ht="14.1" customHeight="1" x14ac:dyDescent="0.2">
      <c r="A78" s="120" t="s">
        <v>343</v>
      </c>
      <c r="B78" s="179"/>
      <c r="D78" s="179"/>
      <c r="E78" s="179"/>
      <c r="F78" s="179"/>
      <c r="H78" s="228"/>
      <c r="I78" s="179"/>
      <c r="J78" s="179"/>
      <c r="K78" s="179"/>
    </row>
    <row r="79" spans="1:11" s="193" customFormat="1" ht="14.1" customHeight="1" x14ac:dyDescent="0.2">
      <c r="A79" s="120" t="s">
        <v>344</v>
      </c>
      <c r="B79" s="179"/>
      <c r="D79" s="179"/>
      <c r="E79" s="179"/>
      <c r="F79" s="179"/>
      <c r="H79" s="228"/>
      <c r="I79" s="179"/>
      <c r="J79" s="179"/>
      <c r="K79" s="179"/>
    </row>
    <row r="80" spans="1:11" ht="14.1" customHeight="1" x14ac:dyDescent="0.2">
      <c r="A80" s="120" t="s">
        <v>346</v>
      </c>
    </row>
    <row r="81" spans="1:1" ht="14.1" customHeight="1" x14ac:dyDescent="0.2">
      <c r="A81" s="120" t="s">
        <v>348</v>
      </c>
    </row>
    <row r="82" spans="1:1" ht="14.1" customHeight="1" x14ac:dyDescent="0.2">
      <c r="A82" s="120" t="s">
        <v>227</v>
      </c>
    </row>
    <row r="83" spans="1:1" ht="14.1" customHeight="1" x14ac:dyDescent="0.2">
      <c r="A83" s="120" t="s">
        <v>350</v>
      </c>
    </row>
    <row r="84" spans="1:1" ht="14.1" customHeight="1" x14ac:dyDescent="0.2">
      <c r="A84" s="120"/>
    </row>
    <row r="85" spans="1:1" ht="14.1" customHeight="1" x14ac:dyDescent="0.2"/>
    <row r="86" spans="1:1" ht="14.1" customHeight="1" x14ac:dyDescent="0.2"/>
  </sheetData>
  <sheetProtection algorithmName="SHA-512" hashValue="19rCanepU+T2gKl+m7kq24pW1x90QiTU2t0iAhIoItEXHG2egi0sYK0ZUBg+oMJr6YOaa8eQywBJ6NVVrVJMXA==" saltValue="7HUVPmQ1E7fvn+fp/NrD0w==" spinCount="100000" sheet="1" formatCells="0" formatColumns="0" formatRows="0" insertColumns="0" insertRows="0" insertHyperlinks="0" deleteColumns="0" deleteRows="0" sort="0" autoFilter="0" pivotTables="0"/>
  <mergeCells count="27">
    <mergeCell ref="A1:H1"/>
    <mergeCell ref="A2:H2"/>
    <mergeCell ref="A3:C3"/>
    <mergeCell ref="A21:H21"/>
    <mergeCell ref="A27:A29"/>
    <mergeCell ref="E27:E29"/>
    <mergeCell ref="D62:E62"/>
    <mergeCell ref="A33:H35"/>
    <mergeCell ref="A37:H39"/>
    <mergeCell ref="E40:F41"/>
    <mergeCell ref="A51:H53"/>
    <mergeCell ref="A54:F54"/>
    <mergeCell ref="A55:F55"/>
    <mergeCell ref="D57:F57"/>
    <mergeCell ref="D58:E58"/>
    <mergeCell ref="D59:E59"/>
    <mergeCell ref="D60:E60"/>
    <mergeCell ref="D61:E61"/>
    <mergeCell ref="D69:E69"/>
    <mergeCell ref="D70:E70"/>
    <mergeCell ref="D71:E71"/>
    <mergeCell ref="D63:E63"/>
    <mergeCell ref="D64:E64"/>
    <mergeCell ref="D65:E65"/>
    <mergeCell ref="D66:E66"/>
    <mergeCell ref="D67:E67"/>
    <mergeCell ref="D68:E68"/>
  </mergeCells>
  <hyperlinks>
    <hyperlink ref="A74" r:id="rId1" xr:uid="{BEDC9691-196B-495D-9E6A-1BA24BC2BDF3}"/>
    <hyperlink ref="A75" r:id="rId2" xr:uid="{7447D942-CEE1-4BC1-964C-55D8704CDE50}"/>
    <hyperlink ref="A76" r:id="rId3" xr:uid="{752214F5-E260-4F83-B349-43D2B01E1CB3}"/>
    <hyperlink ref="A77" r:id="rId4" xr:uid="{6EAA62D6-1097-4185-9899-442D26DE68B6}"/>
    <hyperlink ref="A78" r:id="rId5" xr:uid="{2AC99BCB-BF39-4A16-BE4E-E0500F5D6019}"/>
    <hyperlink ref="A79" r:id="rId6" xr:uid="{03D9975A-1C09-4B51-9C03-A3F7A4211055}"/>
    <hyperlink ref="A80" r:id="rId7" xr:uid="{332B009C-9F2C-49FE-886B-E94CD4D84919}"/>
    <hyperlink ref="A81" r:id="rId8" xr:uid="{B6881B18-1264-4018-94E0-7CFFA8B51FE4}"/>
    <hyperlink ref="A82" r:id="rId9" xr:uid="{CC87499A-9895-4E03-9DF7-40A354C27946}"/>
    <hyperlink ref="A83" r:id="rId10" xr:uid="{1F3E9D46-5657-42BB-9C4F-84E056F095A9}"/>
    <hyperlink ref="J14" r:id="rId11" xr:uid="{B2F53790-F412-4CC6-A6D3-D1E4CEFB659E}"/>
    <hyperlink ref="J13" r:id="rId12" xr:uid="{71F4CE1A-B76F-47A9-8120-86F074628237}"/>
    <hyperlink ref="J12" r:id="rId13" xr:uid="{FBFBA8DD-D6AE-47AC-91E2-50610DF59F8E}"/>
    <hyperlink ref="J11" r:id="rId14" xr:uid="{355EC75A-DFE8-4295-A341-219C420DC4C8}"/>
    <hyperlink ref="J10" r:id="rId15" xr:uid="{5836756C-7450-4A37-B5AE-950187F39925}"/>
    <hyperlink ref="J9" r:id="rId16" xr:uid="{9198676E-5F6B-4835-BFD5-F4BFFDBD9A44}"/>
    <hyperlink ref="J8" r:id="rId17" xr:uid="{CF83B568-E373-47F0-80A8-C7CB00321487}"/>
    <hyperlink ref="J7" r:id="rId18" xr:uid="{1AD9D71C-98EC-4F19-BA49-44720B0ABE34}"/>
    <hyperlink ref="J6" r:id="rId19" xr:uid="{1E381B2D-402E-4561-941C-23D068B5AD48}"/>
    <hyperlink ref="J5" r:id="rId20" xr:uid="{615D626D-E768-4058-BC2F-F04D5467D5F8}"/>
    <hyperlink ref="J4" r:id="rId21" xr:uid="{C1F5E79D-F2E1-4570-A2F9-AFF7E5E414B1}"/>
    <hyperlink ref="J15" r:id="rId22" xr:uid="{4699FD40-6400-4D66-A203-90CDA7E6B2B2}"/>
    <hyperlink ref="J16" r:id="rId23" xr:uid="{7CAFB0FB-B5C1-4B24-87A1-6CBF33F6229E}"/>
    <hyperlink ref="J17" r:id="rId24" xr:uid="{7303106A-E6E0-49EE-893D-FC532AD2D855}"/>
  </hyperlinks>
  <printOptions horizontalCentered="1"/>
  <pageMargins left="0.51181102362204722" right="0.51181102362204722" top="0.98425196850393704" bottom="0.78740157480314965" header="0.31496062992125984" footer="0.31496062992125984"/>
  <pageSetup paperSize="9" scale="85" fitToHeight="3" orientation="landscape" r:id="rId25"/>
  <headerFooter>
    <oddHeader>&amp;L&amp;"Calibri,Negrito"&amp;9Município de Chapecó - SC
Concessão do Serviço Municipal de Remoção, Guarda e Depósito de
Veículos Automotores&amp;R&amp;G</oddHeader>
    <oddFooter>&amp;L&amp;"Calibri,Negrito"&amp;9Composição da WACC&amp;R&amp;"Calibri,Negrito"&amp;9Pág,: &amp;P</oddFooter>
  </headerFooter>
  <rowBreaks count="2" manualBreakCount="2">
    <brk id="25" max="16383" man="1"/>
    <brk id="56" max="16383" man="1"/>
  </rowBreaks>
  <drawing r:id="rId26"/>
  <legacyDrawingHF r:id="rId27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EDAA7-7A4A-4E64-83CD-C229B8079451}">
  <dimension ref="A1:N22"/>
  <sheetViews>
    <sheetView workbookViewId="0">
      <selection activeCell="A4" sqref="A4:J4"/>
    </sheetView>
  </sheetViews>
  <sheetFormatPr defaultColWidth="8.85546875" defaultRowHeight="15" x14ac:dyDescent="0.25"/>
  <cols>
    <col min="1" max="1" width="15.85546875" style="422" bestFit="1" customWidth="1"/>
    <col min="2" max="7" width="8.85546875" style="422"/>
    <col min="8" max="8" width="11.5703125" style="422" bestFit="1" customWidth="1"/>
    <col min="9" max="9" width="9.5703125" style="422" customWidth="1"/>
    <col min="10" max="10" width="12" style="422" bestFit="1" customWidth="1"/>
    <col min="11" max="16384" width="8.85546875" style="422"/>
  </cols>
  <sheetData>
    <row r="1" spans="1:10" x14ac:dyDescent="0.25">
      <c r="A1" s="429" t="s">
        <v>586</v>
      </c>
      <c r="B1" s="429" t="s">
        <v>587</v>
      </c>
      <c r="C1" s="429" t="s">
        <v>588</v>
      </c>
      <c r="D1" s="429" t="s">
        <v>589</v>
      </c>
      <c r="E1" s="429" t="s">
        <v>590</v>
      </c>
      <c r="F1" s="429" t="s">
        <v>591</v>
      </c>
      <c r="G1" s="429" t="s">
        <v>592</v>
      </c>
      <c r="H1" s="429" t="s">
        <v>593</v>
      </c>
      <c r="I1" s="429" t="s">
        <v>594</v>
      </c>
      <c r="J1" s="429" t="s">
        <v>595</v>
      </c>
    </row>
    <row r="2" spans="1:10" x14ac:dyDescent="0.25">
      <c r="A2" s="430" t="s">
        <v>596</v>
      </c>
      <c r="B2" s="431">
        <v>0.03</v>
      </c>
      <c r="C2" s="432">
        <v>6.4999999999999997E-3</v>
      </c>
      <c r="D2" s="431">
        <v>0.05</v>
      </c>
      <c r="E2" s="431">
        <v>0.02</v>
      </c>
      <c r="F2" s="431">
        <v>0.09</v>
      </c>
      <c r="G2" s="431">
        <v>0.15</v>
      </c>
      <c r="H2" s="431">
        <v>0.1</v>
      </c>
      <c r="I2" s="431">
        <v>0</v>
      </c>
      <c r="J2" s="433">
        <v>0</v>
      </c>
    </row>
    <row r="3" spans="1:10" x14ac:dyDescent="0.25">
      <c r="A3" s="422" t="s">
        <v>597</v>
      </c>
      <c r="B3" s="423">
        <v>7.5999999999999998E-2</v>
      </c>
      <c r="C3" s="424">
        <v>1.6500000000000001E-2</v>
      </c>
      <c r="D3" s="423">
        <v>0.05</v>
      </c>
      <c r="E3" s="423">
        <v>0.02</v>
      </c>
      <c r="F3" s="423">
        <v>0.09</v>
      </c>
      <c r="G3" s="423">
        <v>0.15</v>
      </c>
      <c r="H3" s="423">
        <v>0.1</v>
      </c>
      <c r="I3" s="423">
        <v>0</v>
      </c>
      <c r="J3" s="425">
        <v>0</v>
      </c>
    </row>
    <row r="4" spans="1:10" x14ac:dyDescent="0.25">
      <c r="A4" s="430" t="s">
        <v>598</v>
      </c>
      <c r="B4" s="431">
        <v>0</v>
      </c>
      <c r="C4" s="432">
        <v>0</v>
      </c>
      <c r="D4" s="431">
        <v>0</v>
      </c>
      <c r="E4" s="431">
        <v>0</v>
      </c>
      <c r="F4" s="431">
        <v>0</v>
      </c>
      <c r="G4" s="431">
        <v>0</v>
      </c>
      <c r="H4" s="431">
        <v>0</v>
      </c>
      <c r="I4" s="431">
        <v>0.16</v>
      </c>
      <c r="J4" s="433">
        <v>35640</v>
      </c>
    </row>
    <row r="5" spans="1:10" x14ac:dyDescent="0.25">
      <c r="A5" s="422">
        <v>1</v>
      </c>
      <c r="B5" s="426">
        <v>2</v>
      </c>
      <c r="C5" s="426">
        <v>3</v>
      </c>
      <c r="D5" s="426">
        <v>4</v>
      </c>
      <c r="E5" s="426">
        <v>5</v>
      </c>
      <c r="F5" s="426">
        <v>6</v>
      </c>
      <c r="G5" s="426">
        <v>7</v>
      </c>
      <c r="H5" s="426">
        <v>8</v>
      </c>
      <c r="I5" s="426">
        <v>9</v>
      </c>
      <c r="J5" s="427"/>
    </row>
    <row r="22" spans="14:14" x14ac:dyDescent="0.25">
      <c r="N22" s="428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1">
    <tabColor theme="0" tint="-0.499984740745262"/>
  </sheetPr>
  <dimension ref="A1:H49"/>
  <sheetViews>
    <sheetView zoomScaleNormal="100" zoomScaleSheetLayoutView="85" workbookViewId="0">
      <selection activeCell="D18" sqref="D18"/>
    </sheetView>
  </sheetViews>
  <sheetFormatPr defaultColWidth="9.140625" defaultRowHeight="12" x14ac:dyDescent="0.2"/>
  <cols>
    <col min="1" max="5" width="14.140625" style="49" customWidth="1"/>
    <col min="6" max="6" width="7.5703125" style="49" customWidth="1"/>
    <col min="7" max="9" width="5.7109375" style="49" customWidth="1"/>
    <col min="10" max="10" width="5.140625" style="49" customWidth="1"/>
    <col min="11" max="11" width="5.85546875" style="49" customWidth="1"/>
    <col min="12" max="16384" width="9.140625" style="49"/>
  </cols>
  <sheetData>
    <row r="1" spans="1:5" ht="14.1" customHeight="1" x14ac:dyDescent="0.2">
      <c r="A1" s="864" t="s">
        <v>493</v>
      </c>
      <c r="B1" s="864"/>
      <c r="C1" s="864"/>
      <c r="D1" s="864"/>
      <c r="E1" s="864"/>
    </row>
    <row r="2" spans="1:5" ht="14.1" customHeight="1" x14ac:dyDescent="0.2">
      <c r="A2" s="864"/>
      <c r="B2" s="864"/>
      <c r="C2" s="864"/>
      <c r="D2" s="864"/>
      <c r="E2" s="864"/>
    </row>
    <row r="3" spans="1:5" ht="14.1" customHeight="1" x14ac:dyDescent="0.2">
      <c r="A3" s="864"/>
      <c r="B3" s="864"/>
      <c r="C3" s="864"/>
      <c r="D3" s="864"/>
      <c r="E3" s="864"/>
    </row>
    <row r="4" spans="1:5" ht="14.1" customHeight="1" x14ac:dyDescent="0.2">
      <c r="A4" s="864"/>
      <c r="B4" s="864"/>
      <c r="C4" s="864"/>
      <c r="D4" s="864"/>
      <c r="E4" s="864"/>
    </row>
    <row r="5" spans="1:5" ht="14.1" customHeight="1" x14ac:dyDescent="0.2">
      <c r="A5" s="133"/>
      <c r="B5" s="133"/>
      <c r="C5" s="133"/>
      <c r="D5" s="133"/>
      <c r="E5" s="133"/>
    </row>
    <row r="6" spans="1:5" ht="14.1" customHeight="1" x14ac:dyDescent="0.2">
      <c r="A6" s="133"/>
      <c r="B6" s="133"/>
      <c r="C6" s="133"/>
      <c r="D6" s="133"/>
      <c r="E6" s="133"/>
    </row>
    <row r="7" spans="1:5" ht="14.1" customHeight="1" x14ac:dyDescent="0.2">
      <c r="A7" s="133"/>
      <c r="B7" s="133"/>
      <c r="C7" s="133"/>
      <c r="D7" s="133"/>
      <c r="E7" s="133"/>
    </row>
    <row r="8" spans="1:5" ht="14.1" customHeight="1" x14ac:dyDescent="0.2">
      <c r="A8" s="133"/>
      <c r="B8" s="133"/>
      <c r="C8" s="133"/>
      <c r="D8" s="133"/>
      <c r="E8" s="133"/>
    </row>
    <row r="9" spans="1:5" ht="14.1" customHeight="1" x14ac:dyDescent="0.2">
      <c r="A9" s="50"/>
    </row>
    <row r="10" spans="1:5" ht="14.1" customHeight="1" x14ac:dyDescent="0.2">
      <c r="A10" s="50"/>
    </row>
    <row r="11" spans="1:5" ht="14.1" customHeight="1" x14ac:dyDescent="0.2">
      <c r="A11" s="50"/>
    </row>
    <row r="12" spans="1:5" ht="14.1" customHeight="1" x14ac:dyDescent="0.2">
      <c r="A12" s="50"/>
    </row>
    <row r="13" spans="1:5" ht="14.1" customHeight="1" x14ac:dyDescent="0.2">
      <c r="A13" s="50"/>
    </row>
    <row r="14" spans="1:5" ht="14.1" customHeight="1" x14ac:dyDescent="0.2">
      <c r="A14" s="50"/>
    </row>
    <row r="15" spans="1:5" ht="14.1" customHeight="1" x14ac:dyDescent="0.2">
      <c r="A15" s="50"/>
    </row>
    <row r="16" spans="1:5" ht="14.1" customHeight="1" x14ac:dyDescent="0.2"/>
    <row r="17" spans="1:8" ht="14.1" customHeight="1" x14ac:dyDescent="0.2"/>
    <row r="18" spans="1:8" ht="14.1" customHeight="1" x14ac:dyDescent="0.2"/>
    <row r="19" spans="1:8" ht="14.1" customHeight="1" x14ac:dyDescent="0.2"/>
    <row r="20" spans="1:8" ht="14.1" customHeight="1" x14ac:dyDescent="0.2"/>
    <row r="21" spans="1:8" ht="14.1" customHeight="1" x14ac:dyDescent="0.2"/>
    <row r="22" spans="1:8" ht="14.1" customHeight="1" x14ac:dyDescent="0.2"/>
    <row r="23" spans="1:8" ht="14.1" customHeight="1" x14ac:dyDescent="0.2"/>
    <row r="24" spans="1:8" ht="14.1" customHeight="1" x14ac:dyDescent="0.2">
      <c r="A24" s="50"/>
    </row>
    <row r="25" spans="1:8" ht="14.1" customHeight="1" x14ac:dyDescent="0.2">
      <c r="A25" s="50"/>
    </row>
    <row r="26" spans="1:8" ht="14.1" customHeight="1" x14ac:dyDescent="0.2">
      <c r="A26" s="862" t="s">
        <v>492</v>
      </c>
      <c r="B26" s="863"/>
      <c r="C26" s="863"/>
      <c r="D26" s="863"/>
      <c r="E26" s="863"/>
    </row>
    <row r="27" spans="1:8" ht="14.1" customHeight="1" x14ac:dyDescent="0.2">
      <c r="A27" s="863"/>
      <c r="B27" s="863"/>
      <c r="C27" s="863"/>
      <c r="D27" s="863"/>
      <c r="E27" s="863"/>
    </row>
    <row r="28" spans="1:8" ht="14.1" customHeight="1" x14ac:dyDescent="0.2">
      <c r="A28" s="863"/>
      <c r="B28" s="863"/>
      <c r="C28" s="863"/>
      <c r="D28" s="863"/>
      <c r="E28" s="863"/>
    </row>
    <row r="29" spans="1:8" ht="14.1" customHeight="1" x14ac:dyDescent="0.2">
      <c r="A29" s="863"/>
      <c r="B29" s="863"/>
      <c r="C29" s="863"/>
      <c r="D29" s="863"/>
      <c r="E29" s="863"/>
    </row>
    <row r="30" spans="1:8" ht="14.1" customHeight="1" x14ac:dyDescent="0.2">
      <c r="A30" s="301" t="s">
        <v>494</v>
      </c>
    </row>
    <row r="31" spans="1:8" ht="14.1" customHeight="1" x14ac:dyDescent="0.2">
      <c r="A31" s="50"/>
    </row>
    <row r="32" spans="1:8" ht="14.1" customHeight="1" x14ac:dyDescent="0.2">
      <c r="A32" s="336" t="s">
        <v>233</v>
      </c>
      <c r="H32" s="58"/>
    </row>
    <row r="33" spans="1:8" ht="14.1" customHeight="1" x14ac:dyDescent="0.2">
      <c r="A33" s="58" t="str">
        <f>'(1)_Resumo_Exec'!A1:C1</f>
        <v>Planilha 1 - Resumo Executivo</v>
      </c>
      <c r="H33" s="58"/>
    </row>
    <row r="34" spans="1:8" ht="14.1" customHeight="1" x14ac:dyDescent="0.2">
      <c r="A34" s="58" t="str">
        <f>'(2)_Insumos'!A1</f>
        <v>Planilha 2 - Insumos Básicos</v>
      </c>
      <c r="H34" s="58"/>
    </row>
    <row r="35" spans="1:8" ht="14.1" customHeight="1" x14ac:dyDescent="0.2">
      <c r="A35" s="58" t="str">
        <f>'(3)_Investimentos'!A1</f>
        <v>Planilha 3 - Investimentos Iniciais</v>
      </c>
      <c r="H35" s="58"/>
    </row>
    <row r="36" spans="1:8" ht="14.1" customHeight="1" x14ac:dyDescent="0.2">
      <c r="A36" s="58" t="str">
        <f>'(4)_Comp._Pessoal'!A1</f>
        <v>Planilha 4 - Composição da Despesa com Pessoal</v>
      </c>
    </row>
    <row r="37" spans="1:8" ht="14.1" customHeight="1" x14ac:dyDescent="0.2">
      <c r="A37" s="58" t="str">
        <f>'(5)_Comp._Benef.'!A1</f>
        <v>Planilha 5 - Composição da Despesa com Benefício Social</v>
      </c>
    </row>
    <row r="38" spans="1:8" ht="14.1" customHeight="1" x14ac:dyDescent="0.2">
      <c r="A38" s="58" t="str">
        <f>'(6)_Comp._Desp.G'!A1</f>
        <v>Planilha 6 - Composição da Despesa Geral</v>
      </c>
    </row>
    <row r="39" spans="1:8" ht="14.1" customHeight="1" x14ac:dyDescent="0.2">
      <c r="A39" s="58" t="str">
        <f>'(7)_Comp._Veic._Camionete'!A1</f>
        <v>Planilha 7 - Composição da Despesa com Veículo - Camionete Capacidade de no mínimo 500 quilos</v>
      </c>
    </row>
    <row r="40" spans="1:8" ht="14.1" customHeight="1" x14ac:dyDescent="0.2">
      <c r="A40" s="58" t="str">
        <f>'(8)_Comp._Veic._Guinch_I'!A1</f>
        <v>Planilha 8 - Composição da Despesa com Veículo - Guincho Plataforma Capacidade até 3,5 ton.</v>
      </c>
    </row>
    <row r="41" spans="1:8" ht="14.1" customHeight="1" x14ac:dyDescent="0.2">
      <c r="A41" s="58" t="str">
        <f>'(9)_Comp._Veic._Guinch_II'!A1</f>
        <v>Planilha 9 - Composição da Despesa com Veículo - Guincho Reboque acima de 5,0 ton.</v>
      </c>
    </row>
    <row r="42" spans="1:8" ht="14.1" customHeight="1" x14ac:dyDescent="0.2">
      <c r="A42" s="58" t="str">
        <f>'(10)_Comp._Deprec.'!A1</f>
        <v>Planilha 10 - Composição da Depreciação de Veículo, Máquina e Equipamento</v>
      </c>
    </row>
    <row r="43" spans="1:8" ht="14.1" customHeight="1" x14ac:dyDescent="0.2">
      <c r="A43" s="58" t="str">
        <f>'(11)_Remun.'!A1:H1</f>
        <v>Planilha 11 - Composição da Remuneração de Capital</v>
      </c>
      <c r="D43" s="58"/>
    </row>
    <row r="44" spans="1:8" ht="14.1" customHeight="1" x14ac:dyDescent="0.2">
      <c r="A44" s="58" t="str">
        <f>'(12)_Enc._Soc.'!A1</f>
        <v xml:space="preserve">Planilha 12 - Composição dos Encargos Sociais </v>
      </c>
      <c r="D44" s="58"/>
    </row>
    <row r="45" spans="1:8" ht="14.1" customHeight="1" x14ac:dyDescent="0.2">
      <c r="A45" s="58" t="str">
        <f>'(13)_Orçam.'!A1</f>
        <v>Planilha 13 - Orçamento Anual do Custo do Serviço</v>
      </c>
      <c r="D45" s="58"/>
      <c r="E45" s="51"/>
    </row>
    <row r="46" spans="1:8" ht="14.1" customHeight="1" x14ac:dyDescent="0.2">
      <c r="A46" s="58" t="str">
        <f>'(14)_Fluxo_Caixa'!A1</f>
        <v>Planilha 14 - Fluxo de Caixa Projetado</v>
      </c>
      <c r="D46" s="58"/>
      <c r="E46" s="51"/>
    </row>
    <row r="47" spans="1:8" ht="14.1" customHeight="1" x14ac:dyDescent="0.2">
      <c r="A47" s="58" t="str">
        <f>'(15)_Estimativa_Receita'!A1:H1</f>
        <v>Planilha 15 - Estimativa de Receita</v>
      </c>
      <c r="D47" s="58"/>
      <c r="E47" s="51"/>
    </row>
    <row r="48" spans="1:8" x14ac:dyDescent="0.2">
      <c r="A48" s="58" t="str">
        <f>'(16)_WACC'!A1:H1</f>
        <v>Planilha 16 - Composição da WACC (Weighted Average Capital Cost)</v>
      </c>
    </row>
    <row r="49" spans="3:3" x14ac:dyDescent="0.2">
      <c r="C49" s="58"/>
    </row>
  </sheetData>
  <sheetProtection algorithmName="SHA-512" hashValue="ekMnyG6MrwZQYQR3IgjIypv6mP9TFjaHWR7CnLY3zZ3v6tzHSXHm3SXHrES6zSTZJ/kEPosAh161g9B9b+ckTA==" saltValue="7CK53kArkDaZpikcFzeSaw==" spinCount="100000" sheet="1" formatCells="0" formatColumns="0" formatRows="0" insertColumns="0" insertRows="0" insertHyperlinks="0" deleteColumns="0" deleteRows="0" sort="0" autoFilter="0" pivotTables="0"/>
  <mergeCells count="2">
    <mergeCell ref="A26:E29"/>
    <mergeCell ref="A1:E4"/>
  </mergeCells>
  <printOptions horizontalCentered="1"/>
  <pageMargins left="0.51181102362204722" right="0.51181102362204722" top="0.98425196850393704" bottom="0.78740157480314965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496EB-F90B-4591-947F-06328369743F}">
  <sheetPr>
    <tabColor theme="9" tint="-0.249977111117893"/>
  </sheetPr>
  <dimension ref="A1:N22"/>
  <sheetViews>
    <sheetView workbookViewId="0">
      <selection activeCell="J17" sqref="J17"/>
    </sheetView>
  </sheetViews>
  <sheetFormatPr defaultColWidth="8.85546875" defaultRowHeight="15" x14ac:dyDescent="0.25"/>
  <cols>
    <col min="1" max="1" width="15.85546875" style="422" bestFit="1" customWidth="1"/>
    <col min="2" max="7" width="8.85546875" style="422"/>
    <col min="8" max="8" width="11.5703125" style="422" bestFit="1" customWidth="1"/>
    <col min="9" max="9" width="9.5703125" style="422" customWidth="1"/>
    <col min="10" max="10" width="12" style="422" bestFit="1" customWidth="1"/>
    <col min="11" max="16384" width="8.85546875" style="422"/>
  </cols>
  <sheetData>
    <row r="1" spans="1:10" x14ac:dyDescent="0.25">
      <c r="A1" s="422" t="s">
        <v>586</v>
      </c>
      <c r="B1" s="422" t="s">
        <v>587</v>
      </c>
      <c r="C1" s="422" t="s">
        <v>588</v>
      </c>
      <c r="D1" s="422" t="s">
        <v>589</v>
      </c>
      <c r="E1" s="422" t="s">
        <v>590</v>
      </c>
      <c r="F1" s="422" t="s">
        <v>591</v>
      </c>
      <c r="G1" s="422" t="s">
        <v>592</v>
      </c>
      <c r="H1" s="422" t="s">
        <v>593</v>
      </c>
      <c r="I1" s="422" t="s">
        <v>594</v>
      </c>
      <c r="J1" s="422" t="s">
        <v>595</v>
      </c>
    </row>
    <row r="2" spans="1:10" x14ac:dyDescent="0.25">
      <c r="A2" s="422" t="s">
        <v>596</v>
      </c>
      <c r="B2" s="423">
        <v>0.03</v>
      </c>
      <c r="C2" s="424">
        <v>6.4999999999999997E-3</v>
      </c>
      <c r="D2" s="423">
        <v>0.05</v>
      </c>
      <c r="E2" s="423">
        <v>0.02</v>
      </c>
      <c r="F2" s="423">
        <v>0.09</v>
      </c>
      <c r="G2" s="423">
        <v>0.15</v>
      </c>
      <c r="H2" s="423">
        <v>0.1</v>
      </c>
      <c r="I2" s="423">
        <v>0</v>
      </c>
      <c r="J2" s="425">
        <v>0</v>
      </c>
    </row>
    <row r="3" spans="1:10" x14ac:dyDescent="0.25">
      <c r="A3" s="422" t="s">
        <v>597</v>
      </c>
      <c r="B3" s="423">
        <v>7.5999999999999998E-2</v>
      </c>
      <c r="C3" s="424">
        <v>1.6500000000000001E-2</v>
      </c>
      <c r="D3" s="423">
        <v>0.05</v>
      </c>
      <c r="E3" s="423">
        <v>0.02</v>
      </c>
      <c r="F3" s="423">
        <v>0.09</v>
      </c>
      <c r="G3" s="423">
        <v>0.15</v>
      </c>
      <c r="H3" s="423">
        <v>0.1</v>
      </c>
      <c r="I3" s="423">
        <v>0</v>
      </c>
      <c r="J3" s="425">
        <v>0</v>
      </c>
    </row>
    <row r="4" spans="1:10" x14ac:dyDescent="0.25">
      <c r="A4" s="422" t="s">
        <v>598</v>
      </c>
      <c r="B4" s="423">
        <v>0</v>
      </c>
      <c r="C4" s="424">
        <v>0</v>
      </c>
      <c r="D4" s="423">
        <v>0</v>
      </c>
      <c r="E4" s="423">
        <v>0</v>
      </c>
      <c r="F4" s="423">
        <v>0</v>
      </c>
      <c r="G4" s="423">
        <v>0</v>
      </c>
      <c r="H4" s="423">
        <v>0</v>
      </c>
      <c r="I4" s="423">
        <v>0.16</v>
      </c>
      <c r="J4" s="425">
        <v>35640</v>
      </c>
    </row>
    <row r="5" spans="1:10" x14ac:dyDescent="0.25">
      <c r="A5" s="422">
        <v>1</v>
      </c>
      <c r="B5" s="426">
        <v>2</v>
      </c>
      <c r="C5" s="426">
        <v>3</v>
      </c>
      <c r="D5" s="426">
        <v>4</v>
      </c>
      <c r="E5" s="426">
        <v>5</v>
      </c>
      <c r="F5" s="426">
        <v>6</v>
      </c>
      <c r="G5" s="426">
        <v>7</v>
      </c>
      <c r="H5" s="426">
        <v>8</v>
      </c>
      <c r="I5" s="426">
        <v>9</v>
      </c>
      <c r="J5" s="427"/>
    </row>
    <row r="22" spans="14:14" x14ac:dyDescent="0.25">
      <c r="N22" s="428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30D47-0E5E-4618-A66E-52D6279CDAEB}">
  <dimension ref="A1:M23"/>
  <sheetViews>
    <sheetView zoomScale="120" zoomScaleNormal="120" workbookViewId="0">
      <selection activeCell="F2" sqref="F2"/>
    </sheetView>
  </sheetViews>
  <sheetFormatPr defaultColWidth="8.85546875" defaultRowHeight="15" x14ac:dyDescent="0.25"/>
  <cols>
    <col min="1" max="1" width="8.85546875" style="166"/>
    <col min="2" max="2" width="14.7109375" style="166" customWidth="1"/>
    <col min="3" max="3" width="15.85546875" style="168" customWidth="1"/>
    <col min="4" max="5" width="13.7109375" style="167" customWidth="1"/>
    <col min="6" max="6" width="13.140625" style="166" bestFit="1" customWidth="1"/>
    <col min="7" max="7" width="13.140625" style="166" customWidth="1"/>
    <col min="8" max="8" width="13" style="166" bestFit="1" customWidth="1"/>
    <col min="9" max="9" width="11.7109375" style="166" bestFit="1" customWidth="1"/>
    <col min="10" max="10" width="15.7109375" style="166" customWidth="1"/>
    <col min="11" max="11" width="15.28515625" style="166" bestFit="1" customWidth="1"/>
    <col min="12" max="12" width="15.5703125" style="166" bestFit="1" customWidth="1"/>
    <col min="13" max="13" width="8.85546875" style="168"/>
    <col min="14" max="16384" width="8.85546875" style="166"/>
  </cols>
  <sheetData>
    <row r="1" spans="1:13" ht="53.45" customHeight="1" thickTop="1" thickBot="1" x14ac:dyDescent="0.3">
      <c r="A1" s="243" t="s">
        <v>219</v>
      </c>
      <c r="B1" s="244" t="s">
        <v>472</v>
      </c>
      <c r="C1" s="244" t="s">
        <v>473</v>
      </c>
      <c r="D1" s="245" t="s">
        <v>474</v>
      </c>
      <c r="E1" s="244" t="s">
        <v>475</v>
      </c>
      <c r="F1" s="244" t="s">
        <v>476</v>
      </c>
      <c r="G1" s="244" t="s">
        <v>467</v>
      </c>
      <c r="H1" s="244" t="s">
        <v>466</v>
      </c>
      <c r="I1" s="244" t="s">
        <v>465</v>
      </c>
      <c r="J1" s="244" t="s">
        <v>464</v>
      </c>
      <c r="K1" s="244" t="s">
        <v>463</v>
      </c>
      <c r="L1" s="246" t="s">
        <v>462</v>
      </c>
    </row>
    <row r="2" spans="1:13" ht="15.75" thickTop="1" x14ac:dyDescent="0.25">
      <c r="A2" s="238" t="s">
        <v>61</v>
      </c>
      <c r="B2" s="239">
        <v>11.06</v>
      </c>
      <c r="C2" s="240">
        <v>21</v>
      </c>
      <c r="D2" s="239">
        <f t="shared" ref="D2:D21" si="0">B2*C2</f>
        <v>232.26000000000002</v>
      </c>
      <c r="E2" s="239">
        <v>11.06</v>
      </c>
      <c r="F2" s="241">
        <f>'[15](8)Estimativa de Receita'!$F$2</f>
        <v>3.8915497136100234</v>
      </c>
      <c r="G2" s="240">
        <v>5</v>
      </c>
      <c r="H2" s="239">
        <f>E2*F2*G2</f>
        <v>215.2026991626343</v>
      </c>
      <c r="I2" s="239">
        <f t="shared" ref="I2:I21" si="1">D2+H2</f>
        <v>447.46269916263429</v>
      </c>
      <c r="J2" s="249">
        <f>'[16](8)Estimativa de Receita'!I2</f>
        <v>3346</v>
      </c>
      <c r="K2" s="239">
        <f>I2*J2</f>
        <v>1497210.1913981743</v>
      </c>
      <c r="L2" s="242">
        <f t="shared" ref="L2:L21" si="2">K2/12</f>
        <v>124767.51594984786</v>
      </c>
      <c r="M2" s="231">
        <f>J3/J2-1</f>
        <v>1.1655708308427881E-2</v>
      </c>
    </row>
    <row r="3" spans="1:13" x14ac:dyDescent="0.25">
      <c r="A3" s="176" t="s">
        <v>62</v>
      </c>
      <c r="B3" s="174">
        <v>11.06</v>
      </c>
      <c r="C3" s="175">
        <f>C2</f>
        <v>21</v>
      </c>
      <c r="D3" s="174">
        <f t="shared" si="0"/>
        <v>232.26000000000002</v>
      </c>
      <c r="E3" s="174">
        <v>11.06</v>
      </c>
      <c r="F3" s="247">
        <f>'[17](8)Estimativa de Receita'!$F$2</f>
        <v>3.8915497136100234</v>
      </c>
      <c r="G3" s="175">
        <f>G2</f>
        <v>5</v>
      </c>
      <c r="H3" s="174">
        <f t="shared" ref="H3:H21" si="3">E3*F3*G3</f>
        <v>215.2026991626343</v>
      </c>
      <c r="I3" s="174">
        <f t="shared" si="1"/>
        <v>447.46269916263429</v>
      </c>
      <c r="J3" s="250">
        <f>'[16](8)Estimativa de Receita'!I3</f>
        <v>3385</v>
      </c>
      <c r="K3" s="174">
        <f t="shared" ref="K3:K21" si="4">I3*J3</f>
        <v>1514661.2366655171</v>
      </c>
      <c r="L3" s="173">
        <f t="shared" si="2"/>
        <v>126221.76972212642</v>
      </c>
      <c r="M3" s="231">
        <f t="shared" ref="M3:M20" si="5">J4/J3-1</f>
        <v>1.1521418020679519E-2</v>
      </c>
    </row>
    <row r="4" spans="1:13" x14ac:dyDescent="0.25">
      <c r="A4" s="232" t="s">
        <v>63</v>
      </c>
      <c r="B4" s="233">
        <v>11.06</v>
      </c>
      <c r="C4" s="234">
        <f t="shared" ref="C4:C21" si="6">C3</f>
        <v>21</v>
      </c>
      <c r="D4" s="233">
        <f t="shared" si="0"/>
        <v>232.26000000000002</v>
      </c>
      <c r="E4" s="233">
        <v>11.06</v>
      </c>
      <c r="F4" s="237">
        <f>'[17](8)Estimativa de Receita'!$F$2</f>
        <v>3.8915497136100234</v>
      </c>
      <c r="G4" s="234">
        <f t="shared" ref="G4:G21" si="7">G3</f>
        <v>5</v>
      </c>
      <c r="H4" s="233">
        <f t="shared" si="3"/>
        <v>215.2026991626343</v>
      </c>
      <c r="I4" s="233">
        <f t="shared" si="1"/>
        <v>447.46269916263429</v>
      </c>
      <c r="J4" s="249">
        <f>'[16](8)Estimativa de Receita'!I4</f>
        <v>3424</v>
      </c>
      <c r="K4" s="233">
        <f t="shared" si="4"/>
        <v>1532112.2819328599</v>
      </c>
      <c r="L4" s="235">
        <f t="shared" si="2"/>
        <v>127676.02349440499</v>
      </c>
      <c r="M4" s="231">
        <f t="shared" si="5"/>
        <v>1.139018691588789E-2</v>
      </c>
    </row>
    <row r="5" spans="1:13" x14ac:dyDescent="0.25">
      <c r="A5" s="176" t="s">
        <v>64</v>
      </c>
      <c r="B5" s="174">
        <v>11.06</v>
      </c>
      <c r="C5" s="175">
        <f t="shared" si="6"/>
        <v>21</v>
      </c>
      <c r="D5" s="174">
        <f t="shared" si="0"/>
        <v>232.26000000000002</v>
      </c>
      <c r="E5" s="174">
        <v>11.06</v>
      </c>
      <c r="F5" s="247">
        <f>'[17](8)Estimativa de Receita'!$F$2</f>
        <v>3.8915497136100234</v>
      </c>
      <c r="G5" s="175">
        <f t="shared" si="7"/>
        <v>5</v>
      </c>
      <c r="H5" s="174">
        <f t="shared" si="3"/>
        <v>215.2026991626343</v>
      </c>
      <c r="I5" s="174">
        <f t="shared" si="1"/>
        <v>447.46269916263429</v>
      </c>
      <c r="J5" s="250">
        <f>'[16](8)Estimativa de Receita'!I5</f>
        <v>3463</v>
      </c>
      <c r="K5" s="174">
        <f t="shared" si="4"/>
        <v>1549563.3272002025</v>
      </c>
      <c r="L5" s="173">
        <f t="shared" si="2"/>
        <v>129130.27726668354</v>
      </c>
      <c r="M5" s="231">
        <f t="shared" si="5"/>
        <v>1.1550678602367803E-2</v>
      </c>
    </row>
    <row r="6" spans="1:13" x14ac:dyDescent="0.25">
      <c r="A6" s="232" t="s">
        <v>65</v>
      </c>
      <c r="B6" s="233">
        <v>11.06</v>
      </c>
      <c r="C6" s="234">
        <f t="shared" si="6"/>
        <v>21</v>
      </c>
      <c r="D6" s="233">
        <f t="shared" si="0"/>
        <v>232.26000000000002</v>
      </c>
      <c r="E6" s="233">
        <v>11.06</v>
      </c>
      <c r="F6" s="237">
        <f>'[17](8)Estimativa de Receita'!$F$2</f>
        <v>3.8915497136100234</v>
      </c>
      <c r="G6" s="234">
        <f t="shared" si="7"/>
        <v>5</v>
      </c>
      <c r="H6" s="233">
        <f t="shared" si="3"/>
        <v>215.2026991626343</v>
      </c>
      <c r="I6" s="233">
        <f t="shared" si="1"/>
        <v>447.46269916263429</v>
      </c>
      <c r="J6" s="249">
        <f>'[16](8)Estimativa de Receita'!I6</f>
        <v>3503</v>
      </c>
      <c r="K6" s="233">
        <f t="shared" si="4"/>
        <v>1567461.8351667079</v>
      </c>
      <c r="L6" s="235">
        <f t="shared" si="2"/>
        <v>130621.81959722565</v>
      </c>
      <c r="M6" s="231">
        <f t="shared" si="5"/>
        <v>1.1418783899514784E-2</v>
      </c>
    </row>
    <row r="7" spans="1:13" x14ac:dyDescent="0.25">
      <c r="A7" s="176" t="s">
        <v>66</v>
      </c>
      <c r="B7" s="174">
        <v>11.06</v>
      </c>
      <c r="C7" s="175">
        <f t="shared" si="6"/>
        <v>21</v>
      </c>
      <c r="D7" s="174">
        <f t="shared" si="0"/>
        <v>232.26000000000002</v>
      </c>
      <c r="E7" s="174">
        <v>11.06</v>
      </c>
      <c r="F7" s="247">
        <f>'[17](8)Estimativa de Receita'!$F$2</f>
        <v>3.8915497136100234</v>
      </c>
      <c r="G7" s="175">
        <f t="shared" si="7"/>
        <v>5</v>
      </c>
      <c r="H7" s="174">
        <f t="shared" si="3"/>
        <v>215.2026991626343</v>
      </c>
      <c r="I7" s="174">
        <f t="shared" si="1"/>
        <v>447.46269916263429</v>
      </c>
      <c r="J7" s="250">
        <f>'[16](8)Estimativa de Receita'!I7</f>
        <v>3543</v>
      </c>
      <c r="K7" s="174">
        <f t="shared" si="4"/>
        <v>1585360.3431332132</v>
      </c>
      <c r="L7" s="173">
        <f t="shared" si="2"/>
        <v>132113.36192776778</v>
      </c>
      <c r="M7" s="231">
        <f t="shared" si="5"/>
        <v>1.1289867344058679E-2</v>
      </c>
    </row>
    <row r="8" spans="1:13" x14ac:dyDescent="0.25">
      <c r="A8" s="232" t="s">
        <v>67</v>
      </c>
      <c r="B8" s="233">
        <v>11.06</v>
      </c>
      <c r="C8" s="234">
        <f t="shared" si="6"/>
        <v>21</v>
      </c>
      <c r="D8" s="233">
        <f t="shared" si="0"/>
        <v>232.26000000000002</v>
      </c>
      <c r="E8" s="233">
        <v>11.06</v>
      </c>
      <c r="F8" s="237">
        <f>'[17](8)Estimativa de Receita'!$F$2</f>
        <v>3.8915497136100234</v>
      </c>
      <c r="G8" s="234">
        <f t="shared" si="7"/>
        <v>5</v>
      </c>
      <c r="H8" s="233">
        <f t="shared" si="3"/>
        <v>215.2026991626343</v>
      </c>
      <c r="I8" s="233">
        <f t="shared" si="1"/>
        <v>447.46269916263429</v>
      </c>
      <c r="J8" s="249">
        <f>'[16](8)Estimativa de Receita'!I8</f>
        <v>3583</v>
      </c>
      <c r="K8" s="233">
        <f t="shared" si="4"/>
        <v>1603258.8510997186</v>
      </c>
      <c r="L8" s="235">
        <f t="shared" si="2"/>
        <v>133604.90425830989</v>
      </c>
      <c r="M8" s="231">
        <f t="shared" si="5"/>
        <v>1.1163829193413299E-2</v>
      </c>
    </row>
    <row r="9" spans="1:13" x14ac:dyDescent="0.25">
      <c r="A9" s="176" t="s">
        <v>68</v>
      </c>
      <c r="B9" s="174">
        <v>11.06</v>
      </c>
      <c r="C9" s="175">
        <f t="shared" si="6"/>
        <v>21</v>
      </c>
      <c r="D9" s="174">
        <f t="shared" si="0"/>
        <v>232.26000000000002</v>
      </c>
      <c r="E9" s="174">
        <v>11.06</v>
      </c>
      <c r="F9" s="247">
        <f>'[17](8)Estimativa de Receita'!$F$2</f>
        <v>3.8915497136100234</v>
      </c>
      <c r="G9" s="175">
        <f t="shared" si="7"/>
        <v>5</v>
      </c>
      <c r="H9" s="174">
        <f t="shared" si="3"/>
        <v>215.2026991626343</v>
      </c>
      <c r="I9" s="174">
        <f t="shared" si="1"/>
        <v>447.46269916263429</v>
      </c>
      <c r="J9" s="250">
        <f>'[16](8)Estimativa de Receita'!I9</f>
        <v>3623</v>
      </c>
      <c r="K9" s="174">
        <f t="shared" si="4"/>
        <v>1621157.359066224</v>
      </c>
      <c r="L9" s="173">
        <f t="shared" si="2"/>
        <v>135096.44658885201</v>
      </c>
      <c r="M9" s="231">
        <f t="shared" si="5"/>
        <v>1.1040574109853818E-2</v>
      </c>
    </row>
    <row r="10" spans="1:13" x14ac:dyDescent="0.25">
      <c r="A10" s="232" t="s">
        <v>69</v>
      </c>
      <c r="B10" s="233">
        <v>11.06</v>
      </c>
      <c r="C10" s="234">
        <f t="shared" si="6"/>
        <v>21</v>
      </c>
      <c r="D10" s="233">
        <f t="shared" si="0"/>
        <v>232.26000000000002</v>
      </c>
      <c r="E10" s="233">
        <v>11.06</v>
      </c>
      <c r="F10" s="237">
        <f>'[17](8)Estimativa de Receita'!$F$2</f>
        <v>3.8915497136100234</v>
      </c>
      <c r="G10" s="234">
        <f t="shared" si="7"/>
        <v>5</v>
      </c>
      <c r="H10" s="233">
        <f t="shared" si="3"/>
        <v>215.2026991626343</v>
      </c>
      <c r="I10" s="233">
        <f t="shared" si="1"/>
        <v>447.46269916263429</v>
      </c>
      <c r="J10" s="249">
        <f>'[16](8)Estimativa de Receita'!I10</f>
        <v>3663</v>
      </c>
      <c r="K10" s="233">
        <f t="shared" si="4"/>
        <v>1639055.8670327293</v>
      </c>
      <c r="L10" s="235">
        <f t="shared" si="2"/>
        <v>136587.98891939412</v>
      </c>
      <c r="M10" s="231">
        <f t="shared" si="5"/>
        <v>1.1193011193011193E-2</v>
      </c>
    </row>
    <row r="11" spans="1:13" x14ac:dyDescent="0.25">
      <c r="A11" s="176" t="s">
        <v>70</v>
      </c>
      <c r="B11" s="174">
        <v>11.06</v>
      </c>
      <c r="C11" s="175">
        <f t="shared" si="6"/>
        <v>21</v>
      </c>
      <c r="D11" s="174">
        <f t="shared" si="0"/>
        <v>232.26000000000002</v>
      </c>
      <c r="E11" s="174">
        <v>11.06</v>
      </c>
      <c r="F11" s="247">
        <f>'[17](8)Estimativa de Receita'!$F$2</f>
        <v>3.8915497136100234</v>
      </c>
      <c r="G11" s="175">
        <f t="shared" si="7"/>
        <v>5</v>
      </c>
      <c r="H11" s="174">
        <f t="shared" si="3"/>
        <v>215.2026991626343</v>
      </c>
      <c r="I11" s="174">
        <f t="shared" si="1"/>
        <v>447.46269916263429</v>
      </c>
      <c r="J11" s="250">
        <f>'[16](8)Estimativa de Receita'!I11</f>
        <v>3704</v>
      </c>
      <c r="K11" s="174">
        <f t="shared" si="4"/>
        <v>1657401.8376983975</v>
      </c>
      <c r="L11" s="173">
        <f t="shared" si="2"/>
        <v>138116.8198081998</v>
      </c>
      <c r="M11" s="231">
        <f t="shared" si="5"/>
        <v>1.1069114470842356E-2</v>
      </c>
    </row>
    <row r="12" spans="1:13" x14ac:dyDescent="0.25">
      <c r="A12" s="232" t="s">
        <v>71</v>
      </c>
      <c r="B12" s="233">
        <v>11.06</v>
      </c>
      <c r="C12" s="234">
        <f t="shared" si="6"/>
        <v>21</v>
      </c>
      <c r="D12" s="233">
        <f t="shared" si="0"/>
        <v>232.26000000000002</v>
      </c>
      <c r="E12" s="233">
        <v>11.06</v>
      </c>
      <c r="F12" s="237">
        <f>'[17](8)Estimativa de Receita'!$F$2</f>
        <v>3.8915497136100234</v>
      </c>
      <c r="G12" s="234">
        <f t="shared" si="7"/>
        <v>5</v>
      </c>
      <c r="H12" s="233">
        <f t="shared" si="3"/>
        <v>215.2026991626343</v>
      </c>
      <c r="I12" s="233">
        <f t="shared" si="1"/>
        <v>447.46269916263429</v>
      </c>
      <c r="J12" s="249">
        <f>'[16](8)Estimativa de Receita'!I12</f>
        <v>3745</v>
      </c>
      <c r="K12" s="233">
        <f t="shared" si="4"/>
        <v>1675747.8083640654</v>
      </c>
      <c r="L12" s="235">
        <f t="shared" si="2"/>
        <v>139645.65069700545</v>
      </c>
      <c r="M12" s="231">
        <f t="shared" si="5"/>
        <v>1.0947930574098708E-2</v>
      </c>
    </row>
    <row r="13" spans="1:13" x14ac:dyDescent="0.25">
      <c r="A13" s="176" t="s">
        <v>72</v>
      </c>
      <c r="B13" s="174">
        <v>11.06</v>
      </c>
      <c r="C13" s="175">
        <f t="shared" si="6"/>
        <v>21</v>
      </c>
      <c r="D13" s="174">
        <f t="shared" si="0"/>
        <v>232.26000000000002</v>
      </c>
      <c r="E13" s="174">
        <v>11.06</v>
      </c>
      <c r="F13" s="247">
        <f>'[17](8)Estimativa de Receita'!$F$2</f>
        <v>3.8915497136100234</v>
      </c>
      <c r="G13" s="175">
        <f t="shared" si="7"/>
        <v>5</v>
      </c>
      <c r="H13" s="174">
        <f t="shared" si="3"/>
        <v>215.2026991626343</v>
      </c>
      <c r="I13" s="174">
        <f t="shared" si="1"/>
        <v>447.46269916263429</v>
      </c>
      <c r="J13" s="250">
        <f>'[16](8)Estimativa de Receita'!I13</f>
        <v>3786</v>
      </c>
      <c r="K13" s="174">
        <f t="shared" si="4"/>
        <v>1694093.7790297335</v>
      </c>
      <c r="L13" s="173">
        <f t="shared" si="2"/>
        <v>141174.48158581113</v>
      </c>
      <c r="M13" s="231">
        <f t="shared" si="5"/>
        <v>1.0829371368198615E-2</v>
      </c>
    </row>
    <row r="14" spans="1:13" x14ac:dyDescent="0.25">
      <c r="A14" s="232" t="s">
        <v>73</v>
      </c>
      <c r="B14" s="233">
        <v>11.06</v>
      </c>
      <c r="C14" s="234">
        <f t="shared" si="6"/>
        <v>21</v>
      </c>
      <c r="D14" s="233">
        <f t="shared" si="0"/>
        <v>232.26000000000002</v>
      </c>
      <c r="E14" s="233">
        <v>11.06</v>
      </c>
      <c r="F14" s="237">
        <f>'[17](8)Estimativa de Receita'!$F$2</f>
        <v>3.8915497136100234</v>
      </c>
      <c r="G14" s="234">
        <f t="shared" si="7"/>
        <v>5</v>
      </c>
      <c r="H14" s="233">
        <f t="shared" si="3"/>
        <v>215.2026991626343</v>
      </c>
      <c r="I14" s="233">
        <f t="shared" si="1"/>
        <v>447.46269916263429</v>
      </c>
      <c r="J14" s="249">
        <f>'[16](8)Estimativa de Receita'!I14</f>
        <v>3827</v>
      </c>
      <c r="K14" s="233">
        <f t="shared" si="4"/>
        <v>1712439.7496954014</v>
      </c>
      <c r="L14" s="235">
        <f t="shared" si="2"/>
        <v>142703.31247461677</v>
      </c>
      <c r="M14" s="231">
        <f t="shared" si="5"/>
        <v>1.0713352495427264E-2</v>
      </c>
    </row>
    <row r="15" spans="1:13" x14ac:dyDescent="0.25">
      <c r="A15" s="176" t="s">
        <v>74</v>
      </c>
      <c r="B15" s="174">
        <v>11.06</v>
      </c>
      <c r="C15" s="175">
        <f t="shared" si="6"/>
        <v>21</v>
      </c>
      <c r="D15" s="174">
        <f t="shared" si="0"/>
        <v>232.26000000000002</v>
      </c>
      <c r="E15" s="174">
        <v>11.06</v>
      </c>
      <c r="F15" s="247">
        <f>'[17](8)Estimativa de Receita'!$F$2</f>
        <v>3.8915497136100234</v>
      </c>
      <c r="G15" s="175">
        <f t="shared" si="7"/>
        <v>5</v>
      </c>
      <c r="H15" s="174">
        <f t="shared" si="3"/>
        <v>215.2026991626343</v>
      </c>
      <c r="I15" s="174">
        <f t="shared" si="1"/>
        <v>447.46269916263429</v>
      </c>
      <c r="J15" s="250">
        <f>'[16](8)Estimativa de Receita'!I15</f>
        <v>3868</v>
      </c>
      <c r="K15" s="174">
        <f t="shared" si="4"/>
        <v>1730785.7203610695</v>
      </c>
      <c r="L15" s="173">
        <f t="shared" si="2"/>
        <v>144232.14336342245</v>
      </c>
      <c r="M15" s="231">
        <f t="shared" si="5"/>
        <v>1.085832471561532E-2</v>
      </c>
    </row>
    <row r="16" spans="1:13" x14ac:dyDescent="0.25">
      <c r="A16" s="232" t="s">
        <v>75</v>
      </c>
      <c r="B16" s="233">
        <v>11.06</v>
      </c>
      <c r="C16" s="234">
        <f t="shared" si="6"/>
        <v>21</v>
      </c>
      <c r="D16" s="233">
        <f t="shared" si="0"/>
        <v>232.26000000000002</v>
      </c>
      <c r="E16" s="233">
        <v>11.06</v>
      </c>
      <c r="F16" s="237">
        <f>'[17](8)Estimativa de Receita'!$F$2</f>
        <v>3.8915497136100234</v>
      </c>
      <c r="G16" s="234">
        <f t="shared" si="7"/>
        <v>5</v>
      </c>
      <c r="H16" s="233">
        <f t="shared" si="3"/>
        <v>215.2026991626343</v>
      </c>
      <c r="I16" s="233">
        <f t="shared" si="1"/>
        <v>447.46269916263429</v>
      </c>
      <c r="J16" s="249">
        <f>'[16](8)Estimativa de Receita'!I16</f>
        <v>3910</v>
      </c>
      <c r="K16" s="233">
        <f t="shared" si="4"/>
        <v>1749579.1537259</v>
      </c>
      <c r="L16" s="235">
        <f t="shared" si="2"/>
        <v>145798.26281049167</v>
      </c>
      <c r="M16" s="231">
        <f t="shared" si="5"/>
        <v>1.0741687979539671E-2</v>
      </c>
    </row>
    <row r="17" spans="1:13" x14ac:dyDescent="0.25">
      <c r="A17" s="176" t="s">
        <v>76</v>
      </c>
      <c r="B17" s="174">
        <v>11.06</v>
      </c>
      <c r="C17" s="175">
        <f t="shared" si="6"/>
        <v>21</v>
      </c>
      <c r="D17" s="174">
        <f t="shared" si="0"/>
        <v>232.26000000000002</v>
      </c>
      <c r="E17" s="174">
        <v>11.06</v>
      </c>
      <c r="F17" s="247">
        <f>'[17](8)Estimativa de Receita'!$F$2</f>
        <v>3.8915497136100234</v>
      </c>
      <c r="G17" s="175">
        <f t="shared" si="7"/>
        <v>5</v>
      </c>
      <c r="H17" s="174">
        <f t="shared" si="3"/>
        <v>215.2026991626343</v>
      </c>
      <c r="I17" s="174">
        <f t="shared" si="1"/>
        <v>447.46269916263429</v>
      </c>
      <c r="J17" s="250">
        <f>'[16](8)Estimativa de Receita'!I17</f>
        <v>3952</v>
      </c>
      <c r="K17" s="174">
        <f t="shared" si="4"/>
        <v>1768372.5870907307</v>
      </c>
      <c r="L17" s="173">
        <f t="shared" si="2"/>
        <v>147364.38225756088</v>
      </c>
      <c r="M17" s="231">
        <f t="shared" si="5"/>
        <v>1.0627530364372362E-2</v>
      </c>
    </row>
    <row r="18" spans="1:13" x14ac:dyDescent="0.25">
      <c r="A18" s="232" t="s">
        <v>375</v>
      </c>
      <c r="B18" s="233">
        <v>11.06</v>
      </c>
      <c r="C18" s="234">
        <f t="shared" si="6"/>
        <v>21</v>
      </c>
      <c r="D18" s="233">
        <f t="shared" si="0"/>
        <v>232.26000000000002</v>
      </c>
      <c r="E18" s="233">
        <v>11.06</v>
      </c>
      <c r="F18" s="237">
        <f>'[17](8)Estimativa de Receita'!$F$2</f>
        <v>3.8915497136100234</v>
      </c>
      <c r="G18" s="234">
        <f t="shared" si="7"/>
        <v>5</v>
      </c>
      <c r="H18" s="233">
        <f t="shared" si="3"/>
        <v>215.2026991626343</v>
      </c>
      <c r="I18" s="233">
        <f t="shared" si="1"/>
        <v>447.46269916263429</v>
      </c>
      <c r="J18" s="249">
        <f>'[16](8)Estimativa de Receita'!I18</f>
        <v>3994</v>
      </c>
      <c r="K18" s="233">
        <f t="shared" si="4"/>
        <v>1787166.0204555613</v>
      </c>
      <c r="L18" s="235">
        <f t="shared" si="2"/>
        <v>148930.50170463012</v>
      </c>
      <c r="M18" s="231">
        <f t="shared" si="5"/>
        <v>1.0515773660490835E-2</v>
      </c>
    </row>
    <row r="19" spans="1:13" x14ac:dyDescent="0.25">
      <c r="A19" s="176" t="s">
        <v>376</v>
      </c>
      <c r="B19" s="174">
        <v>11.06</v>
      </c>
      <c r="C19" s="175">
        <f t="shared" si="6"/>
        <v>21</v>
      </c>
      <c r="D19" s="174">
        <f t="shared" si="0"/>
        <v>232.26000000000002</v>
      </c>
      <c r="E19" s="174">
        <v>11.06</v>
      </c>
      <c r="F19" s="247">
        <f>'[17](8)Estimativa de Receita'!$F$2</f>
        <v>3.8915497136100234</v>
      </c>
      <c r="G19" s="175">
        <f t="shared" si="7"/>
        <v>5</v>
      </c>
      <c r="H19" s="174">
        <f t="shared" si="3"/>
        <v>215.2026991626343</v>
      </c>
      <c r="I19" s="174">
        <f t="shared" si="1"/>
        <v>447.46269916263429</v>
      </c>
      <c r="J19" s="250">
        <f>'[16](8)Estimativa de Receita'!I19</f>
        <v>4036</v>
      </c>
      <c r="K19" s="174">
        <f t="shared" si="4"/>
        <v>1805959.453820392</v>
      </c>
      <c r="L19" s="173">
        <f t="shared" si="2"/>
        <v>150496.62115169934</v>
      </c>
      <c r="M19" s="231">
        <f t="shared" si="5"/>
        <v>1.0406342913775957E-2</v>
      </c>
    </row>
    <row r="20" spans="1:13" x14ac:dyDescent="0.25">
      <c r="A20" s="232" t="s">
        <v>377</v>
      </c>
      <c r="B20" s="233">
        <v>11.06</v>
      </c>
      <c r="C20" s="234">
        <f t="shared" si="6"/>
        <v>21</v>
      </c>
      <c r="D20" s="233">
        <f t="shared" si="0"/>
        <v>232.26000000000002</v>
      </c>
      <c r="E20" s="233">
        <v>11.06</v>
      </c>
      <c r="F20" s="237">
        <f>'[17](8)Estimativa de Receita'!$F$2</f>
        <v>3.8915497136100234</v>
      </c>
      <c r="G20" s="234">
        <f t="shared" si="7"/>
        <v>5</v>
      </c>
      <c r="H20" s="233">
        <f t="shared" si="3"/>
        <v>215.2026991626343</v>
      </c>
      <c r="I20" s="233">
        <f t="shared" si="1"/>
        <v>447.46269916263429</v>
      </c>
      <c r="J20" s="249">
        <f>'[16](8)Estimativa de Receita'!I20</f>
        <v>4078</v>
      </c>
      <c r="K20" s="233">
        <f t="shared" si="4"/>
        <v>1824752.8871852227</v>
      </c>
      <c r="L20" s="235">
        <f t="shared" si="2"/>
        <v>152062.74059876855</v>
      </c>
      <c r="M20" s="231">
        <f t="shared" si="5"/>
        <v>1.0544384502207071E-2</v>
      </c>
    </row>
    <row r="21" spans="1:13" ht="15.75" thickBot="1" x14ac:dyDescent="0.3">
      <c r="A21" s="172" t="s">
        <v>378</v>
      </c>
      <c r="B21" s="170">
        <v>11.06</v>
      </c>
      <c r="C21" s="171">
        <f t="shared" si="6"/>
        <v>21</v>
      </c>
      <c r="D21" s="170">
        <f t="shared" si="0"/>
        <v>232.26000000000002</v>
      </c>
      <c r="E21" s="170">
        <v>11.06</v>
      </c>
      <c r="F21" s="248">
        <f>'[17](8)Estimativa de Receita'!$F$2</f>
        <v>3.8915497136100234</v>
      </c>
      <c r="G21" s="171">
        <f t="shared" si="7"/>
        <v>5</v>
      </c>
      <c r="H21" s="170">
        <f t="shared" si="3"/>
        <v>215.2026991626343</v>
      </c>
      <c r="I21" s="170">
        <f t="shared" si="1"/>
        <v>447.46269916263429</v>
      </c>
      <c r="J21" s="251">
        <f>'[16](8)Estimativa de Receita'!I21</f>
        <v>4121</v>
      </c>
      <c r="K21" s="170">
        <f t="shared" si="4"/>
        <v>1843993.7832492159</v>
      </c>
      <c r="L21" s="169">
        <f t="shared" si="2"/>
        <v>153666.14860410133</v>
      </c>
      <c r="M21" s="231"/>
    </row>
    <row r="22" spans="1:13" ht="15.75" thickTop="1" x14ac:dyDescent="0.25">
      <c r="A22" s="253"/>
      <c r="B22" s="253"/>
      <c r="C22" s="254"/>
      <c r="D22" s="255"/>
      <c r="E22" s="255"/>
      <c r="F22" s="253"/>
      <c r="G22" s="256" t="s">
        <v>477</v>
      </c>
      <c r="H22" s="256"/>
      <c r="I22" s="257">
        <f>I2</f>
        <v>447.46269916263429</v>
      </c>
      <c r="J22" s="256"/>
      <c r="K22" s="257">
        <f>SUM(K2:K21)</f>
        <v>33360134.073371034</v>
      </c>
      <c r="L22" s="257">
        <f>AVERAGE(L2:L21)</f>
        <v>139000.55863904598</v>
      </c>
    </row>
    <row r="23" spans="1:13" x14ac:dyDescent="0.25">
      <c r="G23" s="252"/>
      <c r="H23" s="252"/>
      <c r="I23" s="236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1E3F2-995B-4013-BC81-730B9067C858}">
  <sheetPr>
    <tabColor theme="0" tint="-0.499984740745262"/>
  </sheetPr>
  <dimension ref="A1:D22"/>
  <sheetViews>
    <sheetView zoomScaleNormal="100" zoomScaleSheetLayoutView="100" workbookViewId="0">
      <selection activeCell="C6" sqref="C6"/>
    </sheetView>
  </sheetViews>
  <sheetFormatPr defaultColWidth="9.140625" defaultRowHeight="14.1" customHeight="1" x14ac:dyDescent="0.2"/>
  <cols>
    <col min="1" max="1" width="53.140625" style="32" bestFit="1" customWidth="1"/>
    <col min="2" max="2" width="10.42578125" style="32" customWidth="1"/>
    <col min="3" max="3" width="16.42578125" style="32" customWidth="1"/>
    <col min="4" max="4" width="14" style="32" bestFit="1" customWidth="1"/>
    <col min="5" max="16384" width="9.140625" style="32"/>
  </cols>
  <sheetData>
    <row r="1" spans="1:3" s="302" customFormat="1" ht="12" customHeight="1" x14ac:dyDescent="0.2">
      <c r="A1" s="865" t="s">
        <v>495</v>
      </c>
      <c r="B1" s="866"/>
      <c r="C1" s="867"/>
    </row>
    <row r="2" spans="1:3" ht="12" customHeight="1" x14ac:dyDescent="0.2">
      <c r="A2" s="553" t="s">
        <v>496</v>
      </c>
      <c r="B2" s="554" t="s">
        <v>4</v>
      </c>
      <c r="C2" s="555" t="s">
        <v>497</v>
      </c>
    </row>
    <row r="3" spans="1:3" ht="12" customHeight="1" x14ac:dyDescent="0.2">
      <c r="A3" s="303" t="s">
        <v>702</v>
      </c>
      <c r="B3" s="563" t="s">
        <v>506</v>
      </c>
      <c r="C3" s="551">
        <f>SUM('(15)_Estimativa_Receita'!B3:B102)</f>
        <v>46399</v>
      </c>
    </row>
    <row r="4" spans="1:3" ht="12" customHeight="1" x14ac:dyDescent="0.2">
      <c r="A4" s="304" t="s">
        <v>498</v>
      </c>
      <c r="B4" s="564" t="s">
        <v>499</v>
      </c>
      <c r="C4" s="767">
        <v>20</v>
      </c>
    </row>
    <row r="5" spans="1:3" ht="12" customHeight="1" x14ac:dyDescent="0.2">
      <c r="A5" s="304" t="s">
        <v>703</v>
      </c>
      <c r="B5" s="563" t="s">
        <v>506</v>
      </c>
      <c r="C5" s="305">
        <f>AVERAGE('(15)_Estimativa_Receita'!B3:B102)</f>
        <v>2319.9499999999998</v>
      </c>
    </row>
    <row r="6" spans="1:3" ht="12" customHeight="1" x14ac:dyDescent="0.2">
      <c r="A6" s="304" t="s">
        <v>500</v>
      </c>
      <c r="B6" s="564" t="s">
        <v>88</v>
      </c>
      <c r="C6" s="767">
        <v>1</v>
      </c>
    </row>
    <row r="7" spans="1:3" ht="12" customHeight="1" x14ac:dyDescent="0.2">
      <c r="A7" s="304" t="s">
        <v>502</v>
      </c>
      <c r="B7" s="564" t="s">
        <v>501</v>
      </c>
      <c r="C7" s="306">
        <f>SUM('(14)_Fluxo_Caixa'!F6:Y6)</f>
        <v>29166958.494840592</v>
      </c>
    </row>
    <row r="8" spans="1:3" ht="12" customHeight="1" x14ac:dyDescent="0.2">
      <c r="A8" s="304" t="s">
        <v>704</v>
      </c>
      <c r="B8" s="564" t="s">
        <v>501</v>
      </c>
      <c r="C8" s="306">
        <f>AVERAGE('(14)_Fluxo_Caixa'!F6:Y6)</f>
        <v>1458347.9247420295</v>
      </c>
    </row>
    <row r="9" spans="1:3" ht="12" customHeight="1" x14ac:dyDescent="0.2">
      <c r="A9" s="304" t="s">
        <v>503</v>
      </c>
      <c r="B9" s="564" t="s">
        <v>2</v>
      </c>
      <c r="C9" s="307" t="e">
        <f>'(14)_Fluxo_Caixa'!D110</f>
        <v>#NUM!</v>
      </c>
    </row>
    <row r="10" spans="1:3" ht="12" customHeight="1" x14ac:dyDescent="0.2">
      <c r="A10" s="304" t="s">
        <v>706</v>
      </c>
      <c r="B10" s="565" t="s">
        <v>253</v>
      </c>
      <c r="C10" s="552">
        <f>SUM('(2)_Insumos'!D5:D7,'(2)_Insumos'!D9:D11,'(2)_Insumos'!D13)</f>
        <v>0</v>
      </c>
    </row>
    <row r="11" spans="1:3" ht="12" customHeight="1" x14ac:dyDescent="0.2">
      <c r="A11" s="304" t="s">
        <v>705</v>
      </c>
      <c r="B11" s="565" t="s">
        <v>501</v>
      </c>
      <c r="C11" s="306">
        <f>'(3)_Investimentos'!E64</f>
        <v>1000000</v>
      </c>
    </row>
    <row r="12" spans="1:3" ht="12" customHeight="1" x14ac:dyDescent="0.2">
      <c r="A12" s="304" t="s">
        <v>618</v>
      </c>
      <c r="B12" s="565" t="s">
        <v>11</v>
      </c>
      <c r="C12" s="552">
        <f>SUM('(3)_Investimentos'!C4:C6)</f>
        <v>0</v>
      </c>
    </row>
    <row r="13" spans="1:3" s="557" customFormat="1" ht="12" customHeight="1" x14ac:dyDescent="0.2">
      <c r="A13" s="556" t="s">
        <v>504</v>
      </c>
      <c r="B13" s="554" t="s">
        <v>4</v>
      </c>
      <c r="C13" s="555" t="s">
        <v>497</v>
      </c>
    </row>
    <row r="14" spans="1:3" ht="12" customHeight="1" x14ac:dyDescent="0.2">
      <c r="A14" s="309" t="str">
        <f>'[13](21)_Orçam.'!B3</f>
        <v>Custo com Pessoal</v>
      </c>
      <c r="B14" s="563" t="s">
        <v>14</v>
      </c>
      <c r="C14" s="306">
        <f>'(13)_Orçam.'!E3</f>
        <v>0</v>
      </c>
    </row>
    <row r="15" spans="1:3" ht="12" customHeight="1" x14ac:dyDescent="0.2">
      <c r="A15" s="310" t="str">
        <f>'[13](21)_Orçam.'!B8</f>
        <v>Custo com Benefício Social e EPI</v>
      </c>
      <c r="B15" s="565" t="s">
        <v>14</v>
      </c>
      <c r="C15" s="306">
        <f>'(13)_Orçam.'!E7</f>
        <v>0</v>
      </c>
    </row>
    <row r="16" spans="1:3" ht="12" customHeight="1" x14ac:dyDescent="0.2">
      <c r="A16" s="310" t="s">
        <v>619</v>
      </c>
      <c r="B16" s="565" t="s">
        <v>14</v>
      </c>
      <c r="C16" s="306">
        <f>'(13)_Orçam.'!E14</f>
        <v>0</v>
      </c>
    </row>
    <row r="17" spans="1:4" ht="12" customHeight="1" x14ac:dyDescent="0.2">
      <c r="A17" s="310" t="s">
        <v>620</v>
      </c>
      <c r="B17" s="565" t="s">
        <v>14</v>
      </c>
      <c r="C17" s="306">
        <f>'(13)_Orçam.'!E18</f>
        <v>0</v>
      </c>
    </row>
    <row r="18" spans="1:4" ht="12" customHeight="1" x14ac:dyDescent="0.2">
      <c r="A18" s="310" t="str">
        <f>'[13](21)_Orçam.'!B40</f>
        <v>Despesa com Depreciação</v>
      </c>
      <c r="B18" s="565" t="s">
        <v>14</v>
      </c>
      <c r="C18" s="306">
        <f>'(13)_Orçam.'!E22</f>
        <v>0</v>
      </c>
    </row>
    <row r="19" spans="1:4" ht="12" customHeight="1" x14ac:dyDescent="0.2">
      <c r="A19" s="311" t="str">
        <f>'[13](21)_Orçam.'!B52</f>
        <v>Despesa com Remuneração de Capital</v>
      </c>
      <c r="B19" s="566" t="s">
        <v>14</v>
      </c>
      <c r="C19" s="306">
        <f>'(13)_Orçam.'!E29</f>
        <v>0</v>
      </c>
    </row>
    <row r="20" spans="1:4" ht="12" customHeight="1" x14ac:dyDescent="0.2">
      <c r="A20" s="556" t="s">
        <v>505</v>
      </c>
      <c r="B20" s="558"/>
      <c r="C20" s="559">
        <f>SUM(C14:C19)</f>
        <v>0</v>
      </c>
    </row>
    <row r="21" spans="1:4" ht="12" customHeight="1" x14ac:dyDescent="0.2">
      <c r="A21" s="560" t="s">
        <v>665</v>
      </c>
      <c r="B21" s="561"/>
      <c r="C21" s="562">
        <f>'(13)_Orçam.'!E38</f>
        <v>0</v>
      </c>
      <c r="D21" s="308"/>
    </row>
    <row r="22" spans="1:4" ht="14.1" customHeight="1" x14ac:dyDescent="0.2">
      <c r="C22" s="308"/>
    </row>
  </sheetData>
  <sheetProtection algorithmName="SHA-512" hashValue="QwaH1SkLYaCm2tUW9c7IgsEQR3y01T5vVJXjSJyfuDpCyFg8vxLqOQ0Vnc+c7F8edASDGZI2oBD8w1ceXh/tkA==" saltValue="d1mt3RfUg2Am5Wikm7FtSQ==" spinCount="100000" sheet="1" formatCells="0" formatColumns="0" formatRows="0" insertColumns="0" insertRows="0" insertHyperlinks="0" deleteColumns="0" deleteRows="0" sort="0" autoFilter="0" pivotTables="0"/>
  <mergeCells count="1">
    <mergeCell ref="A1:C1"/>
  </mergeCells>
  <printOptions horizontalCentered="1"/>
  <pageMargins left="0.51181102362204722" right="0.51181102362204722" top="0.98425196850393704" bottom="0.78740157480314965" header="0.31496062992125984" footer="0.31496062992125984"/>
  <pageSetup paperSize="9" firstPageNumber="0" fitToWidth="0" fitToHeight="0" orientation="portrait" r:id="rId1"/>
  <headerFooter>
    <oddHeader>&amp;L&amp;"Calibri,Negrito"&amp;9Município de Chapecó - SC
Concessão do Serviço Municipal de Remoção, Guarda e Depósito de
Veículos Automotores&amp;R&amp;G</oddHeader>
    <oddFooter>&amp;L&amp;"Calibri,Negrito"&amp;9Resumo Executivo&amp;R&amp;"Calibri,Negrito"&amp;9Pág,: 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theme="6" tint="0.79998168889431442"/>
  </sheetPr>
  <dimension ref="A1:I62"/>
  <sheetViews>
    <sheetView zoomScaleNormal="100" workbookViewId="0">
      <selection activeCell="B30" sqref="B30"/>
    </sheetView>
  </sheetViews>
  <sheetFormatPr defaultColWidth="9.140625" defaultRowHeight="14.1" customHeight="1" x14ac:dyDescent="0.2"/>
  <cols>
    <col min="1" max="1" width="4.42578125" style="312" bestFit="1" customWidth="1"/>
    <col min="2" max="2" width="29.42578125" style="32" customWidth="1"/>
    <col min="3" max="3" width="11.42578125" style="13" customWidth="1"/>
    <col min="4" max="4" width="6.7109375" style="13" customWidth="1"/>
    <col min="5" max="5" width="11.7109375" style="13" customWidth="1"/>
    <col min="6" max="6" width="11.42578125" style="13" customWidth="1"/>
    <col min="7" max="7" width="20.5703125" style="13" customWidth="1"/>
    <col min="8" max="8" width="19" style="13" bestFit="1" customWidth="1"/>
    <col min="9" max="16384" width="9.140625" style="13"/>
  </cols>
  <sheetData>
    <row r="1" spans="1:9" s="59" customFormat="1" ht="12" customHeight="1" x14ac:dyDescent="0.2">
      <c r="A1" s="868" t="s">
        <v>522</v>
      </c>
      <c r="B1" s="869"/>
      <c r="C1" s="869"/>
      <c r="D1" s="869"/>
      <c r="E1" s="869"/>
      <c r="F1" s="869"/>
      <c r="G1" s="870"/>
      <c r="H1" s="143"/>
    </row>
    <row r="2" spans="1:9" s="568" customFormat="1" ht="12" customHeight="1" x14ac:dyDescent="0.2">
      <c r="A2" s="567" t="s">
        <v>283</v>
      </c>
      <c r="B2" s="871" t="s">
        <v>507</v>
      </c>
      <c r="C2" s="871"/>
      <c r="D2" s="871"/>
      <c r="E2" s="871"/>
      <c r="F2" s="871"/>
      <c r="G2" s="871"/>
    </row>
    <row r="3" spans="1:9" s="568" customFormat="1" ht="12" customHeight="1" x14ac:dyDescent="0.2">
      <c r="A3" s="872" t="s">
        <v>40</v>
      </c>
      <c r="B3" s="873"/>
      <c r="C3" s="659" t="s">
        <v>4</v>
      </c>
      <c r="D3" s="569" t="s">
        <v>508</v>
      </c>
      <c r="E3" s="659" t="s">
        <v>4</v>
      </c>
      <c r="F3" s="569" t="s">
        <v>509</v>
      </c>
      <c r="G3" s="570" t="s">
        <v>5</v>
      </c>
    </row>
    <row r="4" spans="1:9" ht="12" customHeight="1" x14ac:dyDescent="0.2">
      <c r="A4" s="64" t="s">
        <v>26</v>
      </c>
      <c r="B4" s="874" t="s">
        <v>16</v>
      </c>
      <c r="C4" s="874"/>
      <c r="D4" s="874"/>
      <c r="E4" s="874"/>
      <c r="F4" s="874"/>
      <c r="G4" s="874"/>
      <c r="H4" s="142"/>
    </row>
    <row r="5" spans="1:9" ht="12" customHeight="1" x14ac:dyDescent="0.2">
      <c r="A5" s="323" t="s">
        <v>138</v>
      </c>
      <c r="B5" s="656" t="s">
        <v>41</v>
      </c>
      <c r="C5" s="316" t="s">
        <v>253</v>
      </c>
      <c r="D5" s="808"/>
      <c r="E5" s="316" t="s">
        <v>45</v>
      </c>
      <c r="F5" s="813"/>
      <c r="G5" s="814"/>
    </row>
    <row r="6" spans="1:9" ht="12" customHeight="1" x14ac:dyDescent="0.2">
      <c r="A6" s="324" t="s">
        <v>140</v>
      </c>
      <c r="B6" s="657" t="s">
        <v>396</v>
      </c>
      <c r="C6" s="317" t="s">
        <v>253</v>
      </c>
      <c r="D6" s="809"/>
      <c r="E6" s="317" t="s">
        <v>45</v>
      </c>
      <c r="F6" s="815"/>
      <c r="G6" s="816"/>
    </row>
    <row r="7" spans="1:9" ht="12" customHeight="1" x14ac:dyDescent="0.2">
      <c r="A7" s="325" t="s">
        <v>141</v>
      </c>
      <c r="B7" s="658" t="s">
        <v>708</v>
      </c>
      <c r="C7" s="318" t="s">
        <v>253</v>
      </c>
      <c r="D7" s="810"/>
      <c r="E7" s="318" t="s">
        <v>45</v>
      </c>
      <c r="F7" s="817"/>
      <c r="G7" s="818"/>
      <c r="I7" s="140"/>
    </row>
    <row r="8" spans="1:9" ht="12" customHeight="1" x14ac:dyDescent="0.2">
      <c r="A8" s="64" t="s">
        <v>27</v>
      </c>
      <c r="B8" s="885" t="s">
        <v>18</v>
      </c>
      <c r="C8" s="885"/>
      <c r="D8" s="885"/>
      <c r="E8" s="885"/>
      <c r="F8" s="885"/>
      <c r="G8" s="885"/>
      <c r="I8" s="140"/>
    </row>
    <row r="9" spans="1:9" ht="12" customHeight="1" x14ac:dyDescent="0.2">
      <c r="A9" s="323" t="s">
        <v>142</v>
      </c>
      <c r="B9" s="656" t="s">
        <v>709</v>
      </c>
      <c r="C9" s="316" t="s">
        <v>253</v>
      </c>
      <c r="D9" s="808"/>
      <c r="E9" s="316" t="s">
        <v>45</v>
      </c>
      <c r="F9" s="813"/>
      <c r="G9" s="814"/>
      <c r="I9" s="140"/>
    </row>
    <row r="10" spans="1:9" ht="12" customHeight="1" x14ac:dyDescent="0.2">
      <c r="A10" s="324" t="s">
        <v>143</v>
      </c>
      <c r="B10" s="657" t="s">
        <v>235</v>
      </c>
      <c r="C10" s="317" t="s">
        <v>253</v>
      </c>
      <c r="D10" s="809"/>
      <c r="E10" s="317" t="s">
        <v>45</v>
      </c>
      <c r="F10" s="815"/>
      <c r="G10" s="816"/>
    </row>
    <row r="11" spans="1:9" ht="12" customHeight="1" x14ac:dyDescent="0.2">
      <c r="A11" s="325" t="s">
        <v>145</v>
      </c>
      <c r="B11" s="658" t="s">
        <v>57</v>
      </c>
      <c r="C11" s="318" t="s">
        <v>253</v>
      </c>
      <c r="D11" s="810"/>
      <c r="E11" s="318" t="s">
        <v>45</v>
      </c>
      <c r="F11" s="817"/>
      <c r="G11" s="818"/>
    </row>
    <row r="12" spans="1:9" ht="12" customHeight="1" x14ac:dyDescent="0.2">
      <c r="A12" s="64" t="s">
        <v>29</v>
      </c>
      <c r="B12" s="885" t="s">
        <v>17</v>
      </c>
      <c r="C12" s="885"/>
      <c r="D12" s="885"/>
      <c r="E12" s="885"/>
      <c r="F12" s="885"/>
      <c r="G12" s="885"/>
    </row>
    <row r="13" spans="1:9" ht="12" customHeight="1" x14ac:dyDescent="0.2">
      <c r="A13" s="326" t="s">
        <v>147</v>
      </c>
      <c r="B13" s="127" t="s">
        <v>533</v>
      </c>
      <c r="C13" s="319" t="s">
        <v>253</v>
      </c>
      <c r="D13" s="811"/>
      <c r="E13" s="319" t="s">
        <v>45</v>
      </c>
      <c r="F13" s="819"/>
      <c r="G13" s="820"/>
    </row>
    <row r="14" spans="1:9" s="568" customFormat="1" ht="12" customHeight="1" x14ac:dyDescent="0.2">
      <c r="A14" s="567" t="s">
        <v>284</v>
      </c>
      <c r="B14" s="888" t="s">
        <v>288</v>
      </c>
      <c r="C14" s="888"/>
      <c r="D14" s="888"/>
      <c r="E14" s="888"/>
      <c r="F14" s="888"/>
      <c r="G14" s="888"/>
    </row>
    <row r="15" spans="1:9" s="568" customFormat="1" ht="12" customHeight="1" x14ac:dyDescent="0.2">
      <c r="A15" s="881" t="s">
        <v>40</v>
      </c>
      <c r="B15" s="882"/>
      <c r="C15" s="886" t="s">
        <v>666</v>
      </c>
      <c r="D15" s="877" t="s">
        <v>508</v>
      </c>
      <c r="E15" s="875" t="s">
        <v>4</v>
      </c>
      <c r="F15" s="877" t="s">
        <v>510</v>
      </c>
      <c r="G15" s="879" t="s">
        <v>5</v>
      </c>
    </row>
    <row r="16" spans="1:9" s="568" customFormat="1" ht="12" customHeight="1" x14ac:dyDescent="0.2">
      <c r="A16" s="883"/>
      <c r="B16" s="884"/>
      <c r="C16" s="887"/>
      <c r="D16" s="878"/>
      <c r="E16" s="876"/>
      <c r="F16" s="878"/>
      <c r="G16" s="880"/>
    </row>
    <row r="17" spans="1:8" ht="12" customHeight="1" x14ac:dyDescent="0.2">
      <c r="A17" s="64" t="s">
        <v>26</v>
      </c>
      <c r="B17" s="874" t="s">
        <v>289</v>
      </c>
      <c r="C17" s="874"/>
      <c r="D17" s="874"/>
      <c r="E17" s="874"/>
      <c r="F17" s="874"/>
      <c r="G17" s="874"/>
    </row>
    <row r="18" spans="1:8" ht="12" customHeight="1" x14ac:dyDescent="0.2">
      <c r="A18" s="327" t="s">
        <v>138</v>
      </c>
      <c r="B18" s="62" t="s">
        <v>16</v>
      </c>
      <c r="C18" s="320" t="str">
        <f>C9</f>
        <v>colab.</v>
      </c>
      <c r="D18" s="149">
        <f>SUM(D5:D7)</f>
        <v>0</v>
      </c>
      <c r="E18" s="320" t="str">
        <f>E9</f>
        <v>R$/colab.mês</v>
      </c>
      <c r="F18" s="813"/>
      <c r="G18" s="814"/>
    </row>
    <row r="19" spans="1:8" ht="12" customHeight="1" x14ac:dyDescent="0.2">
      <c r="A19" s="328" t="s">
        <v>140</v>
      </c>
      <c r="B19" s="61" t="s">
        <v>18</v>
      </c>
      <c r="C19" s="321" t="str">
        <f>C18</f>
        <v>colab.</v>
      </c>
      <c r="D19" s="150">
        <f>SUM(D9:D11)</f>
        <v>0</v>
      </c>
      <c r="E19" s="321" t="str">
        <f t="shared" ref="E19:E20" si="0">E18</f>
        <v>R$/colab.mês</v>
      </c>
      <c r="F19" s="815"/>
      <c r="G19" s="816"/>
    </row>
    <row r="20" spans="1:8" ht="12" customHeight="1" x14ac:dyDescent="0.2">
      <c r="A20" s="329" t="s">
        <v>141</v>
      </c>
      <c r="B20" s="63" t="s">
        <v>17</v>
      </c>
      <c r="C20" s="322" t="str">
        <f>C19</f>
        <v>colab.</v>
      </c>
      <c r="D20" s="151">
        <f>SUM(D13:D13)</f>
        <v>0</v>
      </c>
      <c r="E20" s="322" t="str">
        <f t="shared" si="0"/>
        <v>R$/colab.mês</v>
      </c>
      <c r="F20" s="817"/>
      <c r="G20" s="818"/>
    </row>
    <row r="21" spans="1:8" ht="12" customHeight="1" x14ac:dyDescent="0.2">
      <c r="A21" s="64" t="s">
        <v>27</v>
      </c>
      <c r="B21" s="885" t="s">
        <v>290</v>
      </c>
      <c r="C21" s="885"/>
      <c r="D21" s="885"/>
      <c r="E21" s="885"/>
      <c r="F21" s="885"/>
      <c r="G21" s="885"/>
    </row>
    <row r="22" spans="1:8" ht="12" customHeight="1" x14ac:dyDescent="0.2">
      <c r="A22" s="327" t="s">
        <v>142</v>
      </c>
      <c r="B22" s="62" t="s">
        <v>16</v>
      </c>
      <c r="C22" s="320" t="str">
        <f>C20</f>
        <v>colab.</v>
      </c>
      <c r="D22" s="149">
        <f>D18</f>
        <v>0</v>
      </c>
      <c r="E22" s="320" t="str">
        <f>E20</f>
        <v>R$/colab.mês</v>
      </c>
      <c r="F22" s="813"/>
      <c r="G22" s="814"/>
    </row>
    <row r="23" spans="1:8" ht="12" customHeight="1" x14ac:dyDescent="0.2">
      <c r="A23" s="328" t="s">
        <v>143</v>
      </c>
      <c r="B23" s="61" t="s">
        <v>18</v>
      </c>
      <c r="C23" s="321" t="str">
        <f>C22</f>
        <v>colab.</v>
      </c>
      <c r="D23" s="150">
        <f>D19</f>
        <v>0</v>
      </c>
      <c r="E23" s="321" t="str">
        <f t="shared" ref="E23:E24" si="1">E22</f>
        <v>R$/colab.mês</v>
      </c>
      <c r="F23" s="815"/>
      <c r="G23" s="816"/>
      <c r="H23" s="142"/>
    </row>
    <row r="24" spans="1:8" ht="12" customHeight="1" x14ac:dyDescent="0.2">
      <c r="A24" s="329" t="s">
        <v>144</v>
      </c>
      <c r="B24" s="63" t="s">
        <v>17</v>
      </c>
      <c r="C24" s="322" t="str">
        <f>C23</f>
        <v>colab.</v>
      </c>
      <c r="D24" s="151">
        <f>D20</f>
        <v>0</v>
      </c>
      <c r="E24" s="322" t="str">
        <f t="shared" si="1"/>
        <v>R$/colab.mês</v>
      </c>
      <c r="F24" s="817"/>
      <c r="G24" s="818"/>
      <c r="H24" s="142"/>
    </row>
    <row r="25" spans="1:8" ht="12" customHeight="1" x14ac:dyDescent="0.2">
      <c r="A25" s="64" t="s">
        <v>29</v>
      </c>
      <c r="B25" s="885" t="s">
        <v>277</v>
      </c>
      <c r="C25" s="885"/>
      <c r="D25" s="885"/>
      <c r="E25" s="885"/>
      <c r="F25" s="885"/>
      <c r="G25" s="885"/>
      <c r="H25" s="142"/>
    </row>
    <row r="26" spans="1:8" ht="12" customHeight="1" x14ac:dyDescent="0.2">
      <c r="A26" s="327" t="s">
        <v>147</v>
      </c>
      <c r="B26" s="62" t="s">
        <v>16</v>
      </c>
      <c r="C26" s="320" t="str">
        <f>C24</f>
        <v>colab.</v>
      </c>
      <c r="D26" s="149">
        <f>D22</f>
        <v>0</v>
      </c>
      <c r="E26" s="320" t="str">
        <f>E22</f>
        <v>R$/colab.mês</v>
      </c>
      <c r="F26" s="813"/>
      <c r="G26" s="814"/>
      <c r="H26" s="142"/>
    </row>
    <row r="27" spans="1:8" ht="12" customHeight="1" x14ac:dyDescent="0.2">
      <c r="A27" s="328" t="s">
        <v>148</v>
      </c>
      <c r="B27" s="61" t="s">
        <v>18</v>
      </c>
      <c r="C27" s="321" t="str">
        <f>C26</f>
        <v>colab.</v>
      </c>
      <c r="D27" s="150">
        <f>D23</f>
        <v>0</v>
      </c>
      <c r="E27" s="321" t="str">
        <f t="shared" ref="E27:E28" si="2">E26</f>
        <v>R$/colab.mês</v>
      </c>
      <c r="F27" s="815"/>
      <c r="G27" s="816"/>
      <c r="H27" s="142"/>
    </row>
    <row r="28" spans="1:8" ht="12" customHeight="1" x14ac:dyDescent="0.2">
      <c r="A28" s="329" t="s">
        <v>149</v>
      </c>
      <c r="B28" s="63" t="s">
        <v>17</v>
      </c>
      <c r="C28" s="322" t="str">
        <f>C27</f>
        <v>colab.</v>
      </c>
      <c r="D28" s="151">
        <f>D24</f>
        <v>0</v>
      </c>
      <c r="E28" s="322" t="str">
        <f t="shared" si="2"/>
        <v>R$/colab.mês</v>
      </c>
      <c r="F28" s="817"/>
      <c r="G28" s="818"/>
      <c r="H28" s="142"/>
    </row>
    <row r="29" spans="1:8" ht="12" customHeight="1" x14ac:dyDescent="0.2">
      <c r="A29" s="64" t="s">
        <v>30</v>
      </c>
      <c r="B29" s="885" t="s">
        <v>291</v>
      </c>
      <c r="C29" s="885"/>
      <c r="D29" s="885"/>
      <c r="E29" s="885"/>
      <c r="F29" s="885"/>
      <c r="G29" s="885"/>
      <c r="H29" s="142"/>
    </row>
    <row r="30" spans="1:8" ht="12" customHeight="1" x14ac:dyDescent="0.2">
      <c r="A30" s="327" t="s">
        <v>150</v>
      </c>
      <c r="B30" s="62" t="s">
        <v>16</v>
      </c>
      <c r="C30" s="320" t="str">
        <f>C28</f>
        <v>colab.</v>
      </c>
      <c r="D30" s="149">
        <f>D26</f>
        <v>0</v>
      </c>
      <c r="E30" s="320" t="str">
        <f>E26</f>
        <v>R$/colab.mês</v>
      </c>
      <c r="F30" s="813"/>
      <c r="G30" s="814"/>
    </row>
    <row r="31" spans="1:8" ht="12" customHeight="1" x14ac:dyDescent="0.2">
      <c r="A31" s="328" t="s">
        <v>151</v>
      </c>
      <c r="B31" s="61" t="s">
        <v>18</v>
      </c>
      <c r="C31" s="321" t="str">
        <f>C30</f>
        <v>colab.</v>
      </c>
      <c r="D31" s="150">
        <f>D27</f>
        <v>0</v>
      </c>
      <c r="E31" s="321" t="str">
        <f t="shared" ref="E31:E32" si="3">E30</f>
        <v>R$/colab.mês</v>
      </c>
      <c r="F31" s="815"/>
      <c r="G31" s="816"/>
    </row>
    <row r="32" spans="1:8" ht="12" customHeight="1" x14ac:dyDescent="0.2">
      <c r="A32" s="329" t="s">
        <v>152</v>
      </c>
      <c r="B32" s="63" t="s">
        <v>17</v>
      </c>
      <c r="C32" s="322" t="str">
        <f>C31</f>
        <v>colab.</v>
      </c>
      <c r="D32" s="151">
        <f>D28</f>
        <v>0</v>
      </c>
      <c r="E32" s="322" t="str">
        <f t="shared" si="3"/>
        <v>R$/colab.mês</v>
      </c>
      <c r="F32" s="817"/>
      <c r="G32" s="818"/>
    </row>
    <row r="33" spans="1:8" s="568" customFormat="1" ht="12" customHeight="1" x14ac:dyDescent="0.2">
      <c r="A33" s="567" t="s">
        <v>285</v>
      </c>
      <c r="B33" s="888" t="s">
        <v>259</v>
      </c>
      <c r="C33" s="888"/>
      <c r="D33" s="888"/>
      <c r="E33" s="888"/>
      <c r="F33" s="888"/>
      <c r="G33" s="888"/>
    </row>
    <row r="34" spans="1:8" s="557" customFormat="1" ht="12" customHeight="1" x14ac:dyDescent="0.2">
      <c r="A34" s="872" t="s">
        <v>40</v>
      </c>
      <c r="B34" s="873"/>
      <c r="C34" s="659" t="s">
        <v>4</v>
      </c>
      <c r="D34" s="569" t="s">
        <v>511</v>
      </c>
      <c r="E34" s="659" t="s">
        <v>512</v>
      </c>
      <c r="F34" s="569" t="s">
        <v>513</v>
      </c>
      <c r="G34" s="570" t="s">
        <v>5</v>
      </c>
    </row>
    <row r="35" spans="1:8" ht="12" customHeight="1" x14ac:dyDescent="0.2">
      <c r="A35" s="64" t="s">
        <v>26</v>
      </c>
      <c r="B35" s="874" t="s">
        <v>278</v>
      </c>
      <c r="C35" s="874"/>
      <c r="D35" s="874"/>
      <c r="E35" s="874"/>
      <c r="F35" s="874"/>
      <c r="G35" s="874"/>
    </row>
    <row r="36" spans="1:8" ht="12" customHeight="1" x14ac:dyDescent="0.2">
      <c r="A36" s="323" t="s">
        <v>138</v>
      </c>
      <c r="B36" s="656" t="s">
        <v>54</v>
      </c>
      <c r="C36" s="316" t="s">
        <v>254</v>
      </c>
      <c r="D36" s="146">
        <f>D18</f>
        <v>0</v>
      </c>
      <c r="E36" s="146">
        <v>2</v>
      </c>
      <c r="F36" s="813"/>
      <c r="G36" s="814"/>
    </row>
    <row r="37" spans="1:8" ht="12" customHeight="1" x14ac:dyDescent="0.2">
      <c r="A37" s="324" t="s">
        <v>140</v>
      </c>
      <c r="B37" s="657" t="s">
        <v>55</v>
      </c>
      <c r="C37" s="317" t="str">
        <f>C36</f>
        <v>pç.</v>
      </c>
      <c r="D37" s="147">
        <f>D36</f>
        <v>0</v>
      </c>
      <c r="E37" s="147">
        <v>2</v>
      </c>
      <c r="F37" s="815"/>
      <c r="G37" s="816"/>
    </row>
    <row r="38" spans="1:8" ht="12" customHeight="1" x14ac:dyDescent="0.2">
      <c r="A38" s="325" t="s">
        <v>141</v>
      </c>
      <c r="B38" s="658" t="s">
        <v>608</v>
      </c>
      <c r="C38" s="318" t="str">
        <f>C37</f>
        <v>pç.</v>
      </c>
      <c r="D38" s="148">
        <f>D37</f>
        <v>0</v>
      </c>
      <c r="E38" s="148">
        <v>2</v>
      </c>
      <c r="F38" s="817"/>
      <c r="G38" s="818"/>
    </row>
    <row r="39" spans="1:8" ht="12" customHeight="1" x14ac:dyDescent="0.2">
      <c r="A39" s="64" t="s">
        <v>27</v>
      </c>
      <c r="B39" s="885" t="s">
        <v>279</v>
      </c>
      <c r="C39" s="885"/>
      <c r="D39" s="885"/>
      <c r="E39" s="885"/>
      <c r="F39" s="885"/>
      <c r="G39" s="885"/>
    </row>
    <row r="40" spans="1:8" ht="12" customHeight="1" x14ac:dyDescent="0.2">
      <c r="A40" s="330" t="s">
        <v>142</v>
      </c>
      <c r="B40" s="127" t="s">
        <v>397</v>
      </c>
      <c r="C40" s="319" t="str">
        <f>C38</f>
        <v>pç.</v>
      </c>
      <c r="D40" s="319">
        <f>D38</f>
        <v>0</v>
      </c>
      <c r="E40" s="152">
        <v>2</v>
      </c>
      <c r="F40" s="819"/>
      <c r="G40" s="820"/>
    </row>
    <row r="41" spans="1:8" s="568" customFormat="1" ht="12" customHeight="1" x14ac:dyDescent="0.2">
      <c r="A41" s="571" t="s">
        <v>287</v>
      </c>
      <c r="B41" s="889" t="s">
        <v>292</v>
      </c>
      <c r="C41" s="889"/>
      <c r="D41" s="889"/>
      <c r="E41" s="889"/>
      <c r="F41" s="889"/>
      <c r="G41" s="890"/>
    </row>
    <row r="42" spans="1:8" s="568" customFormat="1" ht="12" customHeight="1" x14ac:dyDescent="0.2">
      <c r="A42" s="892" t="s">
        <v>40</v>
      </c>
      <c r="B42" s="893"/>
      <c r="C42" s="893"/>
      <c r="D42" s="893"/>
      <c r="E42" s="659" t="s">
        <v>4</v>
      </c>
      <c r="F42" s="569" t="s">
        <v>42</v>
      </c>
      <c r="G42" s="570" t="s">
        <v>5</v>
      </c>
    </row>
    <row r="43" spans="1:8" ht="12" customHeight="1" x14ac:dyDescent="0.2">
      <c r="A43" s="64" t="s">
        <v>26</v>
      </c>
      <c r="B43" s="891" t="s">
        <v>293</v>
      </c>
      <c r="C43" s="891"/>
      <c r="D43" s="891"/>
      <c r="E43" s="891"/>
      <c r="F43" s="891"/>
      <c r="G43" s="891"/>
      <c r="H43" s="142"/>
    </row>
    <row r="44" spans="1:8" ht="12" customHeight="1" x14ac:dyDescent="0.2">
      <c r="A44" s="331" t="s">
        <v>138</v>
      </c>
      <c r="B44" s="896" t="s">
        <v>611</v>
      </c>
      <c r="C44" s="896"/>
      <c r="D44" s="896"/>
      <c r="E44" s="313" t="s">
        <v>14</v>
      </c>
      <c r="F44" s="813"/>
      <c r="G44" s="814"/>
    </row>
    <row r="45" spans="1:8" ht="12" customHeight="1" x14ac:dyDescent="0.2">
      <c r="A45" s="324" t="s">
        <v>140</v>
      </c>
      <c r="B45" s="894" t="s">
        <v>53</v>
      </c>
      <c r="C45" s="894"/>
      <c r="D45" s="894"/>
      <c r="E45" s="314" t="str">
        <f>E44</f>
        <v>R$/mês</v>
      </c>
      <c r="F45" s="815"/>
      <c r="G45" s="816"/>
    </row>
    <row r="46" spans="1:8" ht="12" customHeight="1" x14ac:dyDescent="0.2">
      <c r="A46" s="324" t="s">
        <v>141</v>
      </c>
      <c r="B46" s="894" t="s">
        <v>403</v>
      </c>
      <c r="C46" s="894"/>
      <c r="D46" s="894"/>
      <c r="E46" s="314" t="str">
        <f t="shared" ref="E46:E53" si="4">E45</f>
        <v>R$/mês</v>
      </c>
      <c r="F46" s="815"/>
      <c r="G46" s="816"/>
    </row>
    <row r="47" spans="1:8" ht="12" customHeight="1" x14ac:dyDescent="0.2">
      <c r="A47" s="324" t="s">
        <v>514</v>
      </c>
      <c r="B47" s="894" t="s">
        <v>406</v>
      </c>
      <c r="C47" s="894"/>
      <c r="D47" s="894"/>
      <c r="E47" s="314" t="str">
        <f t="shared" si="4"/>
        <v>R$/mês</v>
      </c>
      <c r="F47" s="815"/>
      <c r="G47" s="816"/>
    </row>
    <row r="48" spans="1:8" ht="12" customHeight="1" x14ac:dyDescent="0.2">
      <c r="A48" s="324" t="s">
        <v>515</v>
      </c>
      <c r="B48" s="894" t="s">
        <v>46</v>
      </c>
      <c r="C48" s="894"/>
      <c r="D48" s="894"/>
      <c r="E48" s="314" t="str">
        <f t="shared" si="4"/>
        <v>R$/mês</v>
      </c>
      <c r="F48" s="815"/>
      <c r="G48" s="816"/>
    </row>
    <row r="49" spans="1:7" ht="12" customHeight="1" x14ac:dyDescent="0.2">
      <c r="A49" s="324" t="s">
        <v>516</v>
      </c>
      <c r="B49" s="894" t="s">
        <v>255</v>
      </c>
      <c r="C49" s="894"/>
      <c r="D49" s="894"/>
      <c r="E49" s="314" t="str">
        <f t="shared" si="4"/>
        <v>R$/mês</v>
      </c>
      <c r="F49" s="815"/>
      <c r="G49" s="816"/>
    </row>
    <row r="50" spans="1:7" ht="12" customHeight="1" x14ac:dyDescent="0.2">
      <c r="A50" s="324" t="s">
        <v>517</v>
      </c>
      <c r="B50" s="894" t="s">
        <v>374</v>
      </c>
      <c r="C50" s="894"/>
      <c r="D50" s="894"/>
      <c r="E50" s="314" t="str">
        <f t="shared" si="4"/>
        <v>R$/mês</v>
      </c>
      <c r="F50" s="815"/>
      <c r="G50" s="816"/>
    </row>
    <row r="51" spans="1:7" ht="12" customHeight="1" x14ac:dyDescent="0.2">
      <c r="A51" s="324" t="s">
        <v>518</v>
      </c>
      <c r="B51" s="894" t="s">
        <v>410</v>
      </c>
      <c r="C51" s="894"/>
      <c r="D51" s="894"/>
      <c r="E51" s="314" t="str">
        <f t="shared" si="4"/>
        <v>R$/mês</v>
      </c>
      <c r="F51" s="815"/>
      <c r="G51" s="816"/>
    </row>
    <row r="52" spans="1:7" ht="12" customHeight="1" x14ac:dyDescent="0.2">
      <c r="A52" s="324" t="s">
        <v>519</v>
      </c>
      <c r="B52" s="894" t="s">
        <v>296</v>
      </c>
      <c r="C52" s="894"/>
      <c r="D52" s="894"/>
      <c r="E52" s="314" t="str">
        <f t="shared" si="4"/>
        <v>R$/mês</v>
      </c>
      <c r="F52" s="815"/>
      <c r="G52" s="816"/>
    </row>
    <row r="53" spans="1:7" ht="12" customHeight="1" x14ac:dyDescent="0.2">
      <c r="A53" s="332" t="s">
        <v>520</v>
      </c>
      <c r="B53" s="895" t="s">
        <v>47</v>
      </c>
      <c r="C53" s="895"/>
      <c r="D53" s="895"/>
      <c r="E53" s="315" t="str">
        <f t="shared" si="4"/>
        <v>R$/mês</v>
      </c>
      <c r="F53" s="817"/>
      <c r="G53" s="818"/>
    </row>
    <row r="54" spans="1:7" ht="12" customHeight="1" x14ac:dyDescent="0.2">
      <c r="A54" s="64" t="s">
        <v>27</v>
      </c>
      <c r="B54" s="897" t="s">
        <v>400</v>
      </c>
      <c r="C54" s="897"/>
      <c r="D54" s="897"/>
      <c r="E54" s="897"/>
      <c r="F54" s="897"/>
      <c r="G54" s="897"/>
    </row>
    <row r="55" spans="1:7" ht="12" customHeight="1" x14ac:dyDescent="0.2">
      <c r="A55" s="331" t="s">
        <v>142</v>
      </c>
      <c r="B55" s="896" t="s">
        <v>48</v>
      </c>
      <c r="C55" s="896"/>
      <c r="D55" s="896"/>
      <c r="E55" s="316" t="str">
        <f>E53</f>
        <v>R$/mês</v>
      </c>
      <c r="F55" s="813"/>
      <c r="G55" s="814"/>
    </row>
    <row r="56" spans="1:7" ht="12" customHeight="1" x14ac:dyDescent="0.2">
      <c r="A56" s="324" t="s">
        <v>143</v>
      </c>
      <c r="B56" s="894" t="s">
        <v>49</v>
      </c>
      <c r="C56" s="894"/>
      <c r="D56" s="894"/>
      <c r="E56" s="317" t="str">
        <f>E55</f>
        <v>R$/mês</v>
      </c>
      <c r="F56" s="815"/>
      <c r="G56" s="816"/>
    </row>
    <row r="57" spans="1:7" ht="12" customHeight="1" x14ac:dyDescent="0.2">
      <c r="A57" s="325" t="s">
        <v>144</v>
      </c>
      <c r="B57" s="895" t="s">
        <v>58</v>
      </c>
      <c r="C57" s="895"/>
      <c r="D57" s="895"/>
      <c r="E57" s="318" t="str">
        <f>E56</f>
        <v>R$/mês</v>
      </c>
      <c r="F57" s="817"/>
      <c r="G57" s="818"/>
    </row>
    <row r="58" spans="1:7" ht="12" customHeight="1" x14ac:dyDescent="0.2">
      <c r="A58" s="64" t="s">
        <v>29</v>
      </c>
      <c r="B58" s="897" t="s">
        <v>295</v>
      </c>
      <c r="C58" s="897"/>
      <c r="D58" s="897"/>
      <c r="E58" s="897"/>
      <c r="F58" s="897"/>
      <c r="G58" s="897"/>
    </row>
    <row r="59" spans="1:7" ht="12" customHeight="1" x14ac:dyDescent="0.2">
      <c r="A59" s="331" t="s">
        <v>147</v>
      </c>
      <c r="B59" s="896" t="s">
        <v>60</v>
      </c>
      <c r="C59" s="896"/>
      <c r="D59" s="896"/>
      <c r="E59" s="316" t="str">
        <f>E57</f>
        <v>R$/mês</v>
      </c>
      <c r="F59" s="813"/>
      <c r="G59" s="814"/>
    </row>
    <row r="60" spans="1:7" ht="12" customHeight="1" x14ac:dyDescent="0.2">
      <c r="A60" s="324" t="s">
        <v>148</v>
      </c>
      <c r="B60" s="894" t="s">
        <v>50</v>
      </c>
      <c r="C60" s="894"/>
      <c r="D60" s="894"/>
      <c r="E60" s="317" t="str">
        <f>E59</f>
        <v>R$/mês</v>
      </c>
      <c r="F60" s="815"/>
      <c r="G60" s="816"/>
    </row>
    <row r="61" spans="1:7" ht="12" customHeight="1" x14ac:dyDescent="0.2">
      <c r="A61" s="324" t="s">
        <v>149</v>
      </c>
      <c r="B61" s="894" t="s">
        <v>59</v>
      </c>
      <c r="C61" s="894"/>
      <c r="D61" s="894"/>
      <c r="E61" s="317" t="str">
        <f>E60</f>
        <v>R$/mês</v>
      </c>
      <c r="F61" s="815"/>
      <c r="G61" s="816"/>
    </row>
    <row r="62" spans="1:7" ht="12" customHeight="1" x14ac:dyDescent="0.2">
      <c r="A62" s="325" t="s">
        <v>521</v>
      </c>
      <c r="B62" s="895" t="s">
        <v>56</v>
      </c>
      <c r="C62" s="895"/>
      <c r="D62" s="895"/>
      <c r="E62" s="318" t="str">
        <f>E61</f>
        <v>R$/mês</v>
      </c>
      <c r="F62" s="817"/>
      <c r="G62" s="818"/>
    </row>
  </sheetData>
  <sheetProtection algorithmName="SHA-512" hashValue="ouEQ5bhFPPiNwIdV9uU9DnXcDFe1rQlJvDDisv7P2YInOwUJ9f5kgqAfCb5pD50lNn5cd+LZaI9FYVWpb75T+g==" saltValue="LB0u6NhFkz/YjIHQhGSFJA==" spinCount="100000" sheet="1" formatCells="0" formatColumns="0" formatRows="0" insertColumns="0" insertRows="0" insertHyperlinks="0" deleteColumns="0" deleteRows="0" sort="0" autoFilter="0" pivotTables="0"/>
  <protectedRanges>
    <protectedRange algorithmName="SHA-512" hashValue="xG8/5BGKpF9lXlRbG+GgAC6Txp23FngxmAXjvTXmAgcS4dWmAcdTDZegl15l10/87mM0ebyliaWWH2L737ycUg==" saltValue="AV16Iq7qm/9bAkvgj1hTzg==" spinCount="100000" sqref="F18:F32 F36:F40 F44:F62 F5:F13 D5:D13" name="Valores"/>
  </protectedRanges>
  <mergeCells count="43">
    <mergeCell ref="B59:D59"/>
    <mergeCell ref="B60:D60"/>
    <mergeCell ref="B61:D61"/>
    <mergeCell ref="B62:D62"/>
    <mergeCell ref="B54:G54"/>
    <mergeCell ref="B58:G58"/>
    <mergeCell ref="B55:D55"/>
    <mergeCell ref="B56:D56"/>
    <mergeCell ref="B57:D57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A34:B34"/>
    <mergeCell ref="B35:G35"/>
    <mergeCell ref="B39:G39"/>
    <mergeCell ref="B41:G41"/>
    <mergeCell ref="B43:G43"/>
    <mergeCell ref="A42:D42"/>
    <mergeCell ref="B21:G21"/>
    <mergeCell ref="B25:G25"/>
    <mergeCell ref="B29:G29"/>
    <mergeCell ref="B14:G14"/>
    <mergeCell ref="B33:G33"/>
    <mergeCell ref="A1:G1"/>
    <mergeCell ref="B2:G2"/>
    <mergeCell ref="A3:B3"/>
    <mergeCell ref="B17:G17"/>
    <mergeCell ref="E15:E16"/>
    <mergeCell ref="F15:F16"/>
    <mergeCell ref="G15:G16"/>
    <mergeCell ref="A15:B16"/>
    <mergeCell ref="B4:G4"/>
    <mergeCell ref="B8:G8"/>
    <mergeCell ref="B12:G12"/>
    <mergeCell ref="D15:D16"/>
    <mergeCell ref="C15:C16"/>
  </mergeCells>
  <printOptions horizontalCentered="1"/>
  <pageMargins left="0.39" right="0.33" top="0.98425196850393704" bottom="0.63" header="0.31496062992125984" footer="0.31496062992125984"/>
  <pageSetup paperSize="9" orientation="portrait" r:id="rId1"/>
  <headerFooter>
    <oddHeader>&amp;L&amp;"Calibri,Negrito"&amp;9Município de Chapecó - SC
Concessão do Serviço Municipal de Remoção, Guarda e Depósito de
Veículos Automotores
&amp;R&amp;G</oddHeader>
    <oddFooter>&amp;L&amp;"Calibri,Negrito"&amp;9Preços dos Insumos Básicos&amp;R&amp;"Calibri,Negrito"&amp;9Pág.: &amp;P de &amp;N</oddFooter>
  </headerFooter>
  <ignoredErrors>
    <ignoredError sqref="D18:D20 D22:D24 D27:D28 D31:D32" 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theme="6" tint="0.79998168889431442"/>
  </sheetPr>
  <dimension ref="A1:J64"/>
  <sheetViews>
    <sheetView showGridLines="0" tabSelected="1" zoomScaleNormal="100" workbookViewId="0">
      <selection activeCell="C4" sqref="C4"/>
    </sheetView>
  </sheetViews>
  <sheetFormatPr defaultColWidth="9.140625" defaultRowHeight="14.1" customHeight="1" x14ac:dyDescent="0.2"/>
  <cols>
    <col min="1" max="1" width="3.28515625" style="312" customWidth="1"/>
    <col min="2" max="2" width="60.85546875" style="13" customWidth="1"/>
    <col min="3" max="3" width="9.85546875" style="13" customWidth="1"/>
    <col min="4" max="4" width="13.5703125" style="13" bestFit="1" customWidth="1"/>
    <col min="5" max="5" width="14" style="13" bestFit="1" customWidth="1"/>
    <col min="6" max="6" width="19.42578125" style="13" customWidth="1"/>
    <col min="7" max="7" width="9.85546875" style="13" customWidth="1"/>
    <col min="8" max="16384" width="9.140625" style="13"/>
  </cols>
  <sheetData>
    <row r="1" spans="1:6" s="59" customFormat="1" ht="12" customHeight="1" x14ac:dyDescent="0.2">
      <c r="A1" s="900" t="s">
        <v>236</v>
      </c>
      <c r="B1" s="901"/>
      <c r="C1" s="901"/>
      <c r="D1" s="901"/>
      <c r="E1" s="901"/>
      <c r="F1" s="902"/>
    </row>
    <row r="2" spans="1:6" s="568" customFormat="1" ht="24" customHeight="1" x14ac:dyDescent="0.2">
      <c r="A2" s="898" t="s">
        <v>40</v>
      </c>
      <c r="B2" s="899"/>
      <c r="C2" s="572" t="s">
        <v>9</v>
      </c>
      <c r="D2" s="572" t="s">
        <v>532</v>
      </c>
      <c r="E2" s="572" t="s">
        <v>258</v>
      </c>
      <c r="F2" s="573" t="s">
        <v>5</v>
      </c>
    </row>
    <row r="3" spans="1:6" s="60" customFormat="1" ht="12" customHeight="1" x14ac:dyDescent="0.2">
      <c r="A3" s="337" t="s">
        <v>26</v>
      </c>
      <c r="B3" s="903" t="s">
        <v>297</v>
      </c>
      <c r="C3" s="904"/>
      <c r="D3" s="904"/>
      <c r="E3" s="904"/>
      <c r="F3" s="904"/>
    </row>
    <row r="4" spans="1:6" ht="12" customHeight="1" x14ac:dyDescent="0.2">
      <c r="A4" s="338" t="s">
        <v>138</v>
      </c>
      <c r="B4" s="656" t="s">
        <v>647</v>
      </c>
      <c r="C4" s="832"/>
      <c r="D4" s="833"/>
      <c r="E4" s="153">
        <f>C4*D4</f>
        <v>0</v>
      </c>
      <c r="F4" s="855"/>
    </row>
    <row r="5" spans="1:6" ht="12" customHeight="1" x14ac:dyDescent="0.2">
      <c r="A5" s="728" t="s">
        <v>140</v>
      </c>
      <c r="B5" s="608" t="s">
        <v>650</v>
      </c>
      <c r="C5" s="834"/>
      <c r="D5" s="835"/>
      <c r="E5" s="729">
        <f>C5*D5</f>
        <v>0</v>
      </c>
      <c r="F5" s="856"/>
    </row>
    <row r="6" spans="1:6" ht="12" customHeight="1" x14ac:dyDescent="0.2">
      <c r="A6" s="339" t="s">
        <v>141</v>
      </c>
      <c r="B6" s="658" t="s">
        <v>651</v>
      </c>
      <c r="C6" s="836"/>
      <c r="D6" s="837"/>
      <c r="E6" s="333">
        <f>C6*D6</f>
        <v>0</v>
      </c>
      <c r="F6" s="857"/>
    </row>
    <row r="7" spans="1:6" ht="12" customHeight="1" x14ac:dyDescent="0.2">
      <c r="A7" s="911" t="s">
        <v>0</v>
      </c>
      <c r="B7" s="912"/>
      <c r="C7" s="710">
        <f>SUM(C4:C6)</f>
        <v>0</v>
      </c>
      <c r="D7" s="258"/>
      <c r="E7" s="258">
        <f>SUM(E4:E6)</f>
        <v>0</v>
      </c>
      <c r="F7" s="259"/>
    </row>
    <row r="8" spans="1:6" s="60" customFormat="1" ht="12" customHeight="1" x14ac:dyDescent="0.2">
      <c r="A8" s="337" t="s">
        <v>27</v>
      </c>
      <c r="B8" s="905" t="s">
        <v>393</v>
      </c>
      <c r="C8" s="906"/>
      <c r="D8" s="906"/>
      <c r="E8" s="906"/>
      <c r="F8" s="906"/>
    </row>
    <row r="9" spans="1:6" ht="12" customHeight="1" x14ac:dyDescent="0.2">
      <c r="A9" s="726" t="s">
        <v>142</v>
      </c>
      <c r="B9" s="822" t="s">
        <v>393</v>
      </c>
      <c r="C9" s="838"/>
      <c r="D9" s="839"/>
      <c r="E9" s="827">
        <f>C9*D9</f>
        <v>0</v>
      </c>
      <c r="F9" s="858"/>
    </row>
    <row r="10" spans="1:6" ht="12" customHeight="1" x14ac:dyDescent="0.2">
      <c r="A10" s="727" t="s">
        <v>143</v>
      </c>
      <c r="B10" s="823" t="s">
        <v>725</v>
      </c>
      <c r="C10" s="834"/>
      <c r="D10" s="840"/>
      <c r="E10" s="828">
        <f t="shared" ref="E10:E11" si="0">C10*D10</f>
        <v>0</v>
      </c>
      <c r="F10" s="859"/>
    </row>
    <row r="11" spans="1:6" ht="12" customHeight="1" x14ac:dyDescent="0.2">
      <c r="A11" s="727" t="s">
        <v>144</v>
      </c>
      <c r="B11" s="823" t="s">
        <v>726</v>
      </c>
      <c r="C11" s="834"/>
      <c r="D11" s="840"/>
      <c r="E11" s="828">
        <f t="shared" si="0"/>
        <v>0</v>
      </c>
      <c r="F11" s="859"/>
    </row>
    <row r="12" spans="1:6" ht="12" customHeight="1" x14ac:dyDescent="0.2">
      <c r="A12" s="727" t="s">
        <v>145</v>
      </c>
      <c r="B12" s="823" t="s">
        <v>732</v>
      </c>
      <c r="C12" s="841"/>
      <c r="D12" s="842"/>
      <c r="E12" s="828">
        <f>C12*D12</f>
        <v>0</v>
      </c>
      <c r="F12" s="859"/>
    </row>
    <row r="13" spans="1:6" ht="12" customHeight="1" x14ac:dyDescent="0.2">
      <c r="A13" s="909" t="s">
        <v>0</v>
      </c>
      <c r="B13" s="910"/>
      <c r="C13" s="711">
        <f>SUM(C9:C9)</f>
        <v>0</v>
      </c>
      <c r="D13" s="260"/>
      <c r="E13" s="260">
        <f>SUM(E9:E12)</f>
        <v>0</v>
      </c>
      <c r="F13" s="261"/>
    </row>
    <row r="14" spans="1:6" s="60" customFormat="1" ht="12" customHeight="1" x14ac:dyDescent="0.2">
      <c r="A14" s="337" t="s">
        <v>29</v>
      </c>
      <c r="B14" s="907" t="s">
        <v>405</v>
      </c>
      <c r="C14" s="908"/>
      <c r="D14" s="908"/>
      <c r="E14" s="908"/>
      <c r="F14" s="908"/>
    </row>
    <row r="15" spans="1:6" ht="12" customHeight="1" x14ac:dyDescent="0.2">
      <c r="A15" s="340" t="s">
        <v>147</v>
      </c>
      <c r="B15" s="656" t="s">
        <v>404</v>
      </c>
      <c r="C15" s="843"/>
      <c r="D15" s="844"/>
      <c r="E15" s="153">
        <f t="shared" ref="E15:E22" si="1">C15*D15</f>
        <v>0</v>
      </c>
      <c r="F15" s="855"/>
    </row>
    <row r="16" spans="1:6" ht="12" customHeight="1" x14ac:dyDescent="0.2">
      <c r="A16" s="341" t="s">
        <v>148</v>
      </c>
      <c r="B16" s="608" t="s">
        <v>298</v>
      </c>
      <c r="C16" s="845"/>
      <c r="D16" s="846"/>
      <c r="E16" s="729">
        <f t="shared" si="1"/>
        <v>0</v>
      </c>
      <c r="F16" s="856"/>
    </row>
    <row r="17" spans="1:10" ht="12" customHeight="1" x14ac:dyDescent="0.2">
      <c r="A17" s="341" t="s">
        <v>149</v>
      </c>
      <c r="B17" s="608" t="s">
        <v>299</v>
      </c>
      <c r="C17" s="845"/>
      <c r="D17" s="846"/>
      <c r="E17" s="729">
        <f t="shared" si="1"/>
        <v>0</v>
      </c>
      <c r="F17" s="856"/>
    </row>
    <row r="18" spans="1:10" ht="12" customHeight="1" x14ac:dyDescent="0.2">
      <c r="A18" s="341" t="s">
        <v>521</v>
      </c>
      <c r="B18" s="608" t="s">
        <v>52</v>
      </c>
      <c r="C18" s="845"/>
      <c r="D18" s="846"/>
      <c r="E18" s="729">
        <f t="shared" si="1"/>
        <v>0</v>
      </c>
      <c r="F18" s="856"/>
    </row>
    <row r="19" spans="1:10" ht="12" customHeight="1" x14ac:dyDescent="0.2">
      <c r="A19" s="341" t="s">
        <v>523</v>
      </c>
      <c r="B19" s="608" t="s">
        <v>409</v>
      </c>
      <c r="C19" s="845"/>
      <c r="D19" s="846"/>
      <c r="E19" s="729">
        <f t="shared" si="1"/>
        <v>0</v>
      </c>
      <c r="F19" s="856"/>
    </row>
    <row r="20" spans="1:10" ht="12" customHeight="1" x14ac:dyDescent="0.2">
      <c r="A20" s="341" t="s">
        <v>524</v>
      </c>
      <c r="B20" s="608" t="s">
        <v>408</v>
      </c>
      <c r="C20" s="845"/>
      <c r="D20" s="846"/>
      <c r="E20" s="729">
        <f t="shared" si="1"/>
        <v>0</v>
      </c>
      <c r="F20" s="856"/>
    </row>
    <row r="21" spans="1:10" ht="12" customHeight="1" x14ac:dyDescent="0.2">
      <c r="A21" s="806" t="s">
        <v>525</v>
      </c>
      <c r="B21" s="725" t="s">
        <v>731</v>
      </c>
      <c r="C21" s="847"/>
      <c r="D21" s="848"/>
      <c r="E21" s="807">
        <f t="shared" si="1"/>
        <v>0</v>
      </c>
      <c r="F21" s="860"/>
    </row>
    <row r="22" spans="1:10" ht="12" customHeight="1" x14ac:dyDescent="0.2">
      <c r="A22" s="342" t="s">
        <v>730</v>
      </c>
      <c r="B22" s="658" t="s">
        <v>407</v>
      </c>
      <c r="C22" s="849"/>
      <c r="D22" s="850"/>
      <c r="E22" s="333">
        <f t="shared" si="1"/>
        <v>0</v>
      </c>
      <c r="F22" s="857"/>
    </row>
    <row r="23" spans="1:10" ht="12" customHeight="1" x14ac:dyDescent="0.2">
      <c r="A23" s="911" t="s">
        <v>0</v>
      </c>
      <c r="B23" s="912"/>
      <c r="C23" s="710">
        <f>SUM(C15:C22)</f>
        <v>0</v>
      </c>
      <c r="D23" s="258"/>
      <c r="E23" s="258">
        <f>SUM(E15:E22)</f>
        <v>0</v>
      </c>
      <c r="F23" s="259"/>
      <c r="J23" s="37"/>
    </row>
    <row r="24" spans="1:10" s="60" customFormat="1" ht="12" customHeight="1" x14ac:dyDescent="0.2">
      <c r="A24" s="337" t="s">
        <v>30</v>
      </c>
      <c r="B24" s="903" t="s">
        <v>658</v>
      </c>
      <c r="C24" s="904"/>
      <c r="D24" s="904"/>
      <c r="E24" s="904"/>
      <c r="F24" s="904"/>
    </row>
    <row r="25" spans="1:10" ht="12" customHeight="1" x14ac:dyDescent="0.2">
      <c r="A25" s="340" t="s">
        <v>150</v>
      </c>
      <c r="B25" s="656" t="s">
        <v>369</v>
      </c>
      <c r="C25" s="851"/>
      <c r="D25" s="844"/>
      <c r="E25" s="136">
        <f t="shared" ref="E25:E30" si="2">C25*D25</f>
        <v>0</v>
      </c>
      <c r="F25" s="855"/>
      <c r="I25" s="262"/>
      <c r="J25" s="37"/>
    </row>
    <row r="26" spans="1:10" ht="12" customHeight="1" x14ac:dyDescent="0.2">
      <c r="A26" s="341" t="s">
        <v>151</v>
      </c>
      <c r="B26" s="608" t="s">
        <v>370</v>
      </c>
      <c r="C26" s="845"/>
      <c r="D26" s="846"/>
      <c r="E26" s="821">
        <f t="shared" si="2"/>
        <v>0</v>
      </c>
      <c r="F26" s="856"/>
      <c r="J26" s="37"/>
    </row>
    <row r="27" spans="1:10" ht="12" customHeight="1" x14ac:dyDescent="0.2">
      <c r="A27" s="341" t="s">
        <v>152</v>
      </c>
      <c r="B27" s="608" t="s">
        <v>371</v>
      </c>
      <c r="C27" s="845"/>
      <c r="D27" s="846"/>
      <c r="E27" s="821">
        <f t="shared" si="2"/>
        <v>0</v>
      </c>
      <c r="F27" s="856"/>
      <c r="I27" s="262"/>
      <c r="J27" s="37"/>
    </row>
    <row r="28" spans="1:10" ht="12" customHeight="1" x14ac:dyDescent="0.2">
      <c r="A28" s="341" t="s">
        <v>526</v>
      </c>
      <c r="B28" s="608" t="s">
        <v>399</v>
      </c>
      <c r="C28" s="845"/>
      <c r="D28" s="846"/>
      <c r="E28" s="821">
        <f t="shared" si="2"/>
        <v>0</v>
      </c>
      <c r="F28" s="856"/>
    </row>
    <row r="29" spans="1:10" ht="12" customHeight="1" x14ac:dyDescent="0.2">
      <c r="A29" s="341" t="s">
        <v>527</v>
      </c>
      <c r="B29" s="608" t="s">
        <v>160</v>
      </c>
      <c r="C29" s="845"/>
      <c r="D29" s="846"/>
      <c r="E29" s="821">
        <f t="shared" si="2"/>
        <v>0</v>
      </c>
      <c r="F29" s="856"/>
    </row>
    <row r="30" spans="1:10" ht="12" customHeight="1" x14ac:dyDescent="0.2">
      <c r="A30" s="342" t="s">
        <v>528</v>
      </c>
      <c r="B30" s="658" t="s">
        <v>398</v>
      </c>
      <c r="C30" s="849"/>
      <c r="D30" s="850"/>
      <c r="E30" s="124">
        <f t="shared" si="2"/>
        <v>0</v>
      </c>
      <c r="F30" s="857"/>
    </row>
    <row r="31" spans="1:10" ht="12" customHeight="1" x14ac:dyDescent="0.2">
      <c r="A31" s="920" t="s">
        <v>0</v>
      </c>
      <c r="B31" s="921"/>
      <c r="C31" s="712"/>
      <c r="D31" s="263"/>
      <c r="E31" s="263">
        <f>SUM(E25:E30)</f>
        <v>0</v>
      </c>
      <c r="F31" s="264"/>
    </row>
    <row r="32" spans="1:10" s="60" customFormat="1" ht="12" customHeight="1" x14ac:dyDescent="0.2">
      <c r="A32" s="337" t="s">
        <v>31</v>
      </c>
      <c r="B32" s="907" t="s">
        <v>468</v>
      </c>
      <c r="C32" s="908"/>
      <c r="D32" s="908"/>
      <c r="E32" s="908"/>
      <c r="F32" s="908"/>
    </row>
    <row r="33" spans="1:10" ht="12" customHeight="1" x14ac:dyDescent="0.2">
      <c r="A33" s="730" t="s">
        <v>154</v>
      </c>
      <c r="B33" s="824" t="s">
        <v>470</v>
      </c>
      <c r="C33" s="843"/>
      <c r="D33" s="852"/>
      <c r="E33" s="829">
        <f t="shared" ref="E33:E44" si="3">C33*D33</f>
        <v>0</v>
      </c>
      <c r="F33" s="855"/>
      <c r="I33" s="262"/>
      <c r="J33" s="37"/>
    </row>
    <row r="34" spans="1:10" ht="12" customHeight="1" x14ac:dyDescent="0.2">
      <c r="A34" s="731" t="s">
        <v>155</v>
      </c>
      <c r="B34" s="825" t="s">
        <v>719</v>
      </c>
      <c r="C34" s="845"/>
      <c r="D34" s="853"/>
      <c r="E34" s="830">
        <f t="shared" si="3"/>
        <v>0</v>
      </c>
      <c r="F34" s="856"/>
      <c r="J34" s="37"/>
    </row>
    <row r="35" spans="1:10" ht="12" customHeight="1" x14ac:dyDescent="0.2">
      <c r="A35" s="731" t="s">
        <v>156</v>
      </c>
      <c r="B35" s="825" t="s">
        <v>727</v>
      </c>
      <c r="C35" s="845"/>
      <c r="D35" s="853"/>
      <c r="E35" s="830">
        <f t="shared" si="3"/>
        <v>0</v>
      </c>
      <c r="F35" s="856"/>
      <c r="J35" s="37"/>
    </row>
    <row r="36" spans="1:10" ht="12" customHeight="1" x14ac:dyDescent="0.2">
      <c r="A36" s="731" t="s">
        <v>264</v>
      </c>
      <c r="B36" s="825" t="s">
        <v>728</v>
      </c>
      <c r="C36" s="845"/>
      <c r="D36" s="853"/>
      <c r="E36" s="830">
        <f t="shared" si="3"/>
        <v>0</v>
      </c>
      <c r="F36" s="856"/>
      <c r="J36" s="37"/>
    </row>
    <row r="37" spans="1:10" ht="12" customHeight="1" x14ac:dyDescent="0.2">
      <c r="A37" s="731" t="s">
        <v>265</v>
      </c>
      <c r="B37" s="825" t="s">
        <v>723</v>
      </c>
      <c r="C37" s="845"/>
      <c r="D37" s="853"/>
      <c r="E37" s="830">
        <f t="shared" si="3"/>
        <v>0</v>
      </c>
      <c r="F37" s="856"/>
      <c r="J37" s="37"/>
    </row>
    <row r="38" spans="1:10" ht="12" customHeight="1" x14ac:dyDescent="0.2">
      <c r="A38" s="731" t="s">
        <v>266</v>
      </c>
      <c r="B38" s="825" t="s">
        <v>724</v>
      </c>
      <c r="C38" s="845"/>
      <c r="D38" s="853"/>
      <c r="E38" s="830">
        <f t="shared" si="3"/>
        <v>0</v>
      </c>
      <c r="F38" s="856"/>
      <c r="J38" s="37"/>
    </row>
    <row r="39" spans="1:10" ht="12" customHeight="1" x14ac:dyDescent="0.2">
      <c r="A39" s="731" t="s">
        <v>267</v>
      </c>
      <c r="B39" s="825" t="s">
        <v>614</v>
      </c>
      <c r="C39" s="845"/>
      <c r="D39" s="853"/>
      <c r="E39" s="830">
        <f t="shared" si="3"/>
        <v>0</v>
      </c>
      <c r="F39" s="856"/>
      <c r="I39" s="262"/>
      <c r="J39" s="37"/>
    </row>
    <row r="40" spans="1:10" ht="12" customHeight="1" x14ac:dyDescent="0.2">
      <c r="A40" s="731" t="s">
        <v>718</v>
      </c>
      <c r="B40" s="825" t="s">
        <v>471</v>
      </c>
      <c r="C40" s="845"/>
      <c r="D40" s="853"/>
      <c r="E40" s="830">
        <f t="shared" si="3"/>
        <v>0</v>
      </c>
      <c r="F40" s="856"/>
    </row>
    <row r="41" spans="1:10" ht="12" customHeight="1" x14ac:dyDescent="0.2">
      <c r="A41" s="731" t="s">
        <v>720</v>
      </c>
      <c r="B41" s="825" t="s">
        <v>610</v>
      </c>
      <c r="C41" s="845"/>
      <c r="D41" s="853"/>
      <c r="E41" s="830">
        <f t="shared" si="3"/>
        <v>0</v>
      </c>
      <c r="F41" s="856"/>
    </row>
    <row r="42" spans="1:10" ht="12" customHeight="1" x14ac:dyDescent="0.2">
      <c r="A42" s="731" t="s">
        <v>722</v>
      </c>
      <c r="B42" s="825" t="s">
        <v>617</v>
      </c>
      <c r="C42" s="845"/>
      <c r="D42" s="853"/>
      <c r="E42" s="830">
        <f t="shared" si="3"/>
        <v>0</v>
      </c>
      <c r="F42" s="856"/>
    </row>
    <row r="43" spans="1:10" ht="12" customHeight="1" x14ac:dyDescent="0.2">
      <c r="A43" s="731" t="s">
        <v>529</v>
      </c>
      <c r="B43" s="825" t="s">
        <v>609</v>
      </c>
      <c r="C43" s="845"/>
      <c r="D43" s="853"/>
      <c r="E43" s="830">
        <f t="shared" si="3"/>
        <v>0</v>
      </c>
      <c r="F43" s="856"/>
    </row>
    <row r="44" spans="1:10" ht="12" customHeight="1" x14ac:dyDescent="0.2">
      <c r="A44" s="744" t="s">
        <v>530</v>
      </c>
      <c r="B44" s="826" t="s">
        <v>707</v>
      </c>
      <c r="C44" s="849"/>
      <c r="D44" s="854"/>
      <c r="E44" s="831">
        <f t="shared" si="3"/>
        <v>0</v>
      </c>
      <c r="F44" s="857"/>
    </row>
    <row r="45" spans="1:10" ht="12" customHeight="1" x14ac:dyDescent="0.2">
      <c r="A45" s="922" t="s">
        <v>0</v>
      </c>
      <c r="B45" s="921"/>
      <c r="C45" s="712"/>
      <c r="D45" s="263"/>
      <c r="E45" s="263">
        <f>SUM(E33:E44)</f>
        <v>0</v>
      </c>
      <c r="F45" s="265"/>
    </row>
    <row r="46" spans="1:10" s="60" customFormat="1" ht="12" customHeight="1" x14ac:dyDescent="0.2">
      <c r="A46" s="337" t="s">
        <v>234</v>
      </c>
      <c r="B46" s="907" t="s">
        <v>714</v>
      </c>
      <c r="C46" s="908"/>
      <c r="D46" s="908"/>
      <c r="E46" s="908"/>
      <c r="F46" s="908"/>
    </row>
    <row r="47" spans="1:10" ht="12" customHeight="1" x14ac:dyDescent="0.2">
      <c r="A47" s="436" t="s">
        <v>529</v>
      </c>
      <c r="B47" s="914" t="s">
        <v>480</v>
      </c>
      <c r="C47" s="914"/>
      <c r="D47" s="771">
        <v>1000000</v>
      </c>
      <c r="E47" s="803">
        <f>D47</f>
        <v>1000000</v>
      </c>
      <c r="F47" s="609"/>
    </row>
    <row r="48" spans="1:10" ht="12" customHeight="1" x14ac:dyDescent="0.2">
      <c r="A48" s="915" t="s">
        <v>0</v>
      </c>
      <c r="B48" s="912"/>
      <c r="C48" s="335"/>
      <c r="D48" s="771"/>
      <c r="E48" s="804">
        <f>E47</f>
        <v>1000000</v>
      </c>
      <c r="F48" s="610"/>
    </row>
    <row r="49" spans="1:6" s="60" customFormat="1" ht="12" customHeight="1" x14ac:dyDescent="0.2">
      <c r="A49" s="337" t="s">
        <v>574</v>
      </c>
      <c r="B49" s="903" t="s">
        <v>715</v>
      </c>
      <c r="C49" s="913"/>
      <c r="D49" s="913"/>
      <c r="E49" s="913"/>
      <c r="F49" s="913"/>
    </row>
    <row r="50" spans="1:6" ht="12" customHeight="1" x14ac:dyDescent="0.2">
      <c r="A50" s="436" t="s">
        <v>670</v>
      </c>
      <c r="B50" s="914" t="s">
        <v>716</v>
      </c>
      <c r="C50" s="914"/>
      <c r="D50" s="812"/>
      <c r="E50" s="805">
        <f>D50</f>
        <v>0</v>
      </c>
      <c r="F50" s="610"/>
    </row>
    <row r="51" spans="1:6" ht="12" customHeight="1" x14ac:dyDescent="0.2">
      <c r="A51" s="915" t="s">
        <v>0</v>
      </c>
      <c r="B51" s="912"/>
      <c r="C51" s="335"/>
      <c r="D51" s="771"/>
      <c r="E51" s="804">
        <f>E50</f>
        <v>0</v>
      </c>
      <c r="F51" s="610"/>
    </row>
    <row r="52" spans="1:6" ht="12" customHeight="1" x14ac:dyDescent="0.2">
      <c r="A52" s="698"/>
      <c r="B52" s="698"/>
      <c r="C52" s="699"/>
      <c r="D52" s="700"/>
      <c r="E52" s="700"/>
      <c r="F52" s="547"/>
    </row>
    <row r="53" spans="1:6" ht="12" customHeight="1" x14ac:dyDescent="0.2">
      <c r="A53" s="40" t="s">
        <v>721</v>
      </c>
      <c r="E53" s="266"/>
    </row>
    <row r="54" spans="1:6" ht="12" customHeight="1" x14ac:dyDescent="0.2">
      <c r="A54" s="40" t="s">
        <v>616</v>
      </c>
      <c r="E54" s="266"/>
    </row>
    <row r="55" spans="1:6" ht="12" customHeight="1" x14ac:dyDescent="0.2">
      <c r="A55" s="40" t="s">
        <v>615</v>
      </c>
      <c r="B55" s="37"/>
    </row>
    <row r="57" spans="1:6" ht="14.1" customHeight="1" x14ac:dyDescent="0.2">
      <c r="A57" s="925" t="s">
        <v>40</v>
      </c>
      <c r="B57" s="916"/>
      <c r="C57" s="916"/>
      <c r="D57" s="916"/>
      <c r="E57" s="916" t="s">
        <v>258</v>
      </c>
      <c r="F57" s="917"/>
    </row>
    <row r="58" spans="1:6" ht="14.1" customHeight="1" x14ac:dyDescent="0.2">
      <c r="A58" s="713" t="s">
        <v>26</v>
      </c>
      <c r="B58" s="928" t="str">
        <f>B3</f>
        <v>Veículos</v>
      </c>
      <c r="C58" s="896"/>
      <c r="D58" s="929"/>
      <c r="E58" s="918">
        <f>E7</f>
        <v>0</v>
      </c>
      <c r="F58" s="919"/>
    </row>
    <row r="59" spans="1:6" ht="14.1" customHeight="1" x14ac:dyDescent="0.2">
      <c r="A59" s="714" t="s">
        <v>27</v>
      </c>
      <c r="B59" s="930" t="str">
        <f>B8</f>
        <v>Máquinas, Equipamentos e Mobiliário</v>
      </c>
      <c r="C59" s="931"/>
      <c r="D59" s="932"/>
      <c r="E59" s="923">
        <f>E13</f>
        <v>0</v>
      </c>
      <c r="F59" s="924"/>
    </row>
    <row r="60" spans="1:6" ht="14.1" customHeight="1" x14ac:dyDescent="0.2">
      <c r="A60" s="714" t="s">
        <v>29</v>
      </c>
      <c r="B60" s="930" t="str">
        <f>B14</f>
        <v>Equipamentos Eletrônicos, TI e Comunicação</v>
      </c>
      <c r="C60" s="931"/>
      <c r="D60" s="932"/>
      <c r="E60" s="923">
        <f>E23</f>
        <v>0</v>
      </c>
      <c r="F60" s="924"/>
    </row>
    <row r="61" spans="1:6" ht="14.1" customHeight="1" x14ac:dyDescent="0.2">
      <c r="A61" s="714" t="s">
        <v>30</v>
      </c>
      <c r="B61" s="930" t="str">
        <f>B24</f>
        <v>Sinalizações</v>
      </c>
      <c r="C61" s="931"/>
      <c r="D61" s="932"/>
      <c r="E61" s="923">
        <f>E31</f>
        <v>0</v>
      </c>
      <c r="F61" s="924"/>
    </row>
    <row r="62" spans="1:6" ht="14.1" customHeight="1" x14ac:dyDescent="0.2">
      <c r="A62" s="714" t="s">
        <v>31</v>
      </c>
      <c r="B62" s="930" t="str">
        <f>B32</f>
        <v>Prédios e Instalações</v>
      </c>
      <c r="C62" s="931"/>
      <c r="D62" s="932"/>
      <c r="E62" s="923">
        <f>E45</f>
        <v>0</v>
      </c>
      <c r="F62" s="924"/>
    </row>
    <row r="63" spans="1:6" ht="14.1" customHeight="1" x14ac:dyDescent="0.2">
      <c r="A63" s="715" t="s">
        <v>234</v>
      </c>
      <c r="B63" s="933" t="str">
        <f>B46</f>
        <v>Valor de Outorga Obrigatória</v>
      </c>
      <c r="C63" s="895"/>
      <c r="D63" s="934"/>
      <c r="E63" s="937">
        <f>E48</f>
        <v>1000000</v>
      </c>
      <c r="F63" s="938"/>
    </row>
    <row r="64" spans="1:6" ht="14.1" customHeight="1" x14ac:dyDescent="0.2">
      <c r="A64" s="926" t="s">
        <v>0</v>
      </c>
      <c r="B64" s="927"/>
      <c r="C64" s="927"/>
      <c r="D64" s="927"/>
      <c r="E64" s="935">
        <f>SUM(E58:F63)</f>
        <v>1000000</v>
      </c>
      <c r="F64" s="936"/>
    </row>
  </sheetData>
  <sheetProtection algorithmName="SHA-512" hashValue="77mYeGAM28+fecWpqlHffW2sER7XsIlPsHeLfpISxWsTqf2B8fe8PmwPzPwc++1NMvhqNDb5JEkEQHnIQMUxRg==" saltValue="lfku7SJPjLDpWHHh42BHnA==" spinCount="100000" sheet="1" formatCells="0" formatColumns="0" formatRows="0" insertColumns="0" insertRows="0" insertHyperlinks="0" deleteColumns="0" deleteRows="0" sort="0" autoFilter="0" pivotTables="0"/>
  <protectedRanges>
    <protectedRange algorithmName="SHA-512" hashValue="TKrfBy2zQ1QKJi9c8hMyj8kn5qKU9PuzB4czAgX6tzeffW0+KhR2iCdIzybQx4B8PpAFo18llS4VmZgLFVrb6Q==" saltValue="KQe5z92Ns8Vt6i0SquMsgg==" spinCount="100000" sqref="D44:D48 C44:C46 C49:D49 D50:D52 C4:D43" name="Valores"/>
  </protectedRanges>
  <mergeCells count="34">
    <mergeCell ref="E59:F59"/>
    <mergeCell ref="E60:F60"/>
    <mergeCell ref="E61:F61"/>
    <mergeCell ref="A57:D57"/>
    <mergeCell ref="A64:D64"/>
    <mergeCell ref="B58:D58"/>
    <mergeCell ref="B59:D59"/>
    <mergeCell ref="B60:D60"/>
    <mergeCell ref="B61:D61"/>
    <mergeCell ref="B62:D62"/>
    <mergeCell ref="B63:D63"/>
    <mergeCell ref="E64:F64"/>
    <mergeCell ref="E62:F62"/>
    <mergeCell ref="E63:F63"/>
    <mergeCell ref="A23:B23"/>
    <mergeCell ref="A31:B31"/>
    <mergeCell ref="A45:B45"/>
    <mergeCell ref="B47:C47"/>
    <mergeCell ref="A48:B48"/>
    <mergeCell ref="B24:F24"/>
    <mergeCell ref="B32:F32"/>
    <mergeCell ref="B46:F46"/>
    <mergeCell ref="B49:F49"/>
    <mergeCell ref="B50:C50"/>
    <mergeCell ref="A51:B51"/>
    <mergeCell ref="E57:F57"/>
    <mergeCell ref="E58:F58"/>
    <mergeCell ref="A2:B2"/>
    <mergeCell ref="A1:F1"/>
    <mergeCell ref="B3:F3"/>
    <mergeCell ref="B8:F8"/>
    <mergeCell ref="B14:F14"/>
    <mergeCell ref="A13:B13"/>
    <mergeCell ref="A7:B7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75" orientation="portrait" r:id="rId1"/>
  <headerFooter>
    <oddHeader>&amp;L&amp;"Calibri,Negrito"&amp;9Município de Chapecó - SC
Concessão do Serviço Municipal de Remoção, Guarda e Depósito de
Veículos Automotores&amp;R&amp;G</oddHeader>
    <oddFooter>&amp;L&amp;"Calibri,Negrito"&amp;9Investimentos Iniciais&amp;R&amp;"Calibri,Negrito"&amp;9Pág.: &amp;P de &amp;N</oddFooter>
  </headerFooter>
  <ignoredErrors>
    <ignoredError sqref="C7 C13 C23" unlockedFormula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>
    <tabColor theme="0" tint="-0.499984740745262"/>
  </sheetPr>
  <dimension ref="A1:G16"/>
  <sheetViews>
    <sheetView zoomScaleNormal="100" zoomScaleSheetLayoutView="55" workbookViewId="0">
      <selection sqref="A1:XFD1048576"/>
    </sheetView>
  </sheetViews>
  <sheetFormatPr defaultRowHeight="14.1" customHeight="1" x14ac:dyDescent="0.2"/>
  <cols>
    <col min="1" max="1" width="4.7109375" style="30" customWidth="1"/>
    <col min="2" max="2" width="3.7109375" style="30" customWidth="1"/>
    <col min="3" max="3" width="31.7109375" style="29" customWidth="1"/>
    <col min="4" max="6" width="10.7109375" style="30" customWidth="1"/>
    <col min="7" max="7" width="11.7109375" style="29" customWidth="1"/>
    <col min="8" max="8" width="11.28515625" style="3" bestFit="1" customWidth="1"/>
    <col min="9" max="254" width="9.140625" style="3"/>
    <col min="255" max="255" width="2" style="3" customWidth="1"/>
    <col min="256" max="256" width="5.5703125" style="3" customWidth="1"/>
    <col min="257" max="257" width="43.5703125" style="3" bestFit="1" customWidth="1"/>
    <col min="258" max="258" width="9.140625" style="3" bestFit="1" customWidth="1"/>
    <col min="259" max="259" width="6.85546875" style="3" bestFit="1" customWidth="1"/>
    <col min="260" max="260" width="11.28515625" style="3" bestFit="1" customWidth="1"/>
    <col min="261" max="261" width="10.5703125" style="3" bestFit="1" customWidth="1"/>
    <col min="262" max="262" width="12.140625" style="3" customWidth="1"/>
    <col min="263" max="510" width="9.140625" style="3"/>
    <col min="511" max="511" width="2" style="3" customWidth="1"/>
    <col min="512" max="512" width="5.5703125" style="3" customWidth="1"/>
    <col min="513" max="513" width="43.5703125" style="3" bestFit="1" customWidth="1"/>
    <col min="514" max="514" width="9.140625" style="3" bestFit="1" customWidth="1"/>
    <col min="515" max="515" width="6.85546875" style="3" bestFit="1" customWidth="1"/>
    <col min="516" max="516" width="11.28515625" style="3" bestFit="1" customWidth="1"/>
    <col min="517" max="517" width="10.5703125" style="3" bestFit="1" customWidth="1"/>
    <col min="518" max="518" width="12.140625" style="3" customWidth="1"/>
    <col min="519" max="766" width="9.140625" style="3"/>
    <col min="767" max="767" width="2" style="3" customWidth="1"/>
    <col min="768" max="768" width="5.5703125" style="3" customWidth="1"/>
    <col min="769" max="769" width="43.5703125" style="3" bestFit="1" customWidth="1"/>
    <col min="770" max="770" width="9.140625" style="3" bestFit="1" customWidth="1"/>
    <col min="771" max="771" width="6.85546875" style="3" bestFit="1" customWidth="1"/>
    <col min="772" max="772" width="11.28515625" style="3" bestFit="1" customWidth="1"/>
    <col min="773" max="773" width="10.5703125" style="3" bestFit="1" customWidth="1"/>
    <col min="774" max="774" width="12.140625" style="3" customWidth="1"/>
    <col min="775" max="1022" width="9.140625" style="3"/>
    <col min="1023" max="1023" width="2" style="3" customWidth="1"/>
    <col min="1024" max="1024" width="5.5703125" style="3" customWidth="1"/>
    <col min="1025" max="1025" width="43.5703125" style="3" bestFit="1" customWidth="1"/>
    <col min="1026" max="1026" width="9.140625" style="3" bestFit="1" customWidth="1"/>
    <col min="1027" max="1027" width="6.85546875" style="3" bestFit="1" customWidth="1"/>
    <col min="1028" max="1028" width="11.28515625" style="3" bestFit="1" customWidth="1"/>
    <col min="1029" max="1029" width="10.5703125" style="3" bestFit="1" customWidth="1"/>
    <col min="1030" max="1030" width="12.140625" style="3" customWidth="1"/>
    <col min="1031" max="1278" width="9.140625" style="3"/>
    <col min="1279" max="1279" width="2" style="3" customWidth="1"/>
    <col min="1280" max="1280" width="5.5703125" style="3" customWidth="1"/>
    <col min="1281" max="1281" width="43.5703125" style="3" bestFit="1" customWidth="1"/>
    <col min="1282" max="1282" width="9.140625" style="3" bestFit="1" customWidth="1"/>
    <col min="1283" max="1283" width="6.85546875" style="3" bestFit="1" customWidth="1"/>
    <col min="1284" max="1284" width="11.28515625" style="3" bestFit="1" customWidth="1"/>
    <col min="1285" max="1285" width="10.5703125" style="3" bestFit="1" customWidth="1"/>
    <col min="1286" max="1286" width="12.140625" style="3" customWidth="1"/>
    <col min="1287" max="1534" width="9.140625" style="3"/>
    <col min="1535" max="1535" width="2" style="3" customWidth="1"/>
    <col min="1536" max="1536" width="5.5703125" style="3" customWidth="1"/>
    <col min="1537" max="1537" width="43.5703125" style="3" bestFit="1" customWidth="1"/>
    <col min="1538" max="1538" width="9.140625" style="3" bestFit="1" customWidth="1"/>
    <col min="1539" max="1539" width="6.85546875" style="3" bestFit="1" customWidth="1"/>
    <col min="1540" max="1540" width="11.28515625" style="3" bestFit="1" customWidth="1"/>
    <col min="1541" max="1541" width="10.5703125" style="3" bestFit="1" customWidth="1"/>
    <col min="1542" max="1542" width="12.140625" style="3" customWidth="1"/>
    <col min="1543" max="1790" width="9.140625" style="3"/>
    <col min="1791" max="1791" width="2" style="3" customWidth="1"/>
    <col min="1792" max="1792" width="5.5703125" style="3" customWidth="1"/>
    <col min="1793" max="1793" width="43.5703125" style="3" bestFit="1" customWidth="1"/>
    <col min="1794" max="1794" width="9.140625" style="3" bestFit="1" customWidth="1"/>
    <col min="1795" max="1795" width="6.85546875" style="3" bestFit="1" customWidth="1"/>
    <col min="1796" max="1796" width="11.28515625" style="3" bestFit="1" customWidth="1"/>
    <col min="1797" max="1797" width="10.5703125" style="3" bestFit="1" customWidth="1"/>
    <col min="1798" max="1798" width="12.140625" style="3" customWidth="1"/>
    <col min="1799" max="2046" width="9.140625" style="3"/>
    <col min="2047" max="2047" width="2" style="3" customWidth="1"/>
    <col min="2048" max="2048" width="5.5703125" style="3" customWidth="1"/>
    <col min="2049" max="2049" width="43.5703125" style="3" bestFit="1" customWidth="1"/>
    <col min="2050" max="2050" width="9.140625" style="3" bestFit="1" customWidth="1"/>
    <col min="2051" max="2051" width="6.85546875" style="3" bestFit="1" customWidth="1"/>
    <col min="2052" max="2052" width="11.28515625" style="3" bestFit="1" customWidth="1"/>
    <col min="2053" max="2053" width="10.5703125" style="3" bestFit="1" customWidth="1"/>
    <col min="2054" max="2054" width="12.140625" style="3" customWidth="1"/>
    <col min="2055" max="2302" width="9.140625" style="3"/>
    <col min="2303" max="2303" width="2" style="3" customWidth="1"/>
    <col min="2304" max="2304" width="5.5703125" style="3" customWidth="1"/>
    <col min="2305" max="2305" width="43.5703125" style="3" bestFit="1" customWidth="1"/>
    <col min="2306" max="2306" width="9.140625" style="3" bestFit="1" customWidth="1"/>
    <col min="2307" max="2307" width="6.85546875" style="3" bestFit="1" customWidth="1"/>
    <col min="2308" max="2308" width="11.28515625" style="3" bestFit="1" customWidth="1"/>
    <col min="2309" max="2309" width="10.5703125" style="3" bestFit="1" customWidth="1"/>
    <col min="2310" max="2310" width="12.140625" style="3" customWidth="1"/>
    <col min="2311" max="2558" width="9.140625" style="3"/>
    <col min="2559" max="2559" width="2" style="3" customWidth="1"/>
    <col min="2560" max="2560" width="5.5703125" style="3" customWidth="1"/>
    <col min="2561" max="2561" width="43.5703125" style="3" bestFit="1" customWidth="1"/>
    <col min="2562" max="2562" width="9.140625" style="3" bestFit="1" customWidth="1"/>
    <col min="2563" max="2563" width="6.85546875" style="3" bestFit="1" customWidth="1"/>
    <col min="2564" max="2564" width="11.28515625" style="3" bestFit="1" customWidth="1"/>
    <col min="2565" max="2565" width="10.5703125" style="3" bestFit="1" customWidth="1"/>
    <col min="2566" max="2566" width="12.140625" style="3" customWidth="1"/>
    <col min="2567" max="2814" width="9.140625" style="3"/>
    <col min="2815" max="2815" width="2" style="3" customWidth="1"/>
    <col min="2816" max="2816" width="5.5703125" style="3" customWidth="1"/>
    <col min="2817" max="2817" width="43.5703125" style="3" bestFit="1" customWidth="1"/>
    <col min="2818" max="2818" width="9.140625" style="3" bestFit="1" customWidth="1"/>
    <col min="2819" max="2819" width="6.85546875" style="3" bestFit="1" customWidth="1"/>
    <col min="2820" max="2820" width="11.28515625" style="3" bestFit="1" customWidth="1"/>
    <col min="2821" max="2821" width="10.5703125" style="3" bestFit="1" customWidth="1"/>
    <col min="2822" max="2822" width="12.140625" style="3" customWidth="1"/>
    <col min="2823" max="3070" width="9.140625" style="3"/>
    <col min="3071" max="3071" width="2" style="3" customWidth="1"/>
    <col min="3072" max="3072" width="5.5703125" style="3" customWidth="1"/>
    <col min="3073" max="3073" width="43.5703125" style="3" bestFit="1" customWidth="1"/>
    <col min="3074" max="3074" width="9.140625" style="3" bestFit="1" customWidth="1"/>
    <col min="3075" max="3075" width="6.85546875" style="3" bestFit="1" customWidth="1"/>
    <col min="3076" max="3076" width="11.28515625" style="3" bestFit="1" customWidth="1"/>
    <col min="3077" max="3077" width="10.5703125" style="3" bestFit="1" customWidth="1"/>
    <col min="3078" max="3078" width="12.140625" style="3" customWidth="1"/>
    <col min="3079" max="3326" width="9.140625" style="3"/>
    <col min="3327" max="3327" width="2" style="3" customWidth="1"/>
    <col min="3328" max="3328" width="5.5703125" style="3" customWidth="1"/>
    <col min="3329" max="3329" width="43.5703125" style="3" bestFit="1" customWidth="1"/>
    <col min="3330" max="3330" width="9.140625" style="3" bestFit="1" customWidth="1"/>
    <col min="3331" max="3331" width="6.85546875" style="3" bestFit="1" customWidth="1"/>
    <col min="3332" max="3332" width="11.28515625" style="3" bestFit="1" customWidth="1"/>
    <col min="3333" max="3333" width="10.5703125" style="3" bestFit="1" customWidth="1"/>
    <col min="3334" max="3334" width="12.140625" style="3" customWidth="1"/>
    <col min="3335" max="3582" width="9.140625" style="3"/>
    <col min="3583" max="3583" width="2" style="3" customWidth="1"/>
    <col min="3584" max="3584" width="5.5703125" style="3" customWidth="1"/>
    <col min="3585" max="3585" width="43.5703125" style="3" bestFit="1" customWidth="1"/>
    <col min="3586" max="3586" width="9.140625" style="3" bestFit="1" customWidth="1"/>
    <col min="3587" max="3587" width="6.85546875" style="3" bestFit="1" customWidth="1"/>
    <col min="3588" max="3588" width="11.28515625" style="3" bestFit="1" customWidth="1"/>
    <col min="3589" max="3589" width="10.5703125" style="3" bestFit="1" customWidth="1"/>
    <col min="3590" max="3590" width="12.140625" style="3" customWidth="1"/>
    <col min="3591" max="3838" width="9.140625" style="3"/>
    <col min="3839" max="3839" width="2" style="3" customWidth="1"/>
    <col min="3840" max="3840" width="5.5703125" style="3" customWidth="1"/>
    <col min="3841" max="3841" width="43.5703125" style="3" bestFit="1" customWidth="1"/>
    <col min="3842" max="3842" width="9.140625" style="3" bestFit="1" customWidth="1"/>
    <col min="3843" max="3843" width="6.85546875" style="3" bestFit="1" customWidth="1"/>
    <col min="3844" max="3844" width="11.28515625" style="3" bestFit="1" customWidth="1"/>
    <col min="3845" max="3845" width="10.5703125" style="3" bestFit="1" customWidth="1"/>
    <col min="3846" max="3846" width="12.140625" style="3" customWidth="1"/>
    <col min="3847" max="4094" width="9.140625" style="3"/>
    <col min="4095" max="4095" width="2" style="3" customWidth="1"/>
    <col min="4096" max="4096" width="5.5703125" style="3" customWidth="1"/>
    <col min="4097" max="4097" width="43.5703125" style="3" bestFit="1" customWidth="1"/>
    <col min="4098" max="4098" width="9.140625" style="3" bestFit="1" customWidth="1"/>
    <col min="4099" max="4099" width="6.85546875" style="3" bestFit="1" customWidth="1"/>
    <col min="4100" max="4100" width="11.28515625" style="3" bestFit="1" customWidth="1"/>
    <col min="4101" max="4101" width="10.5703125" style="3" bestFit="1" customWidth="1"/>
    <col min="4102" max="4102" width="12.140625" style="3" customWidth="1"/>
    <col min="4103" max="4350" width="9.140625" style="3"/>
    <col min="4351" max="4351" width="2" style="3" customWidth="1"/>
    <col min="4352" max="4352" width="5.5703125" style="3" customWidth="1"/>
    <col min="4353" max="4353" width="43.5703125" style="3" bestFit="1" customWidth="1"/>
    <col min="4354" max="4354" width="9.140625" style="3" bestFit="1" customWidth="1"/>
    <col min="4355" max="4355" width="6.85546875" style="3" bestFit="1" customWidth="1"/>
    <col min="4356" max="4356" width="11.28515625" style="3" bestFit="1" customWidth="1"/>
    <col min="4357" max="4357" width="10.5703125" style="3" bestFit="1" customWidth="1"/>
    <col min="4358" max="4358" width="12.140625" style="3" customWidth="1"/>
    <col min="4359" max="4606" width="9.140625" style="3"/>
    <col min="4607" max="4607" width="2" style="3" customWidth="1"/>
    <col min="4608" max="4608" width="5.5703125" style="3" customWidth="1"/>
    <col min="4609" max="4609" width="43.5703125" style="3" bestFit="1" customWidth="1"/>
    <col min="4610" max="4610" width="9.140625" style="3" bestFit="1" customWidth="1"/>
    <col min="4611" max="4611" width="6.85546875" style="3" bestFit="1" customWidth="1"/>
    <col min="4612" max="4612" width="11.28515625" style="3" bestFit="1" customWidth="1"/>
    <col min="4613" max="4613" width="10.5703125" style="3" bestFit="1" customWidth="1"/>
    <col min="4614" max="4614" width="12.140625" style="3" customWidth="1"/>
    <col min="4615" max="4862" width="9.140625" style="3"/>
    <col min="4863" max="4863" width="2" style="3" customWidth="1"/>
    <col min="4864" max="4864" width="5.5703125" style="3" customWidth="1"/>
    <col min="4865" max="4865" width="43.5703125" style="3" bestFit="1" customWidth="1"/>
    <col min="4866" max="4866" width="9.140625" style="3" bestFit="1" customWidth="1"/>
    <col min="4867" max="4867" width="6.85546875" style="3" bestFit="1" customWidth="1"/>
    <col min="4868" max="4868" width="11.28515625" style="3" bestFit="1" customWidth="1"/>
    <col min="4869" max="4869" width="10.5703125" style="3" bestFit="1" customWidth="1"/>
    <col min="4870" max="4870" width="12.140625" style="3" customWidth="1"/>
    <col min="4871" max="5118" width="9.140625" style="3"/>
    <col min="5119" max="5119" width="2" style="3" customWidth="1"/>
    <col min="5120" max="5120" width="5.5703125" style="3" customWidth="1"/>
    <col min="5121" max="5121" width="43.5703125" style="3" bestFit="1" customWidth="1"/>
    <col min="5122" max="5122" width="9.140625" style="3" bestFit="1" customWidth="1"/>
    <col min="5123" max="5123" width="6.85546875" style="3" bestFit="1" customWidth="1"/>
    <col min="5124" max="5124" width="11.28515625" style="3" bestFit="1" customWidth="1"/>
    <col min="5125" max="5125" width="10.5703125" style="3" bestFit="1" customWidth="1"/>
    <col min="5126" max="5126" width="12.140625" style="3" customWidth="1"/>
    <col min="5127" max="5374" width="9.140625" style="3"/>
    <col min="5375" max="5375" width="2" style="3" customWidth="1"/>
    <col min="5376" max="5376" width="5.5703125" style="3" customWidth="1"/>
    <col min="5377" max="5377" width="43.5703125" style="3" bestFit="1" customWidth="1"/>
    <col min="5378" max="5378" width="9.140625" style="3" bestFit="1" customWidth="1"/>
    <col min="5379" max="5379" width="6.85546875" style="3" bestFit="1" customWidth="1"/>
    <col min="5380" max="5380" width="11.28515625" style="3" bestFit="1" customWidth="1"/>
    <col min="5381" max="5381" width="10.5703125" style="3" bestFit="1" customWidth="1"/>
    <col min="5382" max="5382" width="12.140625" style="3" customWidth="1"/>
    <col min="5383" max="5630" width="9.140625" style="3"/>
    <col min="5631" max="5631" width="2" style="3" customWidth="1"/>
    <col min="5632" max="5632" width="5.5703125" style="3" customWidth="1"/>
    <col min="5633" max="5633" width="43.5703125" style="3" bestFit="1" customWidth="1"/>
    <col min="5634" max="5634" width="9.140625" style="3" bestFit="1" customWidth="1"/>
    <col min="5635" max="5635" width="6.85546875" style="3" bestFit="1" customWidth="1"/>
    <col min="5636" max="5636" width="11.28515625" style="3" bestFit="1" customWidth="1"/>
    <col min="5637" max="5637" width="10.5703125" style="3" bestFit="1" customWidth="1"/>
    <col min="5638" max="5638" width="12.140625" style="3" customWidth="1"/>
    <col min="5639" max="5886" width="9.140625" style="3"/>
    <col min="5887" max="5887" width="2" style="3" customWidth="1"/>
    <col min="5888" max="5888" width="5.5703125" style="3" customWidth="1"/>
    <col min="5889" max="5889" width="43.5703125" style="3" bestFit="1" customWidth="1"/>
    <col min="5890" max="5890" width="9.140625" style="3" bestFit="1" customWidth="1"/>
    <col min="5891" max="5891" width="6.85546875" style="3" bestFit="1" customWidth="1"/>
    <col min="5892" max="5892" width="11.28515625" style="3" bestFit="1" customWidth="1"/>
    <col min="5893" max="5893" width="10.5703125" style="3" bestFit="1" customWidth="1"/>
    <col min="5894" max="5894" width="12.140625" style="3" customWidth="1"/>
    <col min="5895" max="6142" width="9.140625" style="3"/>
    <col min="6143" max="6143" width="2" style="3" customWidth="1"/>
    <col min="6144" max="6144" width="5.5703125" style="3" customWidth="1"/>
    <col min="6145" max="6145" width="43.5703125" style="3" bestFit="1" customWidth="1"/>
    <col min="6146" max="6146" width="9.140625" style="3" bestFit="1" customWidth="1"/>
    <col min="6147" max="6147" width="6.85546875" style="3" bestFit="1" customWidth="1"/>
    <col min="6148" max="6148" width="11.28515625" style="3" bestFit="1" customWidth="1"/>
    <col min="6149" max="6149" width="10.5703125" style="3" bestFit="1" customWidth="1"/>
    <col min="6150" max="6150" width="12.140625" style="3" customWidth="1"/>
    <col min="6151" max="6398" width="9.140625" style="3"/>
    <col min="6399" max="6399" width="2" style="3" customWidth="1"/>
    <col min="6400" max="6400" width="5.5703125" style="3" customWidth="1"/>
    <col min="6401" max="6401" width="43.5703125" style="3" bestFit="1" customWidth="1"/>
    <col min="6402" max="6402" width="9.140625" style="3" bestFit="1" customWidth="1"/>
    <col min="6403" max="6403" width="6.85546875" style="3" bestFit="1" customWidth="1"/>
    <col min="6404" max="6404" width="11.28515625" style="3" bestFit="1" customWidth="1"/>
    <col min="6405" max="6405" width="10.5703125" style="3" bestFit="1" customWidth="1"/>
    <col min="6406" max="6406" width="12.140625" style="3" customWidth="1"/>
    <col min="6407" max="6654" width="9.140625" style="3"/>
    <col min="6655" max="6655" width="2" style="3" customWidth="1"/>
    <col min="6656" max="6656" width="5.5703125" style="3" customWidth="1"/>
    <col min="6657" max="6657" width="43.5703125" style="3" bestFit="1" customWidth="1"/>
    <col min="6658" max="6658" width="9.140625" style="3" bestFit="1" customWidth="1"/>
    <col min="6659" max="6659" width="6.85546875" style="3" bestFit="1" customWidth="1"/>
    <col min="6660" max="6660" width="11.28515625" style="3" bestFit="1" customWidth="1"/>
    <col min="6661" max="6661" width="10.5703125" style="3" bestFit="1" customWidth="1"/>
    <col min="6662" max="6662" width="12.140625" style="3" customWidth="1"/>
    <col min="6663" max="6910" width="9.140625" style="3"/>
    <col min="6911" max="6911" width="2" style="3" customWidth="1"/>
    <col min="6912" max="6912" width="5.5703125" style="3" customWidth="1"/>
    <col min="6913" max="6913" width="43.5703125" style="3" bestFit="1" customWidth="1"/>
    <col min="6914" max="6914" width="9.140625" style="3" bestFit="1" customWidth="1"/>
    <col min="6915" max="6915" width="6.85546875" style="3" bestFit="1" customWidth="1"/>
    <col min="6916" max="6916" width="11.28515625" style="3" bestFit="1" customWidth="1"/>
    <col min="6917" max="6917" width="10.5703125" style="3" bestFit="1" customWidth="1"/>
    <col min="6918" max="6918" width="12.140625" style="3" customWidth="1"/>
    <col min="6919" max="7166" width="9.140625" style="3"/>
    <col min="7167" max="7167" width="2" style="3" customWidth="1"/>
    <col min="7168" max="7168" width="5.5703125" style="3" customWidth="1"/>
    <col min="7169" max="7169" width="43.5703125" style="3" bestFit="1" customWidth="1"/>
    <col min="7170" max="7170" width="9.140625" style="3" bestFit="1" customWidth="1"/>
    <col min="7171" max="7171" width="6.85546875" style="3" bestFit="1" customWidth="1"/>
    <col min="7172" max="7172" width="11.28515625" style="3" bestFit="1" customWidth="1"/>
    <col min="7173" max="7173" width="10.5703125" style="3" bestFit="1" customWidth="1"/>
    <col min="7174" max="7174" width="12.140625" style="3" customWidth="1"/>
    <col min="7175" max="7422" width="9.140625" style="3"/>
    <col min="7423" max="7423" width="2" style="3" customWidth="1"/>
    <col min="7424" max="7424" width="5.5703125" style="3" customWidth="1"/>
    <col min="7425" max="7425" width="43.5703125" style="3" bestFit="1" customWidth="1"/>
    <col min="7426" max="7426" width="9.140625" style="3" bestFit="1" customWidth="1"/>
    <col min="7427" max="7427" width="6.85546875" style="3" bestFit="1" customWidth="1"/>
    <col min="7428" max="7428" width="11.28515625" style="3" bestFit="1" customWidth="1"/>
    <col min="7429" max="7429" width="10.5703125" style="3" bestFit="1" customWidth="1"/>
    <col min="7430" max="7430" width="12.140625" style="3" customWidth="1"/>
    <col min="7431" max="7678" width="9.140625" style="3"/>
    <col min="7679" max="7679" width="2" style="3" customWidth="1"/>
    <col min="7680" max="7680" width="5.5703125" style="3" customWidth="1"/>
    <col min="7681" max="7681" width="43.5703125" style="3" bestFit="1" customWidth="1"/>
    <col min="7682" max="7682" width="9.140625" style="3" bestFit="1" customWidth="1"/>
    <col min="7683" max="7683" width="6.85546875" style="3" bestFit="1" customWidth="1"/>
    <col min="7684" max="7684" width="11.28515625" style="3" bestFit="1" customWidth="1"/>
    <col min="7685" max="7685" width="10.5703125" style="3" bestFit="1" customWidth="1"/>
    <col min="7686" max="7686" width="12.140625" style="3" customWidth="1"/>
    <col min="7687" max="7934" width="9.140625" style="3"/>
    <col min="7935" max="7935" width="2" style="3" customWidth="1"/>
    <col min="7936" max="7936" width="5.5703125" style="3" customWidth="1"/>
    <col min="7937" max="7937" width="43.5703125" style="3" bestFit="1" customWidth="1"/>
    <col min="7938" max="7938" width="9.140625" style="3" bestFit="1" customWidth="1"/>
    <col min="7939" max="7939" width="6.85546875" style="3" bestFit="1" customWidth="1"/>
    <col min="7940" max="7940" width="11.28515625" style="3" bestFit="1" customWidth="1"/>
    <col min="7941" max="7941" width="10.5703125" style="3" bestFit="1" customWidth="1"/>
    <col min="7942" max="7942" width="12.140625" style="3" customWidth="1"/>
    <col min="7943" max="8190" width="9.140625" style="3"/>
    <col min="8191" max="8191" width="2" style="3" customWidth="1"/>
    <col min="8192" max="8192" width="5.5703125" style="3" customWidth="1"/>
    <col min="8193" max="8193" width="43.5703125" style="3" bestFit="1" customWidth="1"/>
    <col min="8194" max="8194" width="9.140625" style="3" bestFit="1" customWidth="1"/>
    <col min="8195" max="8195" width="6.85546875" style="3" bestFit="1" customWidth="1"/>
    <col min="8196" max="8196" width="11.28515625" style="3" bestFit="1" customWidth="1"/>
    <col min="8197" max="8197" width="10.5703125" style="3" bestFit="1" customWidth="1"/>
    <col min="8198" max="8198" width="12.140625" style="3" customWidth="1"/>
    <col min="8199" max="8446" width="9.140625" style="3"/>
    <col min="8447" max="8447" width="2" style="3" customWidth="1"/>
    <col min="8448" max="8448" width="5.5703125" style="3" customWidth="1"/>
    <col min="8449" max="8449" width="43.5703125" style="3" bestFit="1" customWidth="1"/>
    <col min="8450" max="8450" width="9.140625" style="3" bestFit="1" customWidth="1"/>
    <col min="8451" max="8451" width="6.85546875" style="3" bestFit="1" customWidth="1"/>
    <col min="8452" max="8452" width="11.28515625" style="3" bestFit="1" customWidth="1"/>
    <col min="8453" max="8453" width="10.5703125" style="3" bestFit="1" customWidth="1"/>
    <col min="8454" max="8454" width="12.140625" style="3" customWidth="1"/>
    <col min="8455" max="8702" width="9.140625" style="3"/>
    <col min="8703" max="8703" width="2" style="3" customWidth="1"/>
    <col min="8704" max="8704" width="5.5703125" style="3" customWidth="1"/>
    <col min="8705" max="8705" width="43.5703125" style="3" bestFit="1" customWidth="1"/>
    <col min="8706" max="8706" width="9.140625" style="3" bestFit="1" customWidth="1"/>
    <col min="8707" max="8707" width="6.85546875" style="3" bestFit="1" customWidth="1"/>
    <col min="8708" max="8708" width="11.28515625" style="3" bestFit="1" customWidth="1"/>
    <col min="8709" max="8709" width="10.5703125" style="3" bestFit="1" customWidth="1"/>
    <col min="8710" max="8710" width="12.140625" style="3" customWidth="1"/>
    <col min="8711" max="8958" width="9.140625" style="3"/>
    <col min="8959" max="8959" width="2" style="3" customWidth="1"/>
    <col min="8960" max="8960" width="5.5703125" style="3" customWidth="1"/>
    <col min="8961" max="8961" width="43.5703125" style="3" bestFit="1" customWidth="1"/>
    <col min="8962" max="8962" width="9.140625" style="3" bestFit="1" customWidth="1"/>
    <col min="8963" max="8963" width="6.85546875" style="3" bestFit="1" customWidth="1"/>
    <col min="8964" max="8964" width="11.28515625" style="3" bestFit="1" customWidth="1"/>
    <col min="8965" max="8965" width="10.5703125" style="3" bestFit="1" customWidth="1"/>
    <col min="8966" max="8966" width="12.140625" style="3" customWidth="1"/>
    <col min="8967" max="9214" width="9.140625" style="3"/>
    <col min="9215" max="9215" width="2" style="3" customWidth="1"/>
    <col min="9216" max="9216" width="5.5703125" style="3" customWidth="1"/>
    <col min="9217" max="9217" width="43.5703125" style="3" bestFit="1" customWidth="1"/>
    <col min="9218" max="9218" width="9.140625" style="3" bestFit="1" customWidth="1"/>
    <col min="9219" max="9219" width="6.85546875" style="3" bestFit="1" customWidth="1"/>
    <col min="9220" max="9220" width="11.28515625" style="3" bestFit="1" customWidth="1"/>
    <col min="9221" max="9221" width="10.5703125" style="3" bestFit="1" customWidth="1"/>
    <col min="9222" max="9222" width="12.140625" style="3" customWidth="1"/>
    <col min="9223" max="9470" width="9.140625" style="3"/>
    <col min="9471" max="9471" width="2" style="3" customWidth="1"/>
    <col min="9472" max="9472" width="5.5703125" style="3" customWidth="1"/>
    <col min="9473" max="9473" width="43.5703125" style="3" bestFit="1" customWidth="1"/>
    <col min="9474" max="9474" width="9.140625" style="3" bestFit="1" customWidth="1"/>
    <col min="9475" max="9475" width="6.85546875" style="3" bestFit="1" customWidth="1"/>
    <col min="9476" max="9476" width="11.28515625" style="3" bestFit="1" customWidth="1"/>
    <col min="9477" max="9477" width="10.5703125" style="3" bestFit="1" customWidth="1"/>
    <col min="9478" max="9478" width="12.140625" style="3" customWidth="1"/>
    <col min="9479" max="9726" width="9.140625" style="3"/>
    <col min="9727" max="9727" width="2" style="3" customWidth="1"/>
    <col min="9728" max="9728" width="5.5703125" style="3" customWidth="1"/>
    <col min="9729" max="9729" width="43.5703125" style="3" bestFit="1" customWidth="1"/>
    <col min="9730" max="9730" width="9.140625" style="3" bestFit="1" customWidth="1"/>
    <col min="9731" max="9731" width="6.85546875" style="3" bestFit="1" customWidth="1"/>
    <col min="9732" max="9732" width="11.28515625" style="3" bestFit="1" customWidth="1"/>
    <col min="9733" max="9733" width="10.5703125" style="3" bestFit="1" customWidth="1"/>
    <col min="9734" max="9734" width="12.140625" style="3" customWidth="1"/>
    <col min="9735" max="9982" width="9.140625" style="3"/>
    <col min="9983" max="9983" width="2" style="3" customWidth="1"/>
    <col min="9984" max="9984" width="5.5703125" style="3" customWidth="1"/>
    <col min="9985" max="9985" width="43.5703125" style="3" bestFit="1" customWidth="1"/>
    <col min="9986" max="9986" width="9.140625" style="3" bestFit="1" customWidth="1"/>
    <col min="9987" max="9987" width="6.85546875" style="3" bestFit="1" customWidth="1"/>
    <col min="9988" max="9988" width="11.28515625" style="3" bestFit="1" customWidth="1"/>
    <col min="9989" max="9989" width="10.5703125" style="3" bestFit="1" customWidth="1"/>
    <col min="9990" max="9990" width="12.140625" style="3" customWidth="1"/>
    <col min="9991" max="10238" width="9.140625" style="3"/>
    <col min="10239" max="10239" width="2" style="3" customWidth="1"/>
    <col min="10240" max="10240" width="5.5703125" style="3" customWidth="1"/>
    <col min="10241" max="10241" width="43.5703125" style="3" bestFit="1" customWidth="1"/>
    <col min="10242" max="10242" width="9.140625" style="3" bestFit="1" customWidth="1"/>
    <col min="10243" max="10243" width="6.85546875" style="3" bestFit="1" customWidth="1"/>
    <col min="10244" max="10244" width="11.28515625" style="3" bestFit="1" customWidth="1"/>
    <col min="10245" max="10245" width="10.5703125" style="3" bestFit="1" customWidth="1"/>
    <col min="10246" max="10246" width="12.140625" style="3" customWidth="1"/>
    <col min="10247" max="10494" width="9.140625" style="3"/>
    <col min="10495" max="10495" width="2" style="3" customWidth="1"/>
    <col min="10496" max="10496" width="5.5703125" style="3" customWidth="1"/>
    <col min="10497" max="10497" width="43.5703125" style="3" bestFit="1" customWidth="1"/>
    <col min="10498" max="10498" width="9.140625" style="3" bestFit="1" customWidth="1"/>
    <col min="10499" max="10499" width="6.85546875" style="3" bestFit="1" customWidth="1"/>
    <col min="10500" max="10500" width="11.28515625" style="3" bestFit="1" customWidth="1"/>
    <col min="10501" max="10501" width="10.5703125" style="3" bestFit="1" customWidth="1"/>
    <col min="10502" max="10502" width="12.140625" style="3" customWidth="1"/>
    <col min="10503" max="10750" width="9.140625" style="3"/>
    <col min="10751" max="10751" width="2" style="3" customWidth="1"/>
    <col min="10752" max="10752" width="5.5703125" style="3" customWidth="1"/>
    <col min="10753" max="10753" width="43.5703125" style="3" bestFit="1" customWidth="1"/>
    <col min="10754" max="10754" width="9.140625" style="3" bestFit="1" customWidth="1"/>
    <col min="10755" max="10755" width="6.85546875" style="3" bestFit="1" customWidth="1"/>
    <col min="10756" max="10756" width="11.28515625" style="3" bestFit="1" customWidth="1"/>
    <col min="10757" max="10757" width="10.5703125" style="3" bestFit="1" customWidth="1"/>
    <col min="10758" max="10758" width="12.140625" style="3" customWidth="1"/>
    <col min="10759" max="11006" width="9.140625" style="3"/>
    <col min="11007" max="11007" width="2" style="3" customWidth="1"/>
    <col min="11008" max="11008" width="5.5703125" style="3" customWidth="1"/>
    <col min="11009" max="11009" width="43.5703125" style="3" bestFit="1" customWidth="1"/>
    <col min="11010" max="11010" width="9.140625" style="3" bestFit="1" customWidth="1"/>
    <col min="11011" max="11011" width="6.85546875" style="3" bestFit="1" customWidth="1"/>
    <col min="11012" max="11012" width="11.28515625" style="3" bestFit="1" customWidth="1"/>
    <col min="11013" max="11013" width="10.5703125" style="3" bestFit="1" customWidth="1"/>
    <col min="11014" max="11014" width="12.140625" style="3" customWidth="1"/>
    <col min="11015" max="11262" width="9.140625" style="3"/>
    <col min="11263" max="11263" width="2" style="3" customWidth="1"/>
    <col min="11264" max="11264" width="5.5703125" style="3" customWidth="1"/>
    <col min="11265" max="11265" width="43.5703125" style="3" bestFit="1" customWidth="1"/>
    <col min="11266" max="11266" width="9.140625" style="3" bestFit="1" customWidth="1"/>
    <col min="11267" max="11267" width="6.85546875" style="3" bestFit="1" customWidth="1"/>
    <col min="11268" max="11268" width="11.28515625" style="3" bestFit="1" customWidth="1"/>
    <col min="11269" max="11269" width="10.5703125" style="3" bestFit="1" customWidth="1"/>
    <col min="11270" max="11270" width="12.140625" style="3" customWidth="1"/>
    <col min="11271" max="11518" width="9.140625" style="3"/>
    <col min="11519" max="11519" width="2" style="3" customWidth="1"/>
    <col min="11520" max="11520" width="5.5703125" style="3" customWidth="1"/>
    <col min="11521" max="11521" width="43.5703125" style="3" bestFit="1" customWidth="1"/>
    <col min="11522" max="11522" width="9.140625" style="3" bestFit="1" customWidth="1"/>
    <col min="11523" max="11523" width="6.85546875" style="3" bestFit="1" customWidth="1"/>
    <col min="11524" max="11524" width="11.28515625" style="3" bestFit="1" customWidth="1"/>
    <col min="11525" max="11525" width="10.5703125" style="3" bestFit="1" customWidth="1"/>
    <col min="11526" max="11526" width="12.140625" style="3" customWidth="1"/>
    <col min="11527" max="11774" width="9.140625" style="3"/>
    <col min="11775" max="11775" width="2" style="3" customWidth="1"/>
    <col min="11776" max="11776" width="5.5703125" style="3" customWidth="1"/>
    <col min="11777" max="11777" width="43.5703125" style="3" bestFit="1" customWidth="1"/>
    <col min="11778" max="11778" width="9.140625" style="3" bestFit="1" customWidth="1"/>
    <col min="11779" max="11779" width="6.85546875" style="3" bestFit="1" customWidth="1"/>
    <col min="11780" max="11780" width="11.28515625" style="3" bestFit="1" customWidth="1"/>
    <col min="11781" max="11781" width="10.5703125" style="3" bestFit="1" customWidth="1"/>
    <col min="11782" max="11782" width="12.140625" style="3" customWidth="1"/>
    <col min="11783" max="12030" width="9.140625" style="3"/>
    <col min="12031" max="12031" width="2" style="3" customWidth="1"/>
    <col min="12032" max="12032" width="5.5703125" style="3" customWidth="1"/>
    <col min="12033" max="12033" width="43.5703125" style="3" bestFit="1" customWidth="1"/>
    <col min="12034" max="12034" width="9.140625" style="3" bestFit="1" customWidth="1"/>
    <col min="12035" max="12035" width="6.85546875" style="3" bestFit="1" customWidth="1"/>
    <col min="12036" max="12036" width="11.28515625" style="3" bestFit="1" customWidth="1"/>
    <col min="12037" max="12037" width="10.5703125" style="3" bestFit="1" customWidth="1"/>
    <col min="12038" max="12038" width="12.140625" style="3" customWidth="1"/>
    <col min="12039" max="12286" width="9.140625" style="3"/>
    <col min="12287" max="12287" width="2" style="3" customWidth="1"/>
    <col min="12288" max="12288" width="5.5703125" style="3" customWidth="1"/>
    <col min="12289" max="12289" width="43.5703125" style="3" bestFit="1" customWidth="1"/>
    <col min="12290" max="12290" width="9.140625" style="3" bestFit="1" customWidth="1"/>
    <col min="12291" max="12291" width="6.85546875" style="3" bestFit="1" customWidth="1"/>
    <col min="12292" max="12292" width="11.28515625" style="3" bestFit="1" customWidth="1"/>
    <col min="12293" max="12293" width="10.5703125" style="3" bestFit="1" customWidth="1"/>
    <col min="12294" max="12294" width="12.140625" style="3" customWidth="1"/>
    <col min="12295" max="12542" width="9.140625" style="3"/>
    <col min="12543" max="12543" width="2" style="3" customWidth="1"/>
    <col min="12544" max="12544" width="5.5703125" style="3" customWidth="1"/>
    <col min="12545" max="12545" width="43.5703125" style="3" bestFit="1" customWidth="1"/>
    <col min="12546" max="12546" width="9.140625" style="3" bestFit="1" customWidth="1"/>
    <col min="12547" max="12547" width="6.85546875" style="3" bestFit="1" customWidth="1"/>
    <col min="12548" max="12548" width="11.28515625" style="3" bestFit="1" customWidth="1"/>
    <col min="12549" max="12549" width="10.5703125" style="3" bestFit="1" customWidth="1"/>
    <col min="12550" max="12550" width="12.140625" style="3" customWidth="1"/>
    <col min="12551" max="12798" width="9.140625" style="3"/>
    <col min="12799" max="12799" width="2" style="3" customWidth="1"/>
    <col min="12800" max="12800" width="5.5703125" style="3" customWidth="1"/>
    <col min="12801" max="12801" width="43.5703125" style="3" bestFit="1" customWidth="1"/>
    <col min="12802" max="12802" width="9.140625" style="3" bestFit="1" customWidth="1"/>
    <col min="12803" max="12803" width="6.85546875" style="3" bestFit="1" customWidth="1"/>
    <col min="12804" max="12804" width="11.28515625" style="3" bestFit="1" customWidth="1"/>
    <col min="12805" max="12805" width="10.5703125" style="3" bestFit="1" customWidth="1"/>
    <col min="12806" max="12806" width="12.140625" style="3" customWidth="1"/>
    <col min="12807" max="13054" width="9.140625" style="3"/>
    <col min="13055" max="13055" width="2" style="3" customWidth="1"/>
    <col min="13056" max="13056" width="5.5703125" style="3" customWidth="1"/>
    <col min="13057" max="13057" width="43.5703125" style="3" bestFit="1" customWidth="1"/>
    <col min="13058" max="13058" width="9.140625" style="3" bestFit="1" customWidth="1"/>
    <col min="13059" max="13059" width="6.85546875" style="3" bestFit="1" customWidth="1"/>
    <col min="13060" max="13060" width="11.28515625" style="3" bestFit="1" customWidth="1"/>
    <col min="13061" max="13061" width="10.5703125" style="3" bestFit="1" customWidth="1"/>
    <col min="13062" max="13062" width="12.140625" style="3" customWidth="1"/>
    <col min="13063" max="13310" width="9.140625" style="3"/>
    <col min="13311" max="13311" width="2" style="3" customWidth="1"/>
    <col min="13312" max="13312" width="5.5703125" style="3" customWidth="1"/>
    <col min="13313" max="13313" width="43.5703125" style="3" bestFit="1" customWidth="1"/>
    <col min="13314" max="13314" width="9.140625" style="3" bestFit="1" customWidth="1"/>
    <col min="13315" max="13315" width="6.85546875" style="3" bestFit="1" customWidth="1"/>
    <col min="13316" max="13316" width="11.28515625" style="3" bestFit="1" customWidth="1"/>
    <col min="13317" max="13317" width="10.5703125" style="3" bestFit="1" customWidth="1"/>
    <col min="13318" max="13318" width="12.140625" style="3" customWidth="1"/>
    <col min="13319" max="13566" width="9.140625" style="3"/>
    <col min="13567" max="13567" width="2" style="3" customWidth="1"/>
    <col min="13568" max="13568" width="5.5703125" style="3" customWidth="1"/>
    <col min="13569" max="13569" width="43.5703125" style="3" bestFit="1" customWidth="1"/>
    <col min="13570" max="13570" width="9.140625" style="3" bestFit="1" customWidth="1"/>
    <col min="13571" max="13571" width="6.85546875" style="3" bestFit="1" customWidth="1"/>
    <col min="13572" max="13572" width="11.28515625" style="3" bestFit="1" customWidth="1"/>
    <col min="13573" max="13573" width="10.5703125" style="3" bestFit="1" customWidth="1"/>
    <col min="13574" max="13574" width="12.140625" style="3" customWidth="1"/>
    <col min="13575" max="13822" width="9.140625" style="3"/>
    <col min="13823" max="13823" width="2" style="3" customWidth="1"/>
    <col min="13824" max="13824" width="5.5703125" style="3" customWidth="1"/>
    <col min="13825" max="13825" width="43.5703125" style="3" bestFit="1" customWidth="1"/>
    <col min="13826" max="13826" width="9.140625" style="3" bestFit="1" customWidth="1"/>
    <col min="13827" max="13827" width="6.85546875" style="3" bestFit="1" customWidth="1"/>
    <col min="13828" max="13828" width="11.28515625" style="3" bestFit="1" customWidth="1"/>
    <col min="13829" max="13829" width="10.5703125" style="3" bestFit="1" customWidth="1"/>
    <col min="13830" max="13830" width="12.140625" style="3" customWidth="1"/>
    <col min="13831" max="14078" width="9.140625" style="3"/>
    <col min="14079" max="14079" width="2" style="3" customWidth="1"/>
    <col min="14080" max="14080" width="5.5703125" style="3" customWidth="1"/>
    <col min="14081" max="14081" width="43.5703125" style="3" bestFit="1" customWidth="1"/>
    <col min="14082" max="14082" width="9.140625" style="3" bestFit="1" customWidth="1"/>
    <col min="14083" max="14083" width="6.85546875" style="3" bestFit="1" customWidth="1"/>
    <col min="14084" max="14084" width="11.28515625" style="3" bestFit="1" customWidth="1"/>
    <col min="14085" max="14085" width="10.5703125" style="3" bestFit="1" customWidth="1"/>
    <col min="14086" max="14086" width="12.140625" style="3" customWidth="1"/>
    <col min="14087" max="14334" width="9.140625" style="3"/>
    <col min="14335" max="14335" width="2" style="3" customWidth="1"/>
    <col min="14336" max="14336" width="5.5703125" style="3" customWidth="1"/>
    <col min="14337" max="14337" width="43.5703125" style="3" bestFit="1" customWidth="1"/>
    <col min="14338" max="14338" width="9.140625" style="3" bestFit="1" customWidth="1"/>
    <col min="14339" max="14339" width="6.85546875" style="3" bestFit="1" customWidth="1"/>
    <col min="14340" max="14340" width="11.28515625" style="3" bestFit="1" customWidth="1"/>
    <col min="14341" max="14341" width="10.5703125" style="3" bestFit="1" customWidth="1"/>
    <col min="14342" max="14342" width="12.140625" style="3" customWidth="1"/>
    <col min="14343" max="14590" width="9.140625" style="3"/>
    <col min="14591" max="14591" width="2" style="3" customWidth="1"/>
    <col min="14592" max="14592" width="5.5703125" style="3" customWidth="1"/>
    <col min="14593" max="14593" width="43.5703125" style="3" bestFit="1" customWidth="1"/>
    <col min="14594" max="14594" width="9.140625" style="3" bestFit="1" customWidth="1"/>
    <col min="14595" max="14595" width="6.85546875" style="3" bestFit="1" customWidth="1"/>
    <col min="14596" max="14596" width="11.28515625" style="3" bestFit="1" customWidth="1"/>
    <col min="14597" max="14597" width="10.5703125" style="3" bestFit="1" customWidth="1"/>
    <col min="14598" max="14598" width="12.140625" style="3" customWidth="1"/>
    <col min="14599" max="14846" width="9.140625" style="3"/>
    <col min="14847" max="14847" width="2" style="3" customWidth="1"/>
    <col min="14848" max="14848" width="5.5703125" style="3" customWidth="1"/>
    <col min="14849" max="14849" width="43.5703125" style="3" bestFit="1" customWidth="1"/>
    <col min="14850" max="14850" width="9.140625" style="3" bestFit="1" customWidth="1"/>
    <col min="14851" max="14851" width="6.85546875" style="3" bestFit="1" customWidth="1"/>
    <col min="14852" max="14852" width="11.28515625" style="3" bestFit="1" customWidth="1"/>
    <col min="14853" max="14853" width="10.5703125" style="3" bestFit="1" customWidth="1"/>
    <col min="14854" max="14854" width="12.140625" style="3" customWidth="1"/>
    <col min="14855" max="15102" width="9.140625" style="3"/>
    <col min="15103" max="15103" width="2" style="3" customWidth="1"/>
    <col min="15104" max="15104" width="5.5703125" style="3" customWidth="1"/>
    <col min="15105" max="15105" width="43.5703125" style="3" bestFit="1" customWidth="1"/>
    <col min="15106" max="15106" width="9.140625" style="3" bestFit="1" customWidth="1"/>
    <col min="15107" max="15107" width="6.85546875" style="3" bestFit="1" customWidth="1"/>
    <col min="15108" max="15108" width="11.28515625" style="3" bestFit="1" customWidth="1"/>
    <col min="15109" max="15109" width="10.5703125" style="3" bestFit="1" customWidth="1"/>
    <col min="15110" max="15110" width="12.140625" style="3" customWidth="1"/>
    <col min="15111" max="15358" width="9.140625" style="3"/>
    <col min="15359" max="15359" width="2" style="3" customWidth="1"/>
    <col min="15360" max="15360" width="5.5703125" style="3" customWidth="1"/>
    <col min="15361" max="15361" width="43.5703125" style="3" bestFit="1" customWidth="1"/>
    <col min="15362" max="15362" width="9.140625" style="3" bestFit="1" customWidth="1"/>
    <col min="15363" max="15363" width="6.85546875" style="3" bestFit="1" customWidth="1"/>
    <col min="15364" max="15364" width="11.28515625" style="3" bestFit="1" customWidth="1"/>
    <col min="15365" max="15365" width="10.5703125" style="3" bestFit="1" customWidth="1"/>
    <col min="15366" max="15366" width="12.140625" style="3" customWidth="1"/>
    <col min="15367" max="15614" width="9.140625" style="3"/>
    <col min="15615" max="15615" width="2" style="3" customWidth="1"/>
    <col min="15616" max="15616" width="5.5703125" style="3" customWidth="1"/>
    <col min="15617" max="15617" width="43.5703125" style="3" bestFit="1" customWidth="1"/>
    <col min="15618" max="15618" width="9.140625" style="3" bestFit="1" customWidth="1"/>
    <col min="15619" max="15619" width="6.85546875" style="3" bestFit="1" customWidth="1"/>
    <col min="15620" max="15620" width="11.28515625" style="3" bestFit="1" customWidth="1"/>
    <col min="15621" max="15621" width="10.5703125" style="3" bestFit="1" customWidth="1"/>
    <col min="15622" max="15622" width="12.140625" style="3" customWidth="1"/>
    <col min="15623" max="15870" width="9.140625" style="3"/>
    <col min="15871" max="15871" width="2" style="3" customWidth="1"/>
    <col min="15872" max="15872" width="5.5703125" style="3" customWidth="1"/>
    <col min="15873" max="15873" width="43.5703125" style="3" bestFit="1" customWidth="1"/>
    <col min="15874" max="15874" width="9.140625" style="3" bestFit="1" customWidth="1"/>
    <col min="15875" max="15875" width="6.85546875" style="3" bestFit="1" customWidth="1"/>
    <col min="15876" max="15876" width="11.28515625" style="3" bestFit="1" customWidth="1"/>
    <col min="15877" max="15877" width="10.5703125" style="3" bestFit="1" customWidth="1"/>
    <col min="15878" max="15878" width="12.140625" style="3" customWidth="1"/>
    <col min="15879" max="16126" width="9.140625" style="3"/>
    <col min="16127" max="16127" width="2" style="3" customWidth="1"/>
    <col min="16128" max="16128" width="5.5703125" style="3" customWidth="1"/>
    <col min="16129" max="16129" width="43.5703125" style="3" bestFit="1" customWidth="1"/>
    <col min="16130" max="16130" width="9.140625" style="3" bestFit="1" customWidth="1"/>
    <col min="16131" max="16131" width="6.85546875" style="3" bestFit="1" customWidth="1"/>
    <col min="16132" max="16132" width="11.28515625" style="3" bestFit="1" customWidth="1"/>
    <col min="16133" max="16133" width="10.5703125" style="3" bestFit="1" customWidth="1"/>
    <col min="16134" max="16134" width="12.140625" style="3" customWidth="1"/>
    <col min="16135" max="16384" width="9.140625" style="3"/>
  </cols>
  <sheetData>
    <row r="1" spans="1:7" s="5" customFormat="1" ht="12" customHeight="1" x14ac:dyDescent="0.2">
      <c r="A1" s="942" t="s">
        <v>237</v>
      </c>
      <c r="B1" s="943"/>
      <c r="C1" s="943"/>
      <c r="D1" s="943"/>
      <c r="E1" s="943"/>
      <c r="F1" s="943"/>
      <c r="G1" s="944"/>
    </row>
    <row r="2" spans="1:7" s="574" customFormat="1" ht="12" customHeight="1" x14ac:dyDescent="0.2">
      <c r="A2" s="945" t="s">
        <v>40</v>
      </c>
      <c r="B2" s="946"/>
      <c r="C2" s="946"/>
      <c r="D2" s="572" t="s">
        <v>534</v>
      </c>
      <c r="E2" s="572" t="s">
        <v>509</v>
      </c>
      <c r="F2" s="660" t="s">
        <v>9</v>
      </c>
      <c r="G2" s="573" t="s">
        <v>0</v>
      </c>
    </row>
    <row r="3" spans="1:7" ht="12" customHeight="1" x14ac:dyDescent="0.2">
      <c r="A3" s="55" t="s">
        <v>26</v>
      </c>
      <c r="B3" s="950" t="s">
        <v>16</v>
      </c>
      <c r="C3" s="950"/>
      <c r="D3" s="950"/>
      <c r="E3" s="950"/>
      <c r="F3" s="950"/>
      <c r="G3" s="950"/>
    </row>
    <row r="4" spans="1:7" ht="12" customHeight="1" x14ac:dyDescent="0.2">
      <c r="A4" s="343" t="s">
        <v>138</v>
      </c>
      <c r="B4" s="947" t="str">
        <f>'(2)_Insumos'!B5</f>
        <v>Supervisor</v>
      </c>
      <c r="C4" s="947"/>
      <c r="D4" s="135">
        <f>1+('(12)_Enc._Soc.'!C42/100)</f>
        <v>1.4199633604617605</v>
      </c>
      <c r="E4" s="136">
        <f>'(2)_Insumos'!F5</f>
        <v>0</v>
      </c>
      <c r="F4" s="144">
        <f>'(2)_Insumos'!D5</f>
        <v>0</v>
      </c>
      <c r="G4" s="344">
        <f>$D$4*$E$4*F4</f>
        <v>0</v>
      </c>
    </row>
    <row r="5" spans="1:7" ht="12" customHeight="1" x14ac:dyDescent="0.2">
      <c r="A5" s="345" t="s">
        <v>140</v>
      </c>
      <c r="B5" s="948" t="str">
        <f>'(2)_Insumos'!B6</f>
        <v>Manobrista</v>
      </c>
      <c r="C5" s="948"/>
      <c r="D5" s="346">
        <f>D4</f>
        <v>1.4199633604617605</v>
      </c>
      <c r="E5" s="347">
        <f>'(2)_Insumos'!F6</f>
        <v>0</v>
      </c>
      <c r="F5" s="348">
        <f>'(2)_Insumos'!D6</f>
        <v>0</v>
      </c>
      <c r="G5" s="349">
        <f>$D$5*$E$5*F5</f>
        <v>0</v>
      </c>
    </row>
    <row r="6" spans="1:7" ht="12" customHeight="1" x14ac:dyDescent="0.2">
      <c r="A6" s="350" t="s">
        <v>141</v>
      </c>
      <c r="B6" s="949" t="str">
        <f>'(2)_Insumos'!B7</f>
        <v>Operador de Guincho</v>
      </c>
      <c r="C6" s="949"/>
      <c r="D6" s="137">
        <f>D5</f>
        <v>1.4199633604617605</v>
      </c>
      <c r="E6" s="124">
        <f>'(2)_Insumos'!F7</f>
        <v>0</v>
      </c>
      <c r="F6" s="145">
        <f>'(2)_Insumos'!D7</f>
        <v>0</v>
      </c>
      <c r="G6" s="351">
        <f>$D$6*$E$6*F6</f>
        <v>0</v>
      </c>
    </row>
    <row r="7" spans="1:7" s="4" customFormat="1" ht="12" customHeight="1" x14ac:dyDescent="0.2">
      <c r="A7" s="940" t="s">
        <v>257</v>
      </c>
      <c r="B7" s="941"/>
      <c r="C7" s="941"/>
      <c r="D7" s="941"/>
      <c r="E7" s="941"/>
      <c r="F7" s="941"/>
      <c r="G7" s="138">
        <f>SUM(G4:G6)</f>
        <v>0</v>
      </c>
    </row>
    <row r="8" spans="1:7" ht="12" customHeight="1" x14ac:dyDescent="0.2">
      <c r="A8" s="55" t="s">
        <v>27</v>
      </c>
      <c r="B8" s="950" t="s">
        <v>18</v>
      </c>
      <c r="C8" s="950"/>
      <c r="D8" s="950"/>
      <c r="E8" s="950"/>
      <c r="F8" s="950"/>
      <c r="G8" s="950"/>
    </row>
    <row r="9" spans="1:7" ht="12" customHeight="1" x14ac:dyDescent="0.2">
      <c r="A9" s="343" t="s">
        <v>142</v>
      </c>
      <c r="B9" s="947" t="str">
        <f>'(2)_Insumos'!B9</f>
        <v>Diretor</v>
      </c>
      <c r="C9" s="947"/>
      <c r="D9" s="135">
        <f>D5</f>
        <v>1.4199633604617605</v>
      </c>
      <c r="E9" s="136">
        <f>'(2)_Insumos'!F9</f>
        <v>0</v>
      </c>
      <c r="F9" s="144">
        <f>'(2)_Insumos'!D9</f>
        <v>0</v>
      </c>
      <c r="G9" s="344">
        <f>$D$9*$E$9*F9</f>
        <v>0</v>
      </c>
    </row>
    <row r="10" spans="1:7" ht="12" customHeight="1" x14ac:dyDescent="0.2">
      <c r="A10" s="345" t="s">
        <v>143</v>
      </c>
      <c r="B10" s="948" t="str">
        <f>'(2)_Insumos'!B10</f>
        <v>Gerente Administrativo e Financeiro</v>
      </c>
      <c r="C10" s="948"/>
      <c r="D10" s="346">
        <f>D9</f>
        <v>1.4199633604617605</v>
      </c>
      <c r="E10" s="347">
        <f>'(2)_Insumos'!F10</f>
        <v>0</v>
      </c>
      <c r="F10" s="348">
        <f>'(2)_Insumos'!D10</f>
        <v>0</v>
      </c>
      <c r="G10" s="349">
        <f>$D$10*$E$10*F10</f>
        <v>0</v>
      </c>
    </row>
    <row r="11" spans="1:7" ht="12" customHeight="1" x14ac:dyDescent="0.2">
      <c r="A11" s="350" t="s">
        <v>145</v>
      </c>
      <c r="B11" s="949" t="str">
        <f>'(2)_Insumos'!B11</f>
        <v>Auxiliar Administrativo</v>
      </c>
      <c r="C11" s="949"/>
      <c r="D11" s="137">
        <f>D10</f>
        <v>1.4199633604617605</v>
      </c>
      <c r="E11" s="124">
        <f>'(2)_Insumos'!F11</f>
        <v>0</v>
      </c>
      <c r="F11" s="145">
        <f>'(2)_Insumos'!D11</f>
        <v>0</v>
      </c>
      <c r="G11" s="349">
        <f>$D$11*$E$11*F11</f>
        <v>0</v>
      </c>
    </row>
    <row r="12" spans="1:7" s="4" customFormat="1" ht="12" customHeight="1" x14ac:dyDescent="0.2">
      <c r="A12" s="940" t="s">
        <v>257</v>
      </c>
      <c r="B12" s="941"/>
      <c r="C12" s="941"/>
      <c r="D12" s="941"/>
      <c r="E12" s="941"/>
      <c r="F12" s="941"/>
      <c r="G12" s="138">
        <f>SUM(G9:G11)</f>
        <v>0</v>
      </c>
    </row>
    <row r="13" spans="1:7" ht="12" customHeight="1" x14ac:dyDescent="0.2">
      <c r="A13" s="55" t="s">
        <v>29</v>
      </c>
      <c r="B13" s="950" t="s">
        <v>17</v>
      </c>
      <c r="C13" s="950"/>
      <c r="D13" s="950"/>
      <c r="E13" s="950"/>
      <c r="F13" s="950"/>
      <c r="G13" s="950"/>
    </row>
    <row r="14" spans="1:7" ht="12" customHeight="1" x14ac:dyDescent="0.2">
      <c r="A14" s="352" t="s">
        <v>147</v>
      </c>
      <c r="B14" s="939" t="str">
        <f>'(2)_Insumos'!B13</f>
        <v>Auxiliar de Serviços Gerais / Manut.</v>
      </c>
      <c r="C14" s="939"/>
      <c r="D14" s="353">
        <f>D11</f>
        <v>1.4199633604617605</v>
      </c>
      <c r="E14" s="65">
        <f>'(2)_Insumos'!F13</f>
        <v>0</v>
      </c>
      <c r="F14" s="354">
        <f>'(2)_Insumos'!D13</f>
        <v>0</v>
      </c>
      <c r="G14" s="355">
        <f>$D$14*$E$14*F14</f>
        <v>0</v>
      </c>
    </row>
    <row r="15" spans="1:7" s="4" customFormat="1" ht="12" customHeight="1" x14ac:dyDescent="0.2">
      <c r="A15" s="940" t="s">
        <v>257</v>
      </c>
      <c r="B15" s="941"/>
      <c r="C15" s="941"/>
      <c r="D15" s="941"/>
      <c r="E15" s="941"/>
      <c r="F15" s="941"/>
      <c r="G15" s="138">
        <f>SUM(G14:G14)</f>
        <v>0</v>
      </c>
    </row>
    <row r="16" spans="1:7" ht="14.1" customHeight="1" x14ac:dyDescent="0.2">
      <c r="G16" s="26"/>
    </row>
  </sheetData>
  <sheetProtection formatCells="0" formatColumns="0" formatRows="0" insertColumns="0" insertRows="0" insertHyperlinks="0" deleteColumns="0" deleteRows="0" sort="0" autoFilter="0" pivotTables="0"/>
  <mergeCells count="15">
    <mergeCell ref="B14:C14"/>
    <mergeCell ref="A7:F7"/>
    <mergeCell ref="A12:F12"/>
    <mergeCell ref="A15:F15"/>
    <mergeCell ref="A1:G1"/>
    <mergeCell ref="A2:C2"/>
    <mergeCell ref="B4:C4"/>
    <mergeCell ref="B5:C5"/>
    <mergeCell ref="B6:C6"/>
    <mergeCell ref="B9:C9"/>
    <mergeCell ref="B3:G3"/>
    <mergeCell ref="B8:G8"/>
    <mergeCell ref="B13:G13"/>
    <mergeCell ref="B10:C10"/>
    <mergeCell ref="B11:C11"/>
  </mergeCells>
  <printOptions horizontalCentered="1"/>
  <pageMargins left="0.51181102362204722" right="0.51181102362204722" top="0.98425196850393704" bottom="0.78740157480314965" header="0.31496062992125984" footer="0.31496062992125984"/>
  <pageSetup paperSize="9" fitToWidth="0" fitToHeight="0" orientation="portrait" r:id="rId1"/>
  <headerFooter>
    <oddHeader>&amp;L&amp;"Calibri,Negrito"&amp;9Município de Chapecó - SC
Concessão do Serviço Municipal de Remoção, Guarda e Depósito de
Veículos Automotores&amp;R&amp;G</oddHeader>
    <oddFooter>&amp;L&amp;"Calibri,Negrito"&amp;9Composição da Despesa com Pessoal&amp;R&amp;"Calibri,Negrito"&amp;9Pág.: &amp;P de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tabColor theme="0" tint="-0.499984740745262"/>
  </sheetPr>
  <dimension ref="A1:XEZ33"/>
  <sheetViews>
    <sheetView zoomScaleNormal="100" zoomScaleSheetLayoutView="55" workbookViewId="0">
      <selection activeCell="F10" sqref="F10"/>
    </sheetView>
  </sheetViews>
  <sheetFormatPr defaultRowHeight="14.1" customHeight="1" x14ac:dyDescent="0.2"/>
  <cols>
    <col min="1" max="1" width="4.7109375" style="356" customWidth="1"/>
    <col min="2" max="2" width="3.7109375" style="30" customWidth="1"/>
    <col min="3" max="3" width="31.7109375" style="29" customWidth="1"/>
    <col min="4" max="4" width="10.7109375" style="29" customWidth="1"/>
    <col min="5" max="5" width="10.7109375" style="31" customWidth="1"/>
    <col min="6" max="6" width="10.7109375" style="30" customWidth="1"/>
    <col min="7" max="7" width="11.7109375" style="29" customWidth="1"/>
    <col min="8" max="254" width="9.140625" style="3"/>
    <col min="255" max="255" width="2" style="3" customWidth="1"/>
    <col min="256" max="256" width="5.5703125" style="3" customWidth="1"/>
    <col min="257" max="257" width="43.5703125" style="3" bestFit="1" customWidth="1"/>
    <col min="258" max="258" width="9.140625" style="3" bestFit="1" customWidth="1"/>
    <col min="259" max="259" width="6.85546875" style="3" bestFit="1" customWidth="1"/>
    <col min="260" max="260" width="11.28515625" style="3" bestFit="1" customWidth="1"/>
    <col min="261" max="261" width="10.5703125" style="3" bestFit="1" customWidth="1"/>
    <col min="262" max="262" width="12.140625" style="3" customWidth="1"/>
    <col min="263" max="510" width="9.140625" style="3"/>
    <col min="511" max="511" width="2" style="3" customWidth="1"/>
    <col min="512" max="512" width="5.5703125" style="3" customWidth="1"/>
    <col min="513" max="513" width="43.5703125" style="3" bestFit="1" customWidth="1"/>
    <col min="514" max="514" width="9.140625" style="3" bestFit="1" customWidth="1"/>
    <col min="515" max="515" width="6.85546875" style="3" bestFit="1" customWidth="1"/>
    <col min="516" max="516" width="11.28515625" style="3" bestFit="1" customWidth="1"/>
    <col min="517" max="517" width="10.5703125" style="3" bestFit="1" customWidth="1"/>
    <col min="518" max="518" width="12.140625" style="3" customWidth="1"/>
    <col min="519" max="766" width="9.140625" style="3"/>
    <col min="767" max="767" width="2" style="3" customWidth="1"/>
    <col min="768" max="768" width="5.5703125" style="3" customWidth="1"/>
    <col min="769" max="769" width="43.5703125" style="3" bestFit="1" customWidth="1"/>
    <col min="770" max="770" width="9.140625" style="3" bestFit="1" customWidth="1"/>
    <col min="771" max="771" width="6.85546875" style="3" bestFit="1" customWidth="1"/>
    <col min="772" max="772" width="11.28515625" style="3" bestFit="1" customWidth="1"/>
    <col min="773" max="773" width="10.5703125" style="3" bestFit="1" customWidth="1"/>
    <col min="774" max="774" width="12.140625" style="3" customWidth="1"/>
    <col min="775" max="1022" width="9.140625" style="3"/>
    <col min="1023" max="1023" width="2" style="3" customWidth="1"/>
    <col min="1024" max="1024" width="5.5703125" style="3" customWidth="1"/>
    <col min="1025" max="1025" width="43.5703125" style="3" bestFit="1" customWidth="1"/>
    <col min="1026" max="1026" width="9.140625" style="3" bestFit="1" customWidth="1"/>
    <col min="1027" max="1027" width="6.85546875" style="3" bestFit="1" customWidth="1"/>
    <col min="1028" max="1028" width="11.28515625" style="3" bestFit="1" customWidth="1"/>
    <col min="1029" max="1029" width="10.5703125" style="3" bestFit="1" customWidth="1"/>
    <col min="1030" max="1030" width="12.140625" style="3" customWidth="1"/>
    <col min="1031" max="1278" width="9.140625" style="3"/>
    <col min="1279" max="1279" width="2" style="3" customWidth="1"/>
    <col min="1280" max="1280" width="5.5703125" style="3" customWidth="1"/>
    <col min="1281" max="1281" width="43.5703125" style="3" bestFit="1" customWidth="1"/>
    <col min="1282" max="1282" width="9.140625" style="3" bestFit="1" customWidth="1"/>
    <col min="1283" max="1283" width="6.85546875" style="3" bestFit="1" customWidth="1"/>
    <col min="1284" max="1284" width="11.28515625" style="3" bestFit="1" customWidth="1"/>
    <col min="1285" max="1285" width="10.5703125" style="3" bestFit="1" customWidth="1"/>
    <col min="1286" max="1286" width="12.140625" style="3" customWidth="1"/>
    <col min="1287" max="1534" width="9.140625" style="3"/>
    <col min="1535" max="1535" width="2" style="3" customWidth="1"/>
    <col min="1536" max="1536" width="5.5703125" style="3" customWidth="1"/>
    <col min="1537" max="1537" width="43.5703125" style="3" bestFit="1" customWidth="1"/>
    <col min="1538" max="1538" width="9.140625" style="3" bestFit="1" customWidth="1"/>
    <col min="1539" max="1539" width="6.85546875" style="3" bestFit="1" customWidth="1"/>
    <col min="1540" max="1540" width="11.28515625" style="3" bestFit="1" customWidth="1"/>
    <col min="1541" max="1541" width="10.5703125" style="3" bestFit="1" customWidth="1"/>
    <col min="1542" max="1542" width="12.140625" style="3" customWidth="1"/>
    <col min="1543" max="1790" width="9.140625" style="3"/>
    <col min="1791" max="1791" width="2" style="3" customWidth="1"/>
    <col min="1792" max="1792" width="5.5703125" style="3" customWidth="1"/>
    <col min="1793" max="1793" width="43.5703125" style="3" bestFit="1" customWidth="1"/>
    <col min="1794" max="1794" width="9.140625" style="3" bestFit="1" customWidth="1"/>
    <col min="1795" max="1795" width="6.85546875" style="3" bestFit="1" customWidth="1"/>
    <col min="1796" max="1796" width="11.28515625" style="3" bestFit="1" customWidth="1"/>
    <col min="1797" max="1797" width="10.5703125" style="3" bestFit="1" customWidth="1"/>
    <col min="1798" max="1798" width="12.140625" style="3" customWidth="1"/>
    <col min="1799" max="2046" width="9.140625" style="3"/>
    <col min="2047" max="2047" width="2" style="3" customWidth="1"/>
    <col min="2048" max="2048" width="5.5703125" style="3" customWidth="1"/>
    <col min="2049" max="2049" width="43.5703125" style="3" bestFit="1" customWidth="1"/>
    <col min="2050" max="2050" width="9.140625" style="3" bestFit="1" customWidth="1"/>
    <col min="2051" max="2051" width="6.85546875" style="3" bestFit="1" customWidth="1"/>
    <col min="2052" max="2052" width="11.28515625" style="3" bestFit="1" customWidth="1"/>
    <col min="2053" max="2053" width="10.5703125" style="3" bestFit="1" customWidth="1"/>
    <col min="2054" max="2054" width="12.140625" style="3" customWidth="1"/>
    <col min="2055" max="2302" width="9.140625" style="3"/>
    <col min="2303" max="2303" width="2" style="3" customWidth="1"/>
    <col min="2304" max="2304" width="5.5703125" style="3" customWidth="1"/>
    <col min="2305" max="2305" width="43.5703125" style="3" bestFit="1" customWidth="1"/>
    <col min="2306" max="2306" width="9.140625" style="3" bestFit="1" customWidth="1"/>
    <col min="2307" max="2307" width="6.85546875" style="3" bestFit="1" customWidth="1"/>
    <col min="2308" max="2308" width="11.28515625" style="3" bestFit="1" customWidth="1"/>
    <col min="2309" max="2309" width="10.5703125" style="3" bestFit="1" customWidth="1"/>
    <col min="2310" max="2310" width="12.140625" style="3" customWidth="1"/>
    <col min="2311" max="2558" width="9.140625" style="3"/>
    <col min="2559" max="2559" width="2" style="3" customWidth="1"/>
    <col min="2560" max="2560" width="5.5703125" style="3" customWidth="1"/>
    <col min="2561" max="2561" width="43.5703125" style="3" bestFit="1" customWidth="1"/>
    <col min="2562" max="2562" width="9.140625" style="3" bestFit="1" customWidth="1"/>
    <col min="2563" max="2563" width="6.85546875" style="3" bestFit="1" customWidth="1"/>
    <col min="2564" max="2564" width="11.28515625" style="3" bestFit="1" customWidth="1"/>
    <col min="2565" max="2565" width="10.5703125" style="3" bestFit="1" customWidth="1"/>
    <col min="2566" max="2566" width="12.140625" style="3" customWidth="1"/>
    <col min="2567" max="2814" width="9.140625" style="3"/>
    <col min="2815" max="2815" width="2" style="3" customWidth="1"/>
    <col min="2816" max="2816" width="5.5703125" style="3" customWidth="1"/>
    <col min="2817" max="2817" width="43.5703125" style="3" bestFit="1" customWidth="1"/>
    <col min="2818" max="2818" width="9.140625" style="3" bestFit="1" customWidth="1"/>
    <col min="2819" max="2819" width="6.85546875" style="3" bestFit="1" customWidth="1"/>
    <col min="2820" max="2820" width="11.28515625" style="3" bestFit="1" customWidth="1"/>
    <col min="2821" max="2821" width="10.5703125" style="3" bestFit="1" customWidth="1"/>
    <col min="2822" max="2822" width="12.140625" style="3" customWidth="1"/>
    <col min="2823" max="3070" width="9.140625" style="3"/>
    <col min="3071" max="3071" width="2" style="3" customWidth="1"/>
    <col min="3072" max="3072" width="5.5703125" style="3" customWidth="1"/>
    <col min="3073" max="3073" width="43.5703125" style="3" bestFit="1" customWidth="1"/>
    <col min="3074" max="3074" width="9.140625" style="3" bestFit="1" customWidth="1"/>
    <col min="3075" max="3075" width="6.85546875" style="3" bestFit="1" customWidth="1"/>
    <col min="3076" max="3076" width="11.28515625" style="3" bestFit="1" customWidth="1"/>
    <col min="3077" max="3077" width="10.5703125" style="3" bestFit="1" customWidth="1"/>
    <col min="3078" max="3078" width="12.140625" style="3" customWidth="1"/>
    <col min="3079" max="3326" width="9.140625" style="3"/>
    <col min="3327" max="3327" width="2" style="3" customWidth="1"/>
    <col min="3328" max="3328" width="5.5703125" style="3" customWidth="1"/>
    <col min="3329" max="3329" width="43.5703125" style="3" bestFit="1" customWidth="1"/>
    <col min="3330" max="3330" width="9.140625" style="3" bestFit="1" customWidth="1"/>
    <col min="3331" max="3331" width="6.85546875" style="3" bestFit="1" customWidth="1"/>
    <col min="3332" max="3332" width="11.28515625" style="3" bestFit="1" customWidth="1"/>
    <col min="3333" max="3333" width="10.5703125" style="3" bestFit="1" customWidth="1"/>
    <col min="3334" max="3334" width="12.140625" style="3" customWidth="1"/>
    <col min="3335" max="3582" width="9.140625" style="3"/>
    <col min="3583" max="3583" width="2" style="3" customWidth="1"/>
    <col min="3584" max="3584" width="5.5703125" style="3" customWidth="1"/>
    <col min="3585" max="3585" width="43.5703125" style="3" bestFit="1" customWidth="1"/>
    <col min="3586" max="3586" width="9.140625" style="3" bestFit="1" customWidth="1"/>
    <col min="3587" max="3587" width="6.85546875" style="3" bestFit="1" customWidth="1"/>
    <col min="3588" max="3588" width="11.28515625" style="3" bestFit="1" customWidth="1"/>
    <col min="3589" max="3589" width="10.5703125" style="3" bestFit="1" customWidth="1"/>
    <col min="3590" max="3590" width="12.140625" style="3" customWidth="1"/>
    <col min="3591" max="3838" width="9.140625" style="3"/>
    <col min="3839" max="3839" width="2" style="3" customWidth="1"/>
    <col min="3840" max="3840" width="5.5703125" style="3" customWidth="1"/>
    <col min="3841" max="3841" width="43.5703125" style="3" bestFit="1" customWidth="1"/>
    <col min="3842" max="3842" width="9.140625" style="3" bestFit="1" customWidth="1"/>
    <col min="3843" max="3843" width="6.85546875" style="3" bestFit="1" customWidth="1"/>
    <col min="3844" max="3844" width="11.28515625" style="3" bestFit="1" customWidth="1"/>
    <col min="3845" max="3845" width="10.5703125" style="3" bestFit="1" customWidth="1"/>
    <col min="3846" max="3846" width="12.140625" style="3" customWidth="1"/>
    <col min="3847" max="4094" width="9.140625" style="3"/>
    <col min="4095" max="4095" width="2" style="3" customWidth="1"/>
    <col min="4096" max="4096" width="5.5703125" style="3" customWidth="1"/>
    <col min="4097" max="4097" width="43.5703125" style="3" bestFit="1" customWidth="1"/>
    <col min="4098" max="4098" width="9.140625" style="3" bestFit="1" customWidth="1"/>
    <col min="4099" max="4099" width="6.85546875" style="3" bestFit="1" customWidth="1"/>
    <col min="4100" max="4100" width="11.28515625" style="3" bestFit="1" customWidth="1"/>
    <col min="4101" max="4101" width="10.5703125" style="3" bestFit="1" customWidth="1"/>
    <col min="4102" max="4102" width="12.140625" style="3" customWidth="1"/>
    <col min="4103" max="4350" width="9.140625" style="3"/>
    <col min="4351" max="4351" width="2" style="3" customWidth="1"/>
    <col min="4352" max="4352" width="5.5703125" style="3" customWidth="1"/>
    <col min="4353" max="4353" width="43.5703125" style="3" bestFit="1" customWidth="1"/>
    <col min="4354" max="4354" width="9.140625" style="3" bestFit="1" customWidth="1"/>
    <col min="4355" max="4355" width="6.85546875" style="3" bestFit="1" customWidth="1"/>
    <col min="4356" max="4356" width="11.28515625" style="3" bestFit="1" customWidth="1"/>
    <col min="4357" max="4357" width="10.5703125" style="3" bestFit="1" customWidth="1"/>
    <col min="4358" max="4358" width="12.140625" style="3" customWidth="1"/>
    <col min="4359" max="4606" width="9.140625" style="3"/>
    <col min="4607" max="4607" width="2" style="3" customWidth="1"/>
    <col min="4608" max="4608" width="5.5703125" style="3" customWidth="1"/>
    <col min="4609" max="4609" width="43.5703125" style="3" bestFit="1" customWidth="1"/>
    <col min="4610" max="4610" width="9.140625" style="3" bestFit="1" customWidth="1"/>
    <col min="4611" max="4611" width="6.85546875" style="3" bestFit="1" customWidth="1"/>
    <col min="4612" max="4612" width="11.28515625" style="3" bestFit="1" customWidth="1"/>
    <col min="4613" max="4613" width="10.5703125" style="3" bestFit="1" customWidth="1"/>
    <col min="4614" max="4614" width="12.140625" style="3" customWidth="1"/>
    <col min="4615" max="4862" width="9.140625" style="3"/>
    <col min="4863" max="4863" width="2" style="3" customWidth="1"/>
    <col min="4864" max="4864" width="5.5703125" style="3" customWidth="1"/>
    <col min="4865" max="4865" width="43.5703125" style="3" bestFit="1" customWidth="1"/>
    <col min="4866" max="4866" width="9.140625" style="3" bestFit="1" customWidth="1"/>
    <col min="4867" max="4867" width="6.85546875" style="3" bestFit="1" customWidth="1"/>
    <col min="4868" max="4868" width="11.28515625" style="3" bestFit="1" customWidth="1"/>
    <col min="4869" max="4869" width="10.5703125" style="3" bestFit="1" customWidth="1"/>
    <col min="4870" max="4870" width="12.140625" style="3" customWidth="1"/>
    <col min="4871" max="5118" width="9.140625" style="3"/>
    <col min="5119" max="5119" width="2" style="3" customWidth="1"/>
    <col min="5120" max="5120" width="5.5703125" style="3" customWidth="1"/>
    <col min="5121" max="5121" width="43.5703125" style="3" bestFit="1" customWidth="1"/>
    <col min="5122" max="5122" width="9.140625" style="3" bestFit="1" customWidth="1"/>
    <col min="5123" max="5123" width="6.85546875" style="3" bestFit="1" customWidth="1"/>
    <col min="5124" max="5124" width="11.28515625" style="3" bestFit="1" customWidth="1"/>
    <col min="5125" max="5125" width="10.5703125" style="3" bestFit="1" customWidth="1"/>
    <col min="5126" max="5126" width="12.140625" style="3" customWidth="1"/>
    <col min="5127" max="5374" width="9.140625" style="3"/>
    <col min="5375" max="5375" width="2" style="3" customWidth="1"/>
    <col min="5376" max="5376" width="5.5703125" style="3" customWidth="1"/>
    <col min="5377" max="5377" width="43.5703125" style="3" bestFit="1" customWidth="1"/>
    <col min="5378" max="5378" width="9.140625" style="3" bestFit="1" customWidth="1"/>
    <col min="5379" max="5379" width="6.85546875" style="3" bestFit="1" customWidth="1"/>
    <col min="5380" max="5380" width="11.28515625" style="3" bestFit="1" customWidth="1"/>
    <col min="5381" max="5381" width="10.5703125" style="3" bestFit="1" customWidth="1"/>
    <col min="5382" max="5382" width="12.140625" style="3" customWidth="1"/>
    <col min="5383" max="5630" width="9.140625" style="3"/>
    <col min="5631" max="5631" width="2" style="3" customWidth="1"/>
    <col min="5632" max="5632" width="5.5703125" style="3" customWidth="1"/>
    <col min="5633" max="5633" width="43.5703125" style="3" bestFit="1" customWidth="1"/>
    <col min="5634" max="5634" width="9.140625" style="3" bestFit="1" customWidth="1"/>
    <col min="5635" max="5635" width="6.85546875" style="3" bestFit="1" customWidth="1"/>
    <col min="5636" max="5636" width="11.28515625" style="3" bestFit="1" customWidth="1"/>
    <col min="5637" max="5637" width="10.5703125" style="3" bestFit="1" customWidth="1"/>
    <col min="5638" max="5638" width="12.140625" style="3" customWidth="1"/>
    <col min="5639" max="5886" width="9.140625" style="3"/>
    <col min="5887" max="5887" width="2" style="3" customWidth="1"/>
    <col min="5888" max="5888" width="5.5703125" style="3" customWidth="1"/>
    <col min="5889" max="5889" width="43.5703125" style="3" bestFit="1" customWidth="1"/>
    <col min="5890" max="5890" width="9.140625" style="3" bestFit="1" customWidth="1"/>
    <col min="5891" max="5891" width="6.85546875" style="3" bestFit="1" customWidth="1"/>
    <col min="5892" max="5892" width="11.28515625" style="3" bestFit="1" customWidth="1"/>
    <col min="5893" max="5893" width="10.5703125" style="3" bestFit="1" customWidth="1"/>
    <col min="5894" max="5894" width="12.140625" style="3" customWidth="1"/>
    <col min="5895" max="6142" width="9.140625" style="3"/>
    <col min="6143" max="6143" width="2" style="3" customWidth="1"/>
    <col min="6144" max="6144" width="5.5703125" style="3" customWidth="1"/>
    <col min="6145" max="6145" width="43.5703125" style="3" bestFit="1" customWidth="1"/>
    <col min="6146" max="6146" width="9.140625" style="3" bestFit="1" customWidth="1"/>
    <col min="6147" max="6147" width="6.85546875" style="3" bestFit="1" customWidth="1"/>
    <col min="6148" max="6148" width="11.28515625" style="3" bestFit="1" customWidth="1"/>
    <col min="6149" max="6149" width="10.5703125" style="3" bestFit="1" customWidth="1"/>
    <col min="6150" max="6150" width="12.140625" style="3" customWidth="1"/>
    <col min="6151" max="6398" width="9.140625" style="3"/>
    <col min="6399" max="6399" width="2" style="3" customWidth="1"/>
    <col min="6400" max="6400" width="5.5703125" style="3" customWidth="1"/>
    <col min="6401" max="6401" width="43.5703125" style="3" bestFit="1" customWidth="1"/>
    <col min="6402" max="6402" width="9.140625" style="3" bestFit="1" customWidth="1"/>
    <col min="6403" max="6403" width="6.85546875" style="3" bestFit="1" customWidth="1"/>
    <col min="6404" max="6404" width="11.28515625" style="3" bestFit="1" customWidth="1"/>
    <col min="6405" max="6405" width="10.5703125" style="3" bestFit="1" customWidth="1"/>
    <col min="6406" max="6406" width="12.140625" style="3" customWidth="1"/>
    <col min="6407" max="6654" width="9.140625" style="3"/>
    <col min="6655" max="6655" width="2" style="3" customWidth="1"/>
    <col min="6656" max="6656" width="5.5703125" style="3" customWidth="1"/>
    <col min="6657" max="6657" width="43.5703125" style="3" bestFit="1" customWidth="1"/>
    <col min="6658" max="6658" width="9.140625" style="3" bestFit="1" customWidth="1"/>
    <col min="6659" max="6659" width="6.85546875" style="3" bestFit="1" customWidth="1"/>
    <col min="6660" max="6660" width="11.28515625" style="3" bestFit="1" customWidth="1"/>
    <col min="6661" max="6661" width="10.5703125" style="3" bestFit="1" customWidth="1"/>
    <col min="6662" max="6662" width="12.140625" style="3" customWidth="1"/>
    <col min="6663" max="6910" width="9.140625" style="3"/>
    <col min="6911" max="6911" width="2" style="3" customWidth="1"/>
    <col min="6912" max="6912" width="5.5703125" style="3" customWidth="1"/>
    <col min="6913" max="6913" width="43.5703125" style="3" bestFit="1" customWidth="1"/>
    <col min="6914" max="6914" width="9.140625" style="3" bestFit="1" customWidth="1"/>
    <col min="6915" max="6915" width="6.85546875" style="3" bestFit="1" customWidth="1"/>
    <col min="6916" max="6916" width="11.28515625" style="3" bestFit="1" customWidth="1"/>
    <col min="6917" max="6917" width="10.5703125" style="3" bestFit="1" customWidth="1"/>
    <col min="6918" max="6918" width="12.140625" style="3" customWidth="1"/>
    <col min="6919" max="7166" width="9.140625" style="3"/>
    <col min="7167" max="7167" width="2" style="3" customWidth="1"/>
    <col min="7168" max="7168" width="5.5703125" style="3" customWidth="1"/>
    <col min="7169" max="7169" width="43.5703125" style="3" bestFit="1" customWidth="1"/>
    <col min="7170" max="7170" width="9.140625" style="3" bestFit="1" customWidth="1"/>
    <col min="7171" max="7171" width="6.85546875" style="3" bestFit="1" customWidth="1"/>
    <col min="7172" max="7172" width="11.28515625" style="3" bestFit="1" customWidth="1"/>
    <col min="7173" max="7173" width="10.5703125" style="3" bestFit="1" customWidth="1"/>
    <col min="7174" max="7174" width="12.140625" style="3" customWidth="1"/>
    <col min="7175" max="7422" width="9.140625" style="3"/>
    <col min="7423" max="7423" width="2" style="3" customWidth="1"/>
    <col min="7424" max="7424" width="5.5703125" style="3" customWidth="1"/>
    <col min="7425" max="7425" width="43.5703125" style="3" bestFit="1" customWidth="1"/>
    <col min="7426" max="7426" width="9.140625" style="3" bestFit="1" customWidth="1"/>
    <col min="7427" max="7427" width="6.85546875" style="3" bestFit="1" customWidth="1"/>
    <col min="7428" max="7428" width="11.28515625" style="3" bestFit="1" customWidth="1"/>
    <col min="7429" max="7429" width="10.5703125" style="3" bestFit="1" customWidth="1"/>
    <col min="7430" max="7430" width="12.140625" style="3" customWidth="1"/>
    <col min="7431" max="7678" width="9.140625" style="3"/>
    <col min="7679" max="7679" width="2" style="3" customWidth="1"/>
    <col min="7680" max="7680" width="5.5703125" style="3" customWidth="1"/>
    <col min="7681" max="7681" width="43.5703125" style="3" bestFit="1" customWidth="1"/>
    <col min="7682" max="7682" width="9.140625" style="3" bestFit="1" customWidth="1"/>
    <col min="7683" max="7683" width="6.85546875" style="3" bestFit="1" customWidth="1"/>
    <col min="7684" max="7684" width="11.28515625" style="3" bestFit="1" customWidth="1"/>
    <col min="7685" max="7685" width="10.5703125" style="3" bestFit="1" customWidth="1"/>
    <col min="7686" max="7686" width="12.140625" style="3" customWidth="1"/>
    <col min="7687" max="7934" width="9.140625" style="3"/>
    <col min="7935" max="7935" width="2" style="3" customWidth="1"/>
    <col min="7936" max="7936" width="5.5703125" style="3" customWidth="1"/>
    <col min="7937" max="7937" width="43.5703125" style="3" bestFit="1" customWidth="1"/>
    <col min="7938" max="7938" width="9.140625" style="3" bestFit="1" customWidth="1"/>
    <col min="7939" max="7939" width="6.85546875" style="3" bestFit="1" customWidth="1"/>
    <col min="7940" max="7940" width="11.28515625" style="3" bestFit="1" customWidth="1"/>
    <col min="7941" max="7941" width="10.5703125" style="3" bestFit="1" customWidth="1"/>
    <col min="7942" max="7942" width="12.140625" style="3" customWidth="1"/>
    <col min="7943" max="8190" width="9.140625" style="3"/>
    <col min="8191" max="8191" width="2" style="3" customWidth="1"/>
    <col min="8192" max="8192" width="5.5703125" style="3" customWidth="1"/>
    <col min="8193" max="8193" width="43.5703125" style="3" bestFit="1" customWidth="1"/>
    <col min="8194" max="8194" width="9.140625" style="3" bestFit="1" customWidth="1"/>
    <col min="8195" max="8195" width="6.85546875" style="3" bestFit="1" customWidth="1"/>
    <col min="8196" max="8196" width="11.28515625" style="3" bestFit="1" customWidth="1"/>
    <col min="8197" max="8197" width="10.5703125" style="3" bestFit="1" customWidth="1"/>
    <col min="8198" max="8198" width="12.140625" style="3" customWidth="1"/>
    <col min="8199" max="8446" width="9.140625" style="3"/>
    <col min="8447" max="8447" width="2" style="3" customWidth="1"/>
    <col min="8448" max="8448" width="5.5703125" style="3" customWidth="1"/>
    <col min="8449" max="8449" width="43.5703125" style="3" bestFit="1" customWidth="1"/>
    <col min="8450" max="8450" width="9.140625" style="3" bestFit="1" customWidth="1"/>
    <col min="8451" max="8451" width="6.85546875" style="3" bestFit="1" customWidth="1"/>
    <col min="8452" max="8452" width="11.28515625" style="3" bestFit="1" customWidth="1"/>
    <col min="8453" max="8453" width="10.5703125" style="3" bestFit="1" customWidth="1"/>
    <col min="8454" max="8454" width="12.140625" style="3" customWidth="1"/>
    <col min="8455" max="8702" width="9.140625" style="3"/>
    <col min="8703" max="8703" width="2" style="3" customWidth="1"/>
    <col min="8704" max="8704" width="5.5703125" style="3" customWidth="1"/>
    <col min="8705" max="8705" width="43.5703125" style="3" bestFit="1" customWidth="1"/>
    <col min="8706" max="8706" width="9.140625" style="3" bestFit="1" customWidth="1"/>
    <col min="8707" max="8707" width="6.85546875" style="3" bestFit="1" customWidth="1"/>
    <col min="8708" max="8708" width="11.28515625" style="3" bestFit="1" customWidth="1"/>
    <col min="8709" max="8709" width="10.5703125" style="3" bestFit="1" customWidth="1"/>
    <col min="8710" max="8710" width="12.140625" style="3" customWidth="1"/>
    <col min="8711" max="8958" width="9.140625" style="3"/>
    <col min="8959" max="8959" width="2" style="3" customWidth="1"/>
    <col min="8960" max="8960" width="5.5703125" style="3" customWidth="1"/>
    <col min="8961" max="8961" width="43.5703125" style="3" bestFit="1" customWidth="1"/>
    <col min="8962" max="8962" width="9.140625" style="3" bestFit="1" customWidth="1"/>
    <col min="8963" max="8963" width="6.85546875" style="3" bestFit="1" customWidth="1"/>
    <col min="8964" max="8964" width="11.28515625" style="3" bestFit="1" customWidth="1"/>
    <col min="8965" max="8965" width="10.5703125" style="3" bestFit="1" customWidth="1"/>
    <col min="8966" max="8966" width="12.140625" style="3" customWidth="1"/>
    <col min="8967" max="9214" width="9.140625" style="3"/>
    <col min="9215" max="9215" width="2" style="3" customWidth="1"/>
    <col min="9216" max="9216" width="5.5703125" style="3" customWidth="1"/>
    <col min="9217" max="9217" width="43.5703125" style="3" bestFit="1" customWidth="1"/>
    <col min="9218" max="9218" width="9.140625" style="3" bestFit="1" customWidth="1"/>
    <col min="9219" max="9219" width="6.85546875" style="3" bestFit="1" customWidth="1"/>
    <col min="9220" max="9220" width="11.28515625" style="3" bestFit="1" customWidth="1"/>
    <col min="9221" max="9221" width="10.5703125" style="3" bestFit="1" customWidth="1"/>
    <col min="9222" max="9222" width="12.140625" style="3" customWidth="1"/>
    <col min="9223" max="9470" width="9.140625" style="3"/>
    <col min="9471" max="9471" width="2" style="3" customWidth="1"/>
    <col min="9472" max="9472" width="5.5703125" style="3" customWidth="1"/>
    <col min="9473" max="9473" width="43.5703125" style="3" bestFit="1" customWidth="1"/>
    <col min="9474" max="9474" width="9.140625" style="3" bestFit="1" customWidth="1"/>
    <col min="9475" max="9475" width="6.85546875" style="3" bestFit="1" customWidth="1"/>
    <col min="9476" max="9476" width="11.28515625" style="3" bestFit="1" customWidth="1"/>
    <col min="9477" max="9477" width="10.5703125" style="3" bestFit="1" customWidth="1"/>
    <col min="9478" max="9478" width="12.140625" style="3" customWidth="1"/>
    <col min="9479" max="9726" width="9.140625" style="3"/>
    <col min="9727" max="9727" width="2" style="3" customWidth="1"/>
    <col min="9728" max="9728" width="5.5703125" style="3" customWidth="1"/>
    <col min="9729" max="9729" width="43.5703125" style="3" bestFit="1" customWidth="1"/>
    <col min="9730" max="9730" width="9.140625" style="3" bestFit="1" customWidth="1"/>
    <col min="9731" max="9731" width="6.85546875" style="3" bestFit="1" customWidth="1"/>
    <col min="9732" max="9732" width="11.28515625" style="3" bestFit="1" customWidth="1"/>
    <col min="9733" max="9733" width="10.5703125" style="3" bestFit="1" customWidth="1"/>
    <col min="9734" max="9734" width="12.140625" style="3" customWidth="1"/>
    <col min="9735" max="9982" width="9.140625" style="3"/>
    <col min="9983" max="9983" width="2" style="3" customWidth="1"/>
    <col min="9984" max="9984" width="5.5703125" style="3" customWidth="1"/>
    <col min="9985" max="9985" width="43.5703125" style="3" bestFit="1" customWidth="1"/>
    <col min="9986" max="9986" width="9.140625" style="3" bestFit="1" customWidth="1"/>
    <col min="9987" max="9987" width="6.85546875" style="3" bestFit="1" customWidth="1"/>
    <col min="9988" max="9988" width="11.28515625" style="3" bestFit="1" customWidth="1"/>
    <col min="9989" max="9989" width="10.5703125" style="3" bestFit="1" customWidth="1"/>
    <col min="9990" max="9990" width="12.140625" style="3" customWidth="1"/>
    <col min="9991" max="10238" width="9.140625" style="3"/>
    <col min="10239" max="10239" width="2" style="3" customWidth="1"/>
    <col min="10240" max="10240" width="5.5703125" style="3" customWidth="1"/>
    <col min="10241" max="10241" width="43.5703125" style="3" bestFit="1" customWidth="1"/>
    <col min="10242" max="10242" width="9.140625" style="3" bestFit="1" customWidth="1"/>
    <col min="10243" max="10243" width="6.85546875" style="3" bestFit="1" customWidth="1"/>
    <col min="10244" max="10244" width="11.28515625" style="3" bestFit="1" customWidth="1"/>
    <col min="10245" max="10245" width="10.5703125" style="3" bestFit="1" customWidth="1"/>
    <col min="10246" max="10246" width="12.140625" style="3" customWidth="1"/>
    <col min="10247" max="10494" width="9.140625" style="3"/>
    <col min="10495" max="10495" width="2" style="3" customWidth="1"/>
    <col min="10496" max="10496" width="5.5703125" style="3" customWidth="1"/>
    <col min="10497" max="10497" width="43.5703125" style="3" bestFit="1" customWidth="1"/>
    <col min="10498" max="10498" width="9.140625" style="3" bestFit="1" customWidth="1"/>
    <col min="10499" max="10499" width="6.85546875" style="3" bestFit="1" customWidth="1"/>
    <col min="10500" max="10500" width="11.28515625" style="3" bestFit="1" customWidth="1"/>
    <col min="10501" max="10501" width="10.5703125" style="3" bestFit="1" customWidth="1"/>
    <col min="10502" max="10502" width="12.140625" style="3" customWidth="1"/>
    <col min="10503" max="10750" width="9.140625" style="3"/>
    <col min="10751" max="10751" width="2" style="3" customWidth="1"/>
    <col min="10752" max="10752" width="5.5703125" style="3" customWidth="1"/>
    <col min="10753" max="10753" width="43.5703125" style="3" bestFit="1" customWidth="1"/>
    <col min="10754" max="10754" width="9.140625" style="3" bestFit="1" customWidth="1"/>
    <col min="10755" max="10755" width="6.85546875" style="3" bestFit="1" customWidth="1"/>
    <col min="10756" max="10756" width="11.28515625" style="3" bestFit="1" customWidth="1"/>
    <col min="10757" max="10757" width="10.5703125" style="3" bestFit="1" customWidth="1"/>
    <col min="10758" max="10758" width="12.140625" style="3" customWidth="1"/>
    <col min="10759" max="11006" width="9.140625" style="3"/>
    <col min="11007" max="11007" width="2" style="3" customWidth="1"/>
    <col min="11008" max="11008" width="5.5703125" style="3" customWidth="1"/>
    <col min="11009" max="11009" width="43.5703125" style="3" bestFit="1" customWidth="1"/>
    <col min="11010" max="11010" width="9.140625" style="3" bestFit="1" customWidth="1"/>
    <col min="11011" max="11011" width="6.85546875" style="3" bestFit="1" customWidth="1"/>
    <col min="11012" max="11012" width="11.28515625" style="3" bestFit="1" customWidth="1"/>
    <col min="11013" max="11013" width="10.5703125" style="3" bestFit="1" customWidth="1"/>
    <col min="11014" max="11014" width="12.140625" style="3" customWidth="1"/>
    <col min="11015" max="11262" width="9.140625" style="3"/>
    <col min="11263" max="11263" width="2" style="3" customWidth="1"/>
    <col min="11264" max="11264" width="5.5703125" style="3" customWidth="1"/>
    <col min="11265" max="11265" width="43.5703125" style="3" bestFit="1" customWidth="1"/>
    <col min="11266" max="11266" width="9.140625" style="3" bestFit="1" customWidth="1"/>
    <col min="11267" max="11267" width="6.85546875" style="3" bestFit="1" customWidth="1"/>
    <col min="11268" max="11268" width="11.28515625" style="3" bestFit="1" customWidth="1"/>
    <col min="11269" max="11269" width="10.5703125" style="3" bestFit="1" customWidth="1"/>
    <col min="11270" max="11270" width="12.140625" style="3" customWidth="1"/>
    <col min="11271" max="11518" width="9.140625" style="3"/>
    <col min="11519" max="11519" width="2" style="3" customWidth="1"/>
    <col min="11520" max="11520" width="5.5703125" style="3" customWidth="1"/>
    <col min="11521" max="11521" width="43.5703125" style="3" bestFit="1" customWidth="1"/>
    <col min="11522" max="11522" width="9.140625" style="3" bestFit="1" customWidth="1"/>
    <col min="11523" max="11523" width="6.85546875" style="3" bestFit="1" customWidth="1"/>
    <col min="11524" max="11524" width="11.28515625" style="3" bestFit="1" customWidth="1"/>
    <col min="11525" max="11525" width="10.5703125" style="3" bestFit="1" customWidth="1"/>
    <col min="11526" max="11526" width="12.140625" style="3" customWidth="1"/>
    <col min="11527" max="11774" width="9.140625" style="3"/>
    <col min="11775" max="11775" width="2" style="3" customWidth="1"/>
    <col min="11776" max="11776" width="5.5703125" style="3" customWidth="1"/>
    <col min="11777" max="11777" width="43.5703125" style="3" bestFit="1" customWidth="1"/>
    <col min="11778" max="11778" width="9.140625" style="3" bestFit="1" customWidth="1"/>
    <col min="11779" max="11779" width="6.85546875" style="3" bestFit="1" customWidth="1"/>
    <col min="11780" max="11780" width="11.28515625" style="3" bestFit="1" customWidth="1"/>
    <col min="11781" max="11781" width="10.5703125" style="3" bestFit="1" customWidth="1"/>
    <col min="11782" max="11782" width="12.140625" style="3" customWidth="1"/>
    <col min="11783" max="12030" width="9.140625" style="3"/>
    <col min="12031" max="12031" width="2" style="3" customWidth="1"/>
    <col min="12032" max="12032" width="5.5703125" style="3" customWidth="1"/>
    <col min="12033" max="12033" width="43.5703125" style="3" bestFit="1" customWidth="1"/>
    <col min="12034" max="12034" width="9.140625" style="3" bestFit="1" customWidth="1"/>
    <col min="12035" max="12035" width="6.85546875" style="3" bestFit="1" customWidth="1"/>
    <col min="12036" max="12036" width="11.28515625" style="3" bestFit="1" customWidth="1"/>
    <col min="12037" max="12037" width="10.5703125" style="3" bestFit="1" customWidth="1"/>
    <col min="12038" max="12038" width="12.140625" style="3" customWidth="1"/>
    <col min="12039" max="12286" width="9.140625" style="3"/>
    <col min="12287" max="12287" width="2" style="3" customWidth="1"/>
    <col min="12288" max="12288" width="5.5703125" style="3" customWidth="1"/>
    <col min="12289" max="12289" width="43.5703125" style="3" bestFit="1" customWidth="1"/>
    <col min="12290" max="12290" width="9.140625" style="3" bestFit="1" customWidth="1"/>
    <col min="12291" max="12291" width="6.85546875" style="3" bestFit="1" customWidth="1"/>
    <col min="12292" max="12292" width="11.28515625" style="3" bestFit="1" customWidth="1"/>
    <col min="12293" max="12293" width="10.5703125" style="3" bestFit="1" customWidth="1"/>
    <col min="12294" max="12294" width="12.140625" style="3" customWidth="1"/>
    <col min="12295" max="12542" width="9.140625" style="3"/>
    <col min="12543" max="12543" width="2" style="3" customWidth="1"/>
    <col min="12544" max="12544" width="5.5703125" style="3" customWidth="1"/>
    <col min="12545" max="12545" width="43.5703125" style="3" bestFit="1" customWidth="1"/>
    <col min="12546" max="12546" width="9.140625" style="3" bestFit="1" customWidth="1"/>
    <col min="12547" max="12547" width="6.85546875" style="3" bestFit="1" customWidth="1"/>
    <col min="12548" max="12548" width="11.28515625" style="3" bestFit="1" customWidth="1"/>
    <col min="12549" max="12549" width="10.5703125" style="3" bestFit="1" customWidth="1"/>
    <col min="12550" max="12550" width="12.140625" style="3" customWidth="1"/>
    <col min="12551" max="12798" width="9.140625" style="3"/>
    <col min="12799" max="12799" width="2" style="3" customWidth="1"/>
    <col min="12800" max="12800" width="5.5703125" style="3" customWidth="1"/>
    <col min="12801" max="12801" width="43.5703125" style="3" bestFit="1" customWidth="1"/>
    <col min="12802" max="12802" width="9.140625" style="3" bestFit="1" customWidth="1"/>
    <col min="12803" max="12803" width="6.85546875" style="3" bestFit="1" customWidth="1"/>
    <col min="12804" max="12804" width="11.28515625" style="3" bestFit="1" customWidth="1"/>
    <col min="12805" max="12805" width="10.5703125" style="3" bestFit="1" customWidth="1"/>
    <col min="12806" max="12806" width="12.140625" style="3" customWidth="1"/>
    <col min="12807" max="13054" width="9.140625" style="3"/>
    <col min="13055" max="13055" width="2" style="3" customWidth="1"/>
    <col min="13056" max="13056" width="5.5703125" style="3" customWidth="1"/>
    <col min="13057" max="13057" width="43.5703125" style="3" bestFit="1" customWidth="1"/>
    <col min="13058" max="13058" width="9.140625" style="3" bestFit="1" customWidth="1"/>
    <col min="13059" max="13059" width="6.85546875" style="3" bestFit="1" customWidth="1"/>
    <col min="13060" max="13060" width="11.28515625" style="3" bestFit="1" customWidth="1"/>
    <col min="13061" max="13061" width="10.5703125" style="3" bestFit="1" customWidth="1"/>
    <col min="13062" max="13062" width="12.140625" style="3" customWidth="1"/>
    <col min="13063" max="13310" width="9.140625" style="3"/>
    <col min="13311" max="13311" width="2" style="3" customWidth="1"/>
    <col min="13312" max="13312" width="5.5703125" style="3" customWidth="1"/>
    <col min="13313" max="13313" width="43.5703125" style="3" bestFit="1" customWidth="1"/>
    <col min="13314" max="13314" width="9.140625" style="3" bestFit="1" customWidth="1"/>
    <col min="13315" max="13315" width="6.85546875" style="3" bestFit="1" customWidth="1"/>
    <col min="13316" max="13316" width="11.28515625" style="3" bestFit="1" customWidth="1"/>
    <col min="13317" max="13317" width="10.5703125" style="3" bestFit="1" customWidth="1"/>
    <col min="13318" max="13318" width="12.140625" style="3" customWidth="1"/>
    <col min="13319" max="13566" width="9.140625" style="3"/>
    <col min="13567" max="13567" width="2" style="3" customWidth="1"/>
    <col min="13568" max="13568" width="5.5703125" style="3" customWidth="1"/>
    <col min="13569" max="13569" width="43.5703125" style="3" bestFit="1" customWidth="1"/>
    <col min="13570" max="13570" width="9.140625" style="3" bestFit="1" customWidth="1"/>
    <col min="13571" max="13571" width="6.85546875" style="3" bestFit="1" customWidth="1"/>
    <col min="13572" max="13572" width="11.28515625" style="3" bestFit="1" customWidth="1"/>
    <col min="13573" max="13573" width="10.5703125" style="3" bestFit="1" customWidth="1"/>
    <col min="13574" max="13574" width="12.140625" style="3" customWidth="1"/>
    <col min="13575" max="13822" width="9.140625" style="3"/>
    <col min="13823" max="13823" width="2" style="3" customWidth="1"/>
    <col min="13824" max="13824" width="5.5703125" style="3" customWidth="1"/>
    <col min="13825" max="13825" width="43.5703125" style="3" bestFit="1" customWidth="1"/>
    <col min="13826" max="13826" width="9.140625" style="3" bestFit="1" customWidth="1"/>
    <col min="13827" max="13827" width="6.85546875" style="3" bestFit="1" customWidth="1"/>
    <col min="13828" max="13828" width="11.28515625" style="3" bestFit="1" customWidth="1"/>
    <col min="13829" max="13829" width="10.5703125" style="3" bestFit="1" customWidth="1"/>
    <col min="13830" max="13830" width="12.140625" style="3" customWidth="1"/>
    <col min="13831" max="14078" width="9.140625" style="3"/>
    <col min="14079" max="14079" width="2" style="3" customWidth="1"/>
    <col min="14080" max="14080" width="5.5703125" style="3" customWidth="1"/>
    <col min="14081" max="14081" width="43.5703125" style="3" bestFit="1" customWidth="1"/>
    <col min="14082" max="14082" width="9.140625" style="3" bestFit="1" customWidth="1"/>
    <col min="14083" max="14083" width="6.85546875" style="3" bestFit="1" customWidth="1"/>
    <col min="14084" max="14084" width="11.28515625" style="3" bestFit="1" customWidth="1"/>
    <col min="14085" max="14085" width="10.5703125" style="3" bestFit="1" customWidth="1"/>
    <col min="14086" max="14086" width="12.140625" style="3" customWidth="1"/>
    <col min="14087" max="14334" width="9.140625" style="3"/>
    <col min="14335" max="14335" width="2" style="3" customWidth="1"/>
    <col min="14336" max="14336" width="5.5703125" style="3" customWidth="1"/>
    <col min="14337" max="14337" width="43.5703125" style="3" bestFit="1" customWidth="1"/>
    <col min="14338" max="14338" width="9.140625" style="3" bestFit="1" customWidth="1"/>
    <col min="14339" max="14339" width="6.85546875" style="3" bestFit="1" customWidth="1"/>
    <col min="14340" max="14340" width="11.28515625" style="3" bestFit="1" customWidth="1"/>
    <col min="14341" max="14341" width="10.5703125" style="3" bestFit="1" customWidth="1"/>
    <col min="14342" max="14342" width="12.140625" style="3" customWidth="1"/>
    <col min="14343" max="14590" width="9.140625" style="3"/>
    <col min="14591" max="14591" width="2" style="3" customWidth="1"/>
    <col min="14592" max="14592" width="5.5703125" style="3" customWidth="1"/>
    <col min="14593" max="14593" width="43.5703125" style="3" bestFit="1" customWidth="1"/>
    <col min="14594" max="14594" width="9.140625" style="3" bestFit="1" customWidth="1"/>
    <col min="14595" max="14595" width="6.85546875" style="3" bestFit="1" customWidth="1"/>
    <col min="14596" max="14596" width="11.28515625" style="3" bestFit="1" customWidth="1"/>
    <col min="14597" max="14597" width="10.5703125" style="3" bestFit="1" customWidth="1"/>
    <col min="14598" max="14598" width="12.140625" style="3" customWidth="1"/>
    <col min="14599" max="14846" width="9.140625" style="3"/>
    <col min="14847" max="14847" width="2" style="3" customWidth="1"/>
    <col min="14848" max="14848" width="5.5703125" style="3" customWidth="1"/>
    <col min="14849" max="14849" width="43.5703125" style="3" bestFit="1" customWidth="1"/>
    <col min="14850" max="14850" width="9.140625" style="3" bestFit="1" customWidth="1"/>
    <col min="14851" max="14851" width="6.85546875" style="3" bestFit="1" customWidth="1"/>
    <col min="14852" max="14852" width="11.28515625" style="3" bestFit="1" customWidth="1"/>
    <col min="14853" max="14853" width="10.5703125" style="3" bestFit="1" customWidth="1"/>
    <col min="14854" max="14854" width="12.140625" style="3" customWidth="1"/>
    <col min="14855" max="15102" width="9.140625" style="3"/>
    <col min="15103" max="15103" width="2" style="3" customWidth="1"/>
    <col min="15104" max="15104" width="5.5703125" style="3" customWidth="1"/>
    <col min="15105" max="15105" width="43.5703125" style="3" bestFit="1" customWidth="1"/>
    <col min="15106" max="15106" width="9.140625" style="3" bestFit="1" customWidth="1"/>
    <col min="15107" max="15107" width="6.85546875" style="3" bestFit="1" customWidth="1"/>
    <col min="15108" max="15108" width="11.28515625" style="3" bestFit="1" customWidth="1"/>
    <col min="15109" max="15109" width="10.5703125" style="3" bestFit="1" customWidth="1"/>
    <col min="15110" max="15110" width="12.140625" style="3" customWidth="1"/>
    <col min="15111" max="15358" width="9.140625" style="3"/>
    <col min="15359" max="15359" width="2" style="3" customWidth="1"/>
    <col min="15360" max="15360" width="5.5703125" style="3" customWidth="1"/>
    <col min="15361" max="15361" width="43.5703125" style="3" bestFit="1" customWidth="1"/>
    <col min="15362" max="15362" width="9.140625" style="3" bestFit="1" customWidth="1"/>
    <col min="15363" max="15363" width="6.85546875" style="3" bestFit="1" customWidth="1"/>
    <col min="15364" max="15364" width="11.28515625" style="3" bestFit="1" customWidth="1"/>
    <col min="15365" max="15365" width="10.5703125" style="3" bestFit="1" customWidth="1"/>
    <col min="15366" max="15366" width="12.140625" style="3" customWidth="1"/>
    <col min="15367" max="15614" width="9.140625" style="3"/>
    <col min="15615" max="15615" width="2" style="3" customWidth="1"/>
    <col min="15616" max="15616" width="5.5703125" style="3" customWidth="1"/>
    <col min="15617" max="15617" width="43.5703125" style="3" bestFit="1" customWidth="1"/>
    <col min="15618" max="15618" width="9.140625" style="3" bestFit="1" customWidth="1"/>
    <col min="15619" max="15619" width="6.85546875" style="3" bestFit="1" customWidth="1"/>
    <col min="15620" max="15620" width="11.28515625" style="3" bestFit="1" customWidth="1"/>
    <col min="15621" max="15621" width="10.5703125" style="3" bestFit="1" customWidth="1"/>
    <col min="15622" max="15622" width="12.140625" style="3" customWidth="1"/>
    <col min="15623" max="15870" width="9.140625" style="3"/>
    <col min="15871" max="15871" width="2" style="3" customWidth="1"/>
    <col min="15872" max="15872" width="5.5703125" style="3" customWidth="1"/>
    <col min="15873" max="15873" width="43.5703125" style="3" bestFit="1" customWidth="1"/>
    <col min="15874" max="15874" width="9.140625" style="3" bestFit="1" customWidth="1"/>
    <col min="15875" max="15875" width="6.85546875" style="3" bestFit="1" customWidth="1"/>
    <col min="15876" max="15876" width="11.28515625" style="3" bestFit="1" customWidth="1"/>
    <col min="15877" max="15877" width="10.5703125" style="3" bestFit="1" customWidth="1"/>
    <col min="15878" max="15878" width="12.140625" style="3" customWidth="1"/>
    <col min="15879" max="16126" width="9.140625" style="3"/>
    <col min="16127" max="16127" width="2" style="3" customWidth="1"/>
    <col min="16128" max="16128" width="5.5703125" style="3" customWidth="1"/>
    <col min="16129" max="16129" width="43.5703125" style="3" bestFit="1" customWidth="1"/>
    <col min="16130" max="16130" width="9.140625" style="3" bestFit="1" customWidth="1"/>
    <col min="16131" max="16131" width="6.85546875" style="3" bestFit="1" customWidth="1"/>
    <col min="16132" max="16132" width="11.28515625" style="3" bestFit="1" customWidth="1"/>
    <col min="16133" max="16133" width="10.5703125" style="3" bestFit="1" customWidth="1"/>
    <col min="16134" max="16134" width="12.140625" style="3" customWidth="1"/>
    <col min="16135" max="16384" width="9.140625" style="3"/>
  </cols>
  <sheetData>
    <row r="1" spans="1:7" s="5" customFormat="1" ht="15" x14ac:dyDescent="0.2">
      <c r="A1" s="942" t="s">
        <v>238</v>
      </c>
      <c r="B1" s="943"/>
      <c r="C1" s="943"/>
      <c r="D1" s="943"/>
      <c r="E1" s="943"/>
      <c r="F1" s="943"/>
      <c r="G1" s="944"/>
    </row>
    <row r="2" spans="1:7" s="574" customFormat="1" ht="24" customHeight="1" x14ac:dyDescent="0.2">
      <c r="A2" s="898" t="s">
        <v>40</v>
      </c>
      <c r="B2" s="899"/>
      <c r="C2" s="899"/>
      <c r="D2" s="951"/>
      <c r="E2" s="572" t="s">
        <v>667</v>
      </c>
      <c r="F2" s="660" t="s">
        <v>9</v>
      </c>
      <c r="G2" s="573" t="s">
        <v>0</v>
      </c>
    </row>
    <row r="3" spans="1:7" s="4" customFormat="1" ht="14.1" customHeight="1" x14ac:dyDescent="0.2">
      <c r="A3" s="362" t="s">
        <v>26</v>
      </c>
      <c r="B3" s="950" t="s">
        <v>289</v>
      </c>
      <c r="C3" s="950"/>
      <c r="D3" s="950"/>
      <c r="E3" s="950"/>
      <c r="F3" s="950"/>
      <c r="G3" s="950"/>
    </row>
    <row r="4" spans="1:7" ht="14.1" customHeight="1" x14ac:dyDescent="0.2">
      <c r="A4" s="363" t="s">
        <v>138</v>
      </c>
      <c r="B4" s="947" t="str">
        <f>'(2)_Insumos'!B18</f>
        <v>Pessoal Operacional</v>
      </c>
      <c r="C4" s="947"/>
      <c r="D4" s="947"/>
      <c r="E4" s="136">
        <f>'(2)_Insumos'!F18</f>
        <v>0</v>
      </c>
      <c r="F4" s="144">
        <f>'(2)_Insumos'!D18</f>
        <v>0</v>
      </c>
      <c r="G4" s="344">
        <f>$E$4*F4</f>
        <v>0</v>
      </c>
    </row>
    <row r="5" spans="1:7" ht="14.1" customHeight="1" x14ac:dyDescent="0.2">
      <c r="A5" s="364" t="s">
        <v>140</v>
      </c>
      <c r="B5" s="948" t="str">
        <f>'(2)_Insumos'!B19</f>
        <v>Pessoal Administrativo</v>
      </c>
      <c r="C5" s="948"/>
      <c r="D5" s="948"/>
      <c r="E5" s="347">
        <f>'(2)_Insumos'!F19</f>
        <v>0</v>
      </c>
      <c r="F5" s="348">
        <f>'(2)_Insumos'!D19</f>
        <v>0</v>
      </c>
      <c r="G5" s="349">
        <f>$E$5*F5</f>
        <v>0</v>
      </c>
    </row>
    <row r="6" spans="1:7" ht="14.1" customHeight="1" x14ac:dyDescent="0.2">
      <c r="A6" s="365" t="s">
        <v>141</v>
      </c>
      <c r="B6" s="949" t="str">
        <f>'(2)_Insumos'!B20</f>
        <v>Pessoal de Manutenção</v>
      </c>
      <c r="C6" s="949"/>
      <c r="D6" s="949"/>
      <c r="E6" s="124">
        <f>'(2)_Insumos'!F20</f>
        <v>0</v>
      </c>
      <c r="F6" s="145">
        <f>'(2)_Insumos'!D20</f>
        <v>0</v>
      </c>
      <c r="G6" s="351">
        <f>$E$6*F6</f>
        <v>0</v>
      </c>
    </row>
    <row r="7" spans="1:7" ht="14.1" customHeight="1" x14ac:dyDescent="0.2">
      <c r="A7" s="940" t="s">
        <v>257</v>
      </c>
      <c r="B7" s="941"/>
      <c r="C7" s="941"/>
      <c r="D7" s="941"/>
      <c r="E7" s="941"/>
      <c r="F7" s="941"/>
      <c r="G7" s="138">
        <f>SUM(G4:G6)</f>
        <v>0</v>
      </c>
    </row>
    <row r="8" spans="1:7" s="4" customFormat="1" ht="14.1" customHeight="1" x14ac:dyDescent="0.2">
      <c r="A8" s="362" t="s">
        <v>27</v>
      </c>
      <c r="B8" s="950" t="s">
        <v>290</v>
      </c>
      <c r="C8" s="950"/>
      <c r="D8" s="950"/>
      <c r="E8" s="950"/>
      <c r="F8" s="950"/>
      <c r="G8" s="950"/>
    </row>
    <row r="9" spans="1:7" ht="14.1" customHeight="1" x14ac:dyDescent="0.2">
      <c r="A9" s="363" t="s">
        <v>142</v>
      </c>
      <c r="B9" s="947" t="str">
        <f>B4</f>
        <v>Pessoal Operacional</v>
      </c>
      <c r="C9" s="947"/>
      <c r="D9" s="947"/>
      <c r="E9" s="136">
        <f>'(2)_Insumos'!F22</f>
        <v>0</v>
      </c>
      <c r="F9" s="144">
        <f>'(2)_Insumos'!D22</f>
        <v>0</v>
      </c>
      <c r="G9" s="344">
        <f>$E$9*F9</f>
        <v>0</v>
      </c>
    </row>
    <row r="10" spans="1:7" ht="14.1" customHeight="1" x14ac:dyDescent="0.2">
      <c r="A10" s="364" t="s">
        <v>143</v>
      </c>
      <c r="B10" s="948" t="str">
        <f>B5</f>
        <v>Pessoal Administrativo</v>
      </c>
      <c r="C10" s="948"/>
      <c r="D10" s="948"/>
      <c r="E10" s="347">
        <f>'(2)_Insumos'!F23</f>
        <v>0</v>
      </c>
      <c r="F10" s="348">
        <f>'(2)_Insumos'!D23</f>
        <v>0</v>
      </c>
      <c r="G10" s="349">
        <f>$E$10*F10</f>
        <v>0</v>
      </c>
    </row>
    <row r="11" spans="1:7" ht="14.1" customHeight="1" x14ac:dyDescent="0.2">
      <c r="A11" s="365" t="s">
        <v>144</v>
      </c>
      <c r="B11" s="949" t="str">
        <f>B6</f>
        <v>Pessoal de Manutenção</v>
      </c>
      <c r="C11" s="949"/>
      <c r="D11" s="949"/>
      <c r="E11" s="124">
        <f>'(2)_Insumos'!F24</f>
        <v>0</v>
      </c>
      <c r="F11" s="145">
        <f>'(2)_Insumos'!D24</f>
        <v>0</v>
      </c>
      <c r="G11" s="351">
        <f>$E$11*F11</f>
        <v>0</v>
      </c>
    </row>
    <row r="12" spans="1:7" ht="14.1" customHeight="1" x14ac:dyDescent="0.2">
      <c r="A12" s="940" t="s">
        <v>257</v>
      </c>
      <c r="B12" s="941"/>
      <c r="C12" s="941"/>
      <c r="D12" s="941"/>
      <c r="E12" s="941"/>
      <c r="F12" s="941"/>
      <c r="G12" s="138">
        <f>SUM(G9:G11)</f>
        <v>0</v>
      </c>
    </row>
    <row r="13" spans="1:7" s="4" customFormat="1" ht="14.1" customHeight="1" x14ac:dyDescent="0.2">
      <c r="A13" s="362" t="s">
        <v>29</v>
      </c>
      <c r="B13" s="950" t="s">
        <v>277</v>
      </c>
      <c r="C13" s="950"/>
      <c r="D13" s="950"/>
      <c r="E13" s="950"/>
      <c r="F13" s="950"/>
      <c r="G13" s="950"/>
    </row>
    <row r="14" spans="1:7" ht="14.1" customHeight="1" x14ac:dyDescent="0.2">
      <c r="A14" s="363" t="s">
        <v>147</v>
      </c>
      <c r="B14" s="947" t="str">
        <f>B9</f>
        <v>Pessoal Operacional</v>
      </c>
      <c r="C14" s="947"/>
      <c r="D14" s="947"/>
      <c r="E14" s="136">
        <f>'(2)_Insumos'!F26</f>
        <v>0</v>
      </c>
      <c r="F14" s="144">
        <f>'(2)_Insumos'!D26</f>
        <v>0</v>
      </c>
      <c r="G14" s="344">
        <f>$E$14*F14</f>
        <v>0</v>
      </c>
    </row>
    <row r="15" spans="1:7" ht="14.1" customHeight="1" x14ac:dyDescent="0.2">
      <c r="A15" s="364" t="s">
        <v>148</v>
      </c>
      <c r="B15" s="948" t="str">
        <f>B10</f>
        <v>Pessoal Administrativo</v>
      </c>
      <c r="C15" s="948"/>
      <c r="D15" s="948"/>
      <c r="E15" s="347">
        <f>'(2)_Insumos'!F27</f>
        <v>0</v>
      </c>
      <c r="F15" s="348">
        <f>'(2)_Insumos'!D27</f>
        <v>0</v>
      </c>
      <c r="G15" s="349">
        <f>$E$15*F15</f>
        <v>0</v>
      </c>
    </row>
    <row r="16" spans="1:7" ht="14.1" customHeight="1" x14ac:dyDescent="0.2">
      <c r="A16" s="365" t="s">
        <v>149</v>
      </c>
      <c r="B16" s="949" t="str">
        <f>B11</f>
        <v>Pessoal de Manutenção</v>
      </c>
      <c r="C16" s="949"/>
      <c r="D16" s="949"/>
      <c r="E16" s="124">
        <f>'(2)_Insumos'!F28</f>
        <v>0</v>
      </c>
      <c r="F16" s="145">
        <f>'(2)_Insumos'!D28</f>
        <v>0</v>
      </c>
      <c r="G16" s="351">
        <f>$E$16*F16</f>
        <v>0</v>
      </c>
    </row>
    <row r="17" spans="1:1023 1025:4095 4097:6144 6146:9216 9218:10239 10241:13311 13313:15360 15362:16380" ht="14.1" customHeight="1" x14ac:dyDescent="0.2">
      <c r="A17" s="940" t="s">
        <v>257</v>
      </c>
      <c r="B17" s="941"/>
      <c r="C17" s="941"/>
      <c r="D17" s="941"/>
      <c r="E17" s="941"/>
      <c r="F17" s="941"/>
      <c r="G17" s="138">
        <f>SUM(G14:G16)</f>
        <v>0</v>
      </c>
    </row>
    <row r="18" spans="1:1023 1025:4095 4097:6144 6146:9216 9218:10239 10241:13311 13313:15360 15362:16380" s="4" customFormat="1" ht="14.1" customHeight="1" x14ac:dyDescent="0.2">
      <c r="A18" s="362" t="s">
        <v>30</v>
      </c>
      <c r="B18" s="950" t="s">
        <v>291</v>
      </c>
      <c r="C18" s="950"/>
      <c r="D18" s="950"/>
      <c r="E18" s="950"/>
      <c r="F18" s="950"/>
      <c r="G18" s="950"/>
    </row>
    <row r="19" spans="1:1023 1025:4095 4097:6144 6146:9216 9218:10239 10241:13311 13313:15360 15362:16380" ht="14.1" customHeight="1" x14ac:dyDescent="0.2">
      <c r="A19" s="363" t="s">
        <v>150</v>
      </c>
      <c r="B19" s="947" t="str">
        <f>B14</f>
        <v>Pessoal Operacional</v>
      </c>
      <c r="C19" s="947"/>
      <c r="D19" s="947"/>
      <c r="E19" s="136">
        <f>'(2)_Insumos'!F30</f>
        <v>0</v>
      </c>
      <c r="F19" s="144">
        <f>'(2)_Insumos'!D30</f>
        <v>0</v>
      </c>
      <c r="G19" s="344">
        <f>$E$19*F19</f>
        <v>0</v>
      </c>
    </row>
    <row r="20" spans="1:1023 1025:4095 4097:6144 6146:9216 9218:10239 10241:13311 13313:15360 15362:16380" ht="14.1" customHeight="1" x14ac:dyDescent="0.2">
      <c r="A20" s="364" t="s">
        <v>151</v>
      </c>
      <c r="B20" s="948" t="str">
        <f>B15</f>
        <v>Pessoal Administrativo</v>
      </c>
      <c r="C20" s="948"/>
      <c r="D20" s="948"/>
      <c r="E20" s="347">
        <f>'(2)_Insumos'!F31</f>
        <v>0</v>
      </c>
      <c r="F20" s="348">
        <f>'(2)_Insumos'!D31</f>
        <v>0</v>
      </c>
      <c r="G20" s="349">
        <f>$E$20*F20</f>
        <v>0</v>
      </c>
    </row>
    <row r="21" spans="1:1023 1025:4095 4097:6144 6146:9216 9218:10239 10241:13311 13313:15360 15362:16380" ht="14.1" customHeight="1" x14ac:dyDescent="0.2">
      <c r="A21" s="365" t="s">
        <v>152</v>
      </c>
      <c r="B21" s="949" t="str">
        <f>B16</f>
        <v>Pessoal de Manutenção</v>
      </c>
      <c r="C21" s="949"/>
      <c r="D21" s="949"/>
      <c r="E21" s="124">
        <f>'(2)_Insumos'!F32</f>
        <v>0</v>
      </c>
      <c r="F21" s="145">
        <f>'(2)_Insumos'!D32</f>
        <v>0</v>
      </c>
      <c r="G21" s="351">
        <f>$E$21*F21</f>
        <v>0</v>
      </c>
    </row>
    <row r="22" spans="1:1023 1025:4095 4097:6144 6146:9216 9218:10239 10241:13311 13313:15360 15362:16380" ht="14.1" customHeight="1" x14ac:dyDescent="0.2">
      <c r="A22" s="940" t="s">
        <v>257</v>
      </c>
      <c r="B22" s="941"/>
      <c r="C22" s="941"/>
      <c r="D22" s="941"/>
      <c r="E22" s="941"/>
      <c r="F22" s="941"/>
      <c r="G22" s="138">
        <f>SUM(G19:G21)</f>
        <v>0</v>
      </c>
    </row>
    <row r="23" spans="1:1023 1025:4095 4097:6144 6146:9216 9218:10239 10241:13311 13313:15360 15362:16380" s="4" customFormat="1" ht="14.1" customHeight="1" x14ac:dyDescent="0.2">
      <c r="A23" s="362" t="s">
        <v>31</v>
      </c>
      <c r="B23" s="950" t="s">
        <v>286</v>
      </c>
      <c r="C23" s="950"/>
      <c r="D23" s="950"/>
      <c r="E23" s="950"/>
      <c r="F23" s="950"/>
      <c r="G23" s="950"/>
    </row>
    <row r="24" spans="1:1023 1025:4095 4097:6144 6146:9216 9218:10239 10241:13311 13313:15360 15362:16380" s="575" customFormat="1" ht="14.1" customHeight="1" x14ac:dyDescent="0.2">
      <c r="A24" s="955" t="s">
        <v>40</v>
      </c>
      <c r="B24" s="956"/>
      <c r="C24" s="956"/>
      <c r="D24" s="953" t="s">
        <v>395</v>
      </c>
      <c r="E24" s="953" t="s">
        <v>668</v>
      </c>
      <c r="F24" s="956" t="s">
        <v>9</v>
      </c>
      <c r="G24" s="959" t="s">
        <v>0</v>
      </c>
    </row>
    <row r="25" spans="1:1023 1025:4095 4097:6144 6146:9216 9218:10239 10241:13311 13313:15360 15362:16380" s="575" customFormat="1" ht="14.1" customHeight="1" x14ac:dyDescent="0.2">
      <c r="A25" s="957"/>
      <c r="B25" s="958"/>
      <c r="C25" s="958"/>
      <c r="D25" s="954"/>
      <c r="E25" s="954"/>
      <c r="F25" s="958"/>
      <c r="G25" s="960"/>
    </row>
    <row r="26" spans="1:1023 1025:4095 4097:6144 6146:9216 9218:10239 10241:13311 13313:15360 15362:16380" s="4" customFormat="1" ht="14.1" customHeight="1" x14ac:dyDescent="0.2">
      <c r="A26" s="362" t="s">
        <v>154</v>
      </c>
      <c r="B26" s="950" t="s">
        <v>278</v>
      </c>
      <c r="C26" s="950"/>
      <c r="D26" s="950"/>
      <c r="E26" s="950"/>
      <c r="F26" s="950"/>
      <c r="G26" s="950"/>
    </row>
    <row r="27" spans="1:1023 1025:4095 4097:6144 6146:9216 9218:10239 10241:13311 13313:15360 15362:16380" ht="14.1" customHeight="1" x14ac:dyDescent="0.2">
      <c r="A27" s="363" t="s">
        <v>535</v>
      </c>
      <c r="B27" s="896" t="str">
        <f>'(2)_Insumos'!B36</f>
        <v>Calça</v>
      </c>
      <c r="C27" s="896"/>
      <c r="D27" s="139">
        <f>'(2)_Insumos'!E36/12</f>
        <v>0.16666666666666666</v>
      </c>
      <c r="E27" s="136">
        <f>'(2)_Insumos'!F36</f>
        <v>0</v>
      </c>
      <c r="F27" s="146">
        <f>'(2)_Insumos'!D36</f>
        <v>0</v>
      </c>
      <c r="G27" s="344">
        <f>D27*E27*F27</f>
        <v>0</v>
      </c>
    </row>
    <row r="28" spans="1:1023 1025:4095 4097:6144 6146:9216 9218:10239 10241:13311 13313:15360 15362:16380" ht="14.1" customHeight="1" x14ac:dyDescent="0.2">
      <c r="A28" s="364" t="s">
        <v>536</v>
      </c>
      <c r="B28" s="931" t="str">
        <f>'(2)_Insumos'!B37</f>
        <v>Camisa</v>
      </c>
      <c r="C28" s="931"/>
      <c r="D28" s="366">
        <f>'(2)_Insumos'!E37/12</f>
        <v>0.16666666666666666</v>
      </c>
      <c r="E28" s="347">
        <f>'(2)_Insumos'!F37</f>
        <v>0</v>
      </c>
      <c r="F28" s="367">
        <f>'(2)_Insumos'!D37</f>
        <v>0</v>
      </c>
      <c r="G28" s="349">
        <f>D28*E28*F28</f>
        <v>0</v>
      </c>
    </row>
    <row r="29" spans="1:1023 1025:4095 4097:6144 6146:9216 9218:10239 10241:13311 13313:15360 15362:16380" ht="14.1" customHeight="1" x14ac:dyDescent="0.2">
      <c r="A29" s="365" t="s">
        <v>537</v>
      </c>
      <c r="B29" s="895" t="str">
        <f>'(2)_Insumos'!B38</f>
        <v>Botina com Biqueira de Aço</v>
      </c>
      <c r="C29" s="895"/>
      <c r="D29" s="368">
        <f>'(2)_Insumos'!E38/12</f>
        <v>0.16666666666666666</v>
      </c>
      <c r="E29" s="124">
        <f>'(2)_Insumos'!F38</f>
        <v>0</v>
      </c>
      <c r="F29" s="148">
        <f>'(2)_Insumos'!D38</f>
        <v>0</v>
      </c>
      <c r="G29" s="351">
        <f>D29*E29*F29</f>
        <v>0</v>
      </c>
    </row>
    <row r="30" spans="1:1023 1025:4095 4097:6144 6146:9216 9218:10239 10241:13311 13313:15360 15362:16380" ht="14.1" customHeight="1" x14ac:dyDescent="0.2">
      <c r="A30" s="940" t="s">
        <v>257</v>
      </c>
      <c r="B30" s="941"/>
      <c r="C30" s="941"/>
      <c r="D30" s="941"/>
      <c r="E30" s="941"/>
      <c r="F30" s="941"/>
      <c r="G30" s="138">
        <f>SUM(G27:G29)</f>
        <v>0</v>
      </c>
    </row>
    <row r="31" spans="1:1023 1025:4095 4097:6144 6146:9216 9218:10239 10241:13311 13313:15360 15362:16380" s="4" customFormat="1" ht="14.1" customHeight="1" x14ac:dyDescent="0.2">
      <c r="A31" s="362" t="s">
        <v>155</v>
      </c>
      <c r="B31" s="950" t="s">
        <v>279</v>
      </c>
      <c r="C31" s="950"/>
      <c r="D31" s="950"/>
      <c r="E31" s="950"/>
      <c r="F31" s="950"/>
      <c r="G31" s="950"/>
      <c r="H31" s="55"/>
      <c r="I31" s="26"/>
      <c r="K31" s="27"/>
      <c r="L31" s="28"/>
      <c r="M31" s="27"/>
      <c r="N31" s="28"/>
      <c r="O31" s="26"/>
      <c r="Q31" s="55"/>
      <c r="R31" s="26"/>
      <c r="T31" s="27"/>
      <c r="U31" s="28"/>
      <c r="V31" s="27"/>
      <c r="W31" s="28"/>
      <c r="X31" s="26"/>
      <c r="Z31" s="55"/>
      <c r="AA31" s="26"/>
      <c r="AC31" s="27"/>
      <c r="AD31" s="28"/>
      <c r="AE31" s="27"/>
      <c r="AF31" s="28"/>
      <c r="AG31" s="26"/>
      <c r="AI31" s="55"/>
      <c r="AJ31" s="26"/>
      <c r="AL31" s="27"/>
      <c r="AM31" s="28"/>
      <c r="AN31" s="27"/>
      <c r="AO31" s="28"/>
      <c r="AP31" s="26"/>
      <c r="AR31" s="55"/>
      <c r="AS31" s="26"/>
      <c r="AU31" s="27"/>
      <c r="AV31" s="28"/>
      <c r="AW31" s="27"/>
      <c r="AX31" s="28"/>
      <c r="AY31" s="26"/>
      <c r="BA31" s="55"/>
      <c r="BB31" s="26"/>
      <c r="BD31" s="27"/>
      <c r="BE31" s="28"/>
      <c r="BF31" s="27"/>
      <c r="BG31" s="28"/>
      <c r="BH31" s="26"/>
      <c r="BJ31" s="55"/>
      <c r="BK31" s="26"/>
      <c r="BM31" s="27"/>
      <c r="BN31" s="28"/>
      <c r="BO31" s="27"/>
      <c r="BP31" s="28"/>
      <c r="BQ31" s="26"/>
      <c r="BS31" s="55"/>
      <c r="BT31" s="26"/>
      <c r="BV31" s="27"/>
      <c r="BW31" s="28"/>
      <c r="BX31" s="27"/>
      <c r="BY31" s="28"/>
      <c r="BZ31" s="26"/>
      <c r="CB31" s="55"/>
      <c r="CC31" s="26"/>
      <c r="CE31" s="27"/>
      <c r="CF31" s="28"/>
      <c r="CG31" s="27"/>
      <c r="CH31" s="28"/>
      <c r="CI31" s="26"/>
      <c r="CK31" s="55"/>
      <c r="CL31" s="26"/>
      <c r="CN31" s="27"/>
      <c r="CO31" s="28"/>
      <c r="CP31" s="27"/>
      <c r="CQ31" s="28"/>
      <c r="CR31" s="26"/>
      <c r="CT31" s="55"/>
      <c r="CU31" s="26"/>
      <c r="CW31" s="27"/>
      <c r="CX31" s="28"/>
      <c r="CY31" s="27"/>
      <c r="CZ31" s="28"/>
      <c r="DA31" s="26"/>
      <c r="DC31" s="55"/>
      <c r="DD31" s="26"/>
      <c r="DF31" s="27"/>
      <c r="DG31" s="28"/>
      <c r="DH31" s="27"/>
      <c r="DI31" s="28"/>
      <c r="DJ31" s="26"/>
      <c r="DL31" s="55"/>
      <c r="DM31" s="26"/>
      <c r="DO31" s="27"/>
      <c r="DP31" s="28"/>
      <c r="DQ31" s="27"/>
      <c r="DR31" s="28"/>
      <c r="DS31" s="26"/>
      <c r="DU31" s="55"/>
      <c r="DV31" s="26"/>
      <c r="DX31" s="27"/>
      <c r="DY31" s="28"/>
      <c r="DZ31" s="27"/>
      <c r="EA31" s="28"/>
      <c r="EB31" s="26"/>
      <c r="ED31" s="55"/>
      <c r="EE31" s="26"/>
      <c r="EG31" s="27"/>
      <c r="EH31" s="28"/>
      <c r="EI31" s="27"/>
      <c r="EJ31" s="28"/>
      <c r="EK31" s="26"/>
      <c r="EM31" s="55"/>
      <c r="EN31" s="26"/>
      <c r="EP31" s="27"/>
      <c r="EQ31" s="28"/>
      <c r="ER31" s="27"/>
      <c r="ES31" s="28"/>
      <c r="ET31" s="26"/>
      <c r="EV31" s="55"/>
      <c r="EW31" s="26"/>
      <c r="EY31" s="27"/>
      <c r="EZ31" s="28"/>
      <c r="FA31" s="27"/>
      <c r="FB31" s="28"/>
      <c r="FC31" s="26"/>
      <c r="FE31" s="55"/>
      <c r="FF31" s="26"/>
      <c r="FH31" s="27"/>
      <c r="FI31" s="28"/>
      <c r="FJ31" s="27"/>
      <c r="FK31" s="28"/>
      <c r="FL31" s="26"/>
      <c r="FN31" s="55"/>
      <c r="FO31" s="26"/>
      <c r="FQ31" s="27"/>
      <c r="FR31" s="28"/>
      <c r="FS31" s="27"/>
      <c r="FT31" s="28"/>
      <c r="FU31" s="26"/>
      <c r="FW31" s="55"/>
      <c r="FX31" s="26"/>
      <c r="FZ31" s="27"/>
      <c r="GA31" s="28"/>
      <c r="GB31" s="27"/>
      <c r="GC31" s="28"/>
      <c r="GD31" s="26"/>
      <c r="GF31" s="55"/>
      <c r="GG31" s="26"/>
      <c r="GI31" s="27"/>
      <c r="GJ31" s="28"/>
      <c r="GK31" s="27"/>
      <c r="GL31" s="28"/>
      <c r="GM31" s="26"/>
      <c r="GO31" s="55"/>
      <c r="GP31" s="26"/>
      <c r="GR31" s="27"/>
      <c r="GS31" s="28"/>
      <c r="GT31" s="27"/>
      <c r="GU31" s="28"/>
      <c r="GV31" s="26"/>
      <c r="GX31" s="55"/>
      <c r="GY31" s="26"/>
      <c r="HA31" s="27"/>
      <c r="HB31" s="28"/>
      <c r="HC31" s="27"/>
      <c r="HD31" s="28"/>
      <c r="HE31" s="26"/>
      <c r="HG31" s="55"/>
      <c r="HH31" s="26"/>
      <c r="HJ31" s="27"/>
      <c r="HK31" s="28"/>
      <c r="HL31" s="27"/>
      <c r="HM31" s="28"/>
      <c r="HN31" s="26"/>
      <c r="HP31" s="55"/>
      <c r="HQ31" s="26"/>
      <c r="HS31" s="27"/>
      <c r="HT31" s="28"/>
      <c r="HU31" s="27"/>
      <c r="HV31" s="28"/>
      <c r="HW31" s="26"/>
      <c r="HY31" s="55"/>
      <c r="HZ31" s="26"/>
      <c r="IB31" s="27"/>
      <c r="IC31" s="28"/>
      <c r="ID31" s="27"/>
      <c r="IE31" s="28"/>
      <c r="IF31" s="26"/>
      <c r="IH31" s="55"/>
      <c r="II31" s="26"/>
      <c r="IK31" s="27"/>
      <c r="IL31" s="28"/>
      <c r="IM31" s="27"/>
      <c r="IN31" s="28"/>
      <c r="IO31" s="26"/>
      <c r="IQ31" s="55"/>
      <c r="IR31" s="26"/>
      <c r="IT31" s="27"/>
      <c r="IU31" s="28"/>
      <c r="IV31" s="27"/>
      <c r="IW31" s="28"/>
      <c r="IX31" s="26"/>
      <c r="IZ31" s="55"/>
      <c r="JA31" s="26"/>
      <c r="JC31" s="27"/>
      <c r="JD31" s="28"/>
      <c r="JE31" s="27"/>
      <c r="JF31" s="28"/>
      <c r="JG31" s="26"/>
      <c r="JI31" s="55"/>
      <c r="JJ31" s="26"/>
      <c r="JL31" s="27"/>
      <c r="JM31" s="28"/>
      <c r="JN31" s="27"/>
      <c r="JO31" s="28"/>
      <c r="JP31" s="26"/>
      <c r="JR31" s="55"/>
      <c r="JS31" s="26"/>
      <c r="JU31" s="27"/>
      <c r="JV31" s="28"/>
      <c r="JW31" s="27"/>
      <c r="JX31" s="28"/>
      <c r="JY31" s="26"/>
      <c r="KA31" s="55"/>
      <c r="KB31" s="26"/>
      <c r="KD31" s="27"/>
      <c r="KE31" s="28"/>
      <c r="KF31" s="27"/>
      <c r="KG31" s="28"/>
      <c r="KH31" s="26"/>
      <c r="KJ31" s="55"/>
      <c r="KK31" s="26"/>
      <c r="KM31" s="27"/>
      <c r="KN31" s="28"/>
      <c r="KO31" s="27"/>
      <c r="KP31" s="28"/>
      <c r="KQ31" s="26"/>
      <c r="KS31" s="55"/>
      <c r="KT31" s="26"/>
      <c r="KV31" s="27"/>
      <c r="KW31" s="28"/>
      <c r="KX31" s="27"/>
      <c r="KY31" s="28"/>
      <c r="KZ31" s="26"/>
      <c r="LB31" s="55"/>
      <c r="LC31" s="26"/>
      <c r="LE31" s="27"/>
      <c r="LF31" s="28"/>
      <c r="LG31" s="27"/>
      <c r="LH31" s="28"/>
      <c r="LI31" s="26"/>
      <c r="LK31" s="55"/>
      <c r="LL31" s="26"/>
      <c r="LN31" s="27"/>
      <c r="LO31" s="28"/>
      <c r="LP31" s="27"/>
      <c r="LQ31" s="28"/>
      <c r="LR31" s="26"/>
      <c r="LT31" s="55"/>
      <c r="LU31" s="26"/>
      <c r="LW31" s="27"/>
      <c r="LX31" s="28"/>
      <c r="LY31" s="27"/>
      <c r="LZ31" s="28"/>
      <c r="MA31" s="26"/>
      <c r="MC31" s="55"/>
      <c r="MD31" s="26"/>
      <c r="MF31" s="27"/>
      <c r="MG31" s="28"/>
      <c r="MH31" s="27"/>
      <c r="MI31" s="28"/>
      <c r="MJ31" s="26"/>
      <c r="ML31" s="55"/>
      <c r="MM31" s="26"/>
      <c r="MO31" s="27"/>
      <c r="MP31" s="28"/>
      <c r="MQ31" s="27"/>
      <c r="MR31" s="28"/>
      <c r="MS31" s="26"/>
      <c r="MU31" s="55"/>
      <c r="MV31" s="26"/>
      <c r="MX31" s="27"/>
      <c r="MY31" s="28"/>
      <c r="MZ31" s="27"/>
      <c r="NA31" s="28"/>
      <c r="NB31" s="26"/>
      <c r="ND31" s="55"/>
      <c r="NE31" s="26"/>
      <c r="NG31" s="27"/>
      <c r="NH31" s="28"/>
      <c r="NI31" s="27"/>
      <c r="NJ31" s="28"/>
      <c r="NK31" s="26"/>
      <c r="NM31" s="55"/>
      <c r="NN31" s="26"/>
      <c r="NP31" s="27"/>
      <c r="NQ31" s="28"/>
      <c r="NR31" s="27"/>
      <c r="NS31" s="28"/>
      <c r="NT31" s="26"/>
      <c r="NV31" s="55"/>
      <c r="NW31" s="26"/>
      <c r="NY31" s="27"/>
      <c r="NZ31" s="28"/>
      <c r="OA31" s="27"/>
      <c r="OB31" s="28"/>
      <c r="OC31" s="26"/>
      <c r="OE31" s="55"/>
      <c r="OF31" s="26"/>
      <c r="OH31" s="27"/>
      <c r="OI31" s="28"/>
      <c r="OJ31" s="27"/>
      <c r="OK31" s="28"/>
      <c r="OL31" s="26"/>
      <c r="ON31" s="55"/>
      <c r="OO31" s="26"/>
      <c r="OQ31" s="27"/>
      <c r="OR31" s="28"/>
      <c r="OS31" s="27"/>
      <c r="OT31" s="28"/>
      <c r="OU31" s="26"/>
      <c r="OW31" s="55"/>
      <c r="OX31" s="26"/>
      <c r="OZ31" s="27"/>
      <c r="PA31" s="28"/>
      <c r="PB31" s="27"/>
      <c r="PC31" s="28"/>
      <c r="PD31" s="26"/>
      <c r="PF31" s="55"/>
      <c r="PG31" s="26"/>
      <c r="PI31" s="27"/>
      <c r="PJ31" s="28"/>
      <c r="PK31" s="27"/>
      <c r="PL31" s="28"/>
      <c r="PM31" s="26"/>
      <c r="PO31" s="55"/>
      <c r="PP31" s="26"/>
      <c r="PR31" s="27"/>
      <c r="PS31" s="28"/>
      <c r="PT31" s="27"/>
      <c r="PU31" s="28"/>
      <c r="PV31" s="26"/>
      <c r="PX31" s="55"/>
      <c r="PY31" s="26"/>
      <c r="QA31" s="27"/>
      <c r="QB31" s="28"/>
      <c r="QC31" s="27"/>
      <c r="QD31" s="28"/>
      <c r="QE31" s="26"/>
      <c r="QG31" s="55"/>
      <c r="QH31" s="26"/>
      <c r="QJ31" s="27"/>
      <c r="QK31" s="28"/>
      <c r="QL31" s="27"/>
      <c r="QM31" s="28"/>
      <c r="QN31" s="26"/>
      <c r="QP31" s="55"/>
      <c r="QQ31" s="26"/>
      <c r="QS31" s="27"/>
      <c r="QT31" s="28"/>
      <c r="QU31" s="27"/>
      <c r="QV31" s="28"/>
      <c r="QW31" s="26"/>
      <c r="QY31" s="55"/>
      <c r="QZ31" s="26"/>
      <c r="RB31" s="27"/>
      <c r="RC31" s="28"/>
      <c r="RD31" s="27"/>
      <c r="RE31" s="28"/>
      <c r="RF31" s="26"/>
      <c r="RH31" s="55"/>
      <c r="RI31" s="26"/>
      <c r="RK31" s="27"/>
      <c r="RL31" s="28"/>
      <c r="RM31" s="27"/>
      <c r="RN31" s="28"/>
      <c r="RO31" s="26"/>
      <c r="RQ31" s="55"/>
      <c r="RR31" s="26"/>
      <c r="RT31" s="27"/>
      <c r="RU31" s="28"/>
      <c r="RV31" s="27"/>
      <c r="RW31" s="28"/>
      <c r="RX31" s="26"/>
      <c r="RZ31" s="55"/>
      <c r="SA31" s="26"/>
      <c r="SC31" s="27"/>
      <c r="SD31" s="28"/>
      <c r="SE31" s="27"/>
      <c r="SF31" s="28"/>
      <c r="SG31" s="26"/>
      <c r="SI31" s="55"/>
      <c r="SJ31" s="26"/>
      <c r="SL31" s="27"/>
      <c r="SM31" s="28"/>
      <c r="SN31" s="27"/>
      <c r="SO31" s="28"/>
      <c r="SP31" s="26"/>
      <c r="SR31" s="55"/>
      <c r="SS31" s="26"/>
      <c r="SU31" s="27"/>
      <c r="SV31" s="28"/>
      <c r="SW31" s="27"/>
      <c r="SX31" s="28"/>
      <c r="SY31" s="26"/>
      <c r="TA31" s="55"/>
      <c r="TB31" s="26"/>
      <c r="TD31" s="27"/>
      <c r="TE31" s="28"/>
      <c r="TF31" s="27"/>
      <c r="TG31" s="28"/>
      <c r="TH31" s="26"/>
      <c r="TJ31" s="55"/>
      <c r="TK31" s="26"/>
      <c r="TM31" s="27"/>
      <c r="TN31" s="28"/>
      <c r="TO31" s="27"/>
      <c r="TP31" s="28"/>
      <c r="TQ31" s="26"/>
      <c r="TS31" s="55"/>
      <c r="TT31" s="26"/>
      <c r="TV31" s="27"/>
      <c r="TW31" s="28"/>
      <c r="TX31" s="27"/>
      <c r="TY31" s="28"/>
      <c r="TZ31" s="26"/>
      <c r="UB31" s="55"/>
      <c r="UC31" s="26"/>
      <c r="UE31" s="27"/>
      <c r="UF31" s="28"/>
      <c r="UG31" s="27"/>
      <c r="UH31" s="28"/>
      <c r="UI31" s="26"/>
      <c r="UK31" s="55"/>
      <c r="UL31" s="26"/>
      <c r="UN31" s="27"/>
      <c r="UO31" s="28"/>
      <c r="UP31" s="27"/>
      <c r="UQ31" s="28"/>
      <c r="UR31" s="26"/>
      <c r="UT31" s="55"/>
      <c r="UU31" s="26"/>
      <c r="UW31" s="27"/>
      <c r="UX31" s="28"/>
      <c r="UY31" s="27"/>
      <c r="UZ31" s="28"/>
      <c r="VA31" s="26"/>
      <c r="VC31" s="55"/>
      <c r="VD31" s="26"/>
      <c r="VF31" s="27"/>
      <c r="VG31" s="28"/>
      <c r="VH31" s="27"/>
      <c r="VI31" s="28"/>
      <c r="VJ31" s="26"/>
      <c r="VL31" s="55"/>
      <c r="VM31" s="26"/>
      <c r="VO31" s="27"/>
      <c r="VP31" s="28"/>
      <c r="VQ31" s="27"/>
      <c r="VR31" s="28"/>
      <c r="VS31" s="26"/>
      <c r="VU31" s="55"/>
      <c r="VV31" s="26"/>
      <c r="VX31" s="27"/>
      <c r="VY31" s="28"/>
      <c r="VZ31" s="27"/>
      <c r="WA31" s="28"/>
      <c r="WB31" s="26"/>
      <c r="WD31" s="55"/>
      <c r="WE31" s="26"/>
      <c r="WG31" s="27"/>
      <c r="WH31" s="28"/>
      <c r="WI31" s="27"/>
      <c r="WJ31" s="28"/>
      <c r="WK31" s="26"/>
      <c r="WM31" s="55"/>
      <c r="WN31" s="26"/>
      <c r="WP31" s="27"/>
      <c r="WQ31" s="28"/>
      <c r="WR31" s="27"/>
      <c r="WS31" s="28"/>
      <c r="WT31" s="26"/>
      <c r="WV31" s="55"/>
      <c r="WW31" s="26"/>
      <c r="WY31" s="27"/>
      <c r="WZ31" s="28"/>
      <c r="XA31" s="27"/>
      <c r="XB31" s="28"/>
      <c r="XC31" s="26"/>
      <c r="XE31" s="55"/>
      <c r="XF31" s="26"/>
      <c r="XH31" s="27"/>
      <c r="XI31" s="28"/>
      <c r="XJ31" s="27"/>
      <c r="XK31" s="28"/>
      <c r="XL31" s="26"/>
      <c r="XN31" s="55"/>
      <c r="XO31" s="26"/>
      <c r="XQ31" s="27"/>
      <c r="XR31" s="28"/>
      <c r="XS31" s="27"/>
      <c r="XT31" s="28"/>
      <c r="XU31" s="26"/>
      <c r="XW31" s="55"/>
      <c r="XX31" s="26"/>
      <c r="XZ31" s="27"/>
      <c r="YA31" s="28"/>
      <c r="YB31" s="27"/>
      <c r="YC31" s="28"/>
      <c r="YD31" s="26"/>
      <c r="YF31" s="55"/>
      <c r="YG31" s="26"/>
      <c r="YI31" s="27"/>
      <c r="YJ31" s="28"/>
      <c r="YK31" s="27"/>
      <c r="YL31" s="28"/>
      <c r="YM31" s="26"/>
      <c r="YO31" s="55"/>
      <c r="YP31" s="26"/>
      <c r="YR31" s="27"/>
      <c r="YS31" s="28"/>
      <c r="YT31" s="27"/>
      <c r="YU31" s="28"/>
      <c r="YV31" s="26"/>
      <c r="YX31" s="55"/>
      <c r="YY31" s="26"/>
      <c r="ZA31" s="27"/>
      <c r="ZB31" s="28"/>
      <c r="ZC31" s="27"/>
      <c r="ZD31" s="28"/>
      <c r="ZE31" s="26"/>
      <c r="ZG31" s="55"/>
      <c r="ZH31" s="26"/>
      <c r="ZJ31" s="27"/>
      <c r="ZK31" s="28"/>
      <c r="ZL31" s="27"/>
      <c r="ZM31" s="28"/>
      <c r="ZN31" s="26"/>
      <c r="ZP31" s="55"/>
      <c r="ZQ31" s="26"/>
      <c r="ZS31" s="27"/>
      <c r="ZT31" s="28"/>
      <c r="ZU31" s="27"/>
      <c r="ZV31" s="28"/>
      <c r="ZW31" s="26"/>
      <c r="ZY31" s="55"/>
      <c r="ZZ31" s="26"/>
      <c r="AAB31" s="27"/>
      <c r="AAC31" s="28"/>
      <c r="AAD31" s="27"/>
      <c r="AAE31" s="28"/>
      <c r="AAF31" s="26"/>
      <c r="AAH31" s="55"/>
      <c r="AAI31" s="26"/>
      <c r="AAK31" s="27"/>
      <c r="AAL31" s="28"/>
      <c r="AAM31" s="27"/>
      <c r="AAN31" s="28"/>
      <c r="AAO31" s="26"/>
      <c r="AAQ31" s="55"/>
      <c r="AAR31" s="26"/>
      <c r="AAT31" s="27"/>
      <c r="AAU31" s="28"/>
      <c r="AAV31" s="27"/>
      <c r="AAW31" s="28"/>
      <c r="AAX31" s="26"/>
      <c r="AAZ31" s="55"/>
      <c r="ABA31" s="26"/>
      <c r="ABC31" s="27"/>
      <c r="ABD31" s="28"/>
      <c r="ABE31" s="27"/>
      <c r="ABF31" s="28"/>
      <c r="ABG31" s="26"/>
      <c r="ABI31" s="55"/>
      <c r="ABJ31" s="26"/>
      <c r="ABL31" s="27"/>
      <c r="ABM31" s="28"/>
      <c r="ABN31" s="27"/>
      <c r="ABO31" s="28"/>
      <c r="ABP31" s="26"/>
      <c r="ABR31" s="55"/>
      <c r="ABS31" s="26"/>
      <c r="ABU31" s="27"/>
      <c r="ABV31" s="28"/>
      <c r="ABW31" s="27"/>
      <c r="ABX31" s="28"/>
      <c r="ABY31" s="26"/>
      <c r="ACA31" s="55"/>
      <c r="ACB31" s="26"/>
      <c r="ACD31" s="27"/>
      <c r="ACE31" s="28"/>
      <c r="ACF31" s="27"/>
      <c r="ACG31" s="28"/>
      <c r="ACH31" s="26"/>
      <c r="ACJ31" s="55"/>
      <c r="ACK31" s="26"/>
      <c r="ACM31" s="27"/>
      <c r="ACN31" s="28"/>
      <c r="ACO31" s="27"/>
      <c r="ACP31" s="28"/>
      <c r="ACQ31" s="26"/>
      <c r="ACS31" s="55"/>
      <c r="ACT31" s="26"/>
      <c r="ACV31" s="27"/>
      <c r="ACW31" s="28"/>
      <c r="ACX31" s="27"/>
      <c r="ACY31" s="28"/>
      <c r="ACZ31" s="26"/>
      <c r="ADB31" s="55"/>
      <c r="ADC31" s="26"/>
      <c r="ADE31" s="27"/>
      <c r="ADF31" s="28"/>
      <c r="ADG31" s="27"/>
      <c r="ADH31" s="28"/>
      <c r="ADI31" s="26"/>
      <c r="ADK31" s="55"/>
      <c r="ADL31" s="26"/>
      <c r="ADN31" s="27"/>
      <c r="ADO31" s="28"/>
      <c r="ADP31" s="27"/>
      <c r="ADQ31" s="28"/>
      <c r="ADR31" s="26"/>
      <c r="ADT31" s="55"/>
      <c r="ADU31" s="26"/>
      <c r="ADW31" s="27"/>
      <c r="ADX31" s="28"/>
      <c r="ADY31" s="27"/>
      <c r="ADZ31" s="28"/>
      <c r="AEA31" s="26"/>
      <c r="AEC31" s="55"/>
      <c r="AED31" s="26"/>
      <c r="AEF31" s="27"/>
      <c r="AEG31" s="28"/>
      <c r="AEH31" s="27"/>
      <c r="AEI31" s="28"/>
      <c r="AEJ31" s="26"/>
      <c r="AEL31" s="55"/>
      <c r="AEM31" s="26"/>
      <c r="AEO31" s="27"/>
      <c r="AEP31" s="28"/>
      <c r="AEQ31" s="27"/>
      <c r="AER31" s="28"/>
      <c r="AES31" s="26"/>
      <c r="AEU31" s="55"/>
      <c r="AEV31" s="26"/>
      <c r="AEX31" s="27"/>
      <c r="AEY31" s="28"/>
      <c r="AEZ31" s="27"/>
      <c r="AFA31" s="28"/>
      <c r="AFB31" s="26"/>
      <c r="AFD31" s="55"/>
      <c r="AFE31" s="26"/>
      <c r="AFG31" s="27"/>
      <c r="AFH31" s="28"/>
      <c r="AFI31" s="27"/>
      <c r="AFJ31" s="28"/>
      <c r="AFK31" s="26"/>
      <c r="AFM31" s="55"/>
      <c r="AFN31" s="26"/>
      <c r="AFP31" s="27"/>
      <c r="AFQ31" s="28"/>
      <c r="AFR31" s="27"/>
      <c r="AFS31" s="28"/>
      <c r="AFT31" s="26"/>
      <c r="AFV31" s="55"/>
      <c r="AFW31" s="26"/>
      <c r="AFY31" s="27"/>
      <c r="AFZ31" s="28"/>
      <c r="AGA31" s="27"/>
      <c r="AGB31" s="28"/>
      <c r="AGC31" s="26"/>
      <c r="AGE31" s="55"/>
      <c r="AGF31" s="26"/>
      <c r="AGH31" s="27"/>
      <c r="AGI31" s="28"/>
      <c r="AGJ31" s="27"/>
      <c r="AGK31" s="28"/>
      <c r="AGL31" s="26"/>
      <c r="AGN31" s="55"/>
      <c r="AGO31" s="26"/>
      <c r="AGQ31" s="27"/>
      <c r="AGR31" s="28"/>
      <c r="AGS31" s="27"/>
      <c r="AGT31" s="28"/>
      <c r="AGU31" s="26"/>
      <c r="AGW31" s="55"/>
      <c r="AGX31" s="26"/>
      <c r="AGZ31" s="27"/>
      <c r="AHA31" s="28"/>
      <c r="AHB31" s="27"/>
      <c r="AHC31" s="28"/>
      <c r="AHD31" s="26"/>
      <c r="AHF31" s="55"/>
      <c r="AHG31" s="26"/>
      <c r="AHI31" s="27"/>
      <c r="AHJ31" s="28"/>
      <c r="AHK31" s="27"/>
      <c r="AHL31" s="28"/>
      <c r="AHM31" s="26"/>
      <c r="AHO31" s="55"/>
      <c r="AHP31" s="26"/>
      <c r="AHR31" s="27"/>
      <c r="AHS31" s="28"/>
      <c r="AHT31" s="27"/>
      <c r="AHU31" s="28"/>
      <c r="AHV31" s="26"/>
      <c r="AHX31" s="55"/>
      <c r="AHY31" s="26"/>
      <c r="AIA31" s="27"/>
      <c r="AIB31" s="28"/>
      <c r="AIC31" s="27"/>
      <c r="AID31" s="28"/>
      <c r="AIE31" s="26"/>
      <c r="AIG31" s="55"/>
      <c r="AIH31" s="26"/>
      <c r="AIJ31" s="27"/>
      <c r="AIK31" s="28"/>
      <c r="AIL31" s="27"/>
      <c r="AIM31" s="28"/>
      <c r="AIN31" s="26"/>
      <c r="AIP31" s="55"/>
      <c r="AIQ31" s="26"/>
      <c r="AIS31" s="27"/>
      <c r="AIT31" s="28"/>
      <c r="AIU31" s="27"/>
      <c r="AIV31" s="28"/>
      <c r="AIW31" s="26"/>
      <c r="AIY31" s="55"/>
      <c r="AIZ31" s="26"/>
      <c r="AJB31" s="27"/>
      <c r="AJC31" s="28"/>
      <c r="AJD31" s="27"/>
      <c r="AJE31" s="28"/>
      <c r="AJF31" s="26"/>
      <c r="AJH31" s="55"/>
      <c r="AJI31" s="26"/>
      <c r="AJK31" s="27"/>
      <c r="AJL31" s="28"/>
      <c r="AJM31" s="27"/>
      <c r="AJN31" s="28"/>
      <c r="AJO31" s="26"/>
      <c r="AJQ31" s="55"/>
      <c r="AJR31" s="26"/>
      <c r="AJT31" s="27"/>
      <c r="AJU31" s="28"/>
      <c r="AJV31" s="27"/>
      <c r="AJW31" s="28"/>
      <c r="AJX31" s="26"/>
      <c r="AJZ31" s="55"/>
      <c r="AKA31" s="26"/>
      <c r="AKC31" s="27"/>
      <c r="AKD31" s="28"/>
      <c r="AKE31" s="27"/>
      <c r="AKF31" s="28"/>
      <c r="AKG31" s="26"/>
      <c r="AKI31" s="55"/>
      <c r="AKJ31" s="26"/>
      <c r="AKL31" s="27"/>
      <c r="AKM31" s="28"/>
      <c r="AKN31" s="27"/>
      <c r="AKO31" s="28"/>
      <c r="AKP31" s="26"/>
      <c r="AKR31" s="55"/>
      <c r="AKS31" s="26"/>
      <c r="AKU31" s="27"/>
      <c r="AKV31" s="28"/>
      <c r="AKW31" s="27"/>
      <c r="AKX31" s="28"/>
      <c r="AKY31" s="26"/>
      <c r="ALA31" s="55"/>
      <c r="ALB31" s="26"/>
      <c r="ALD31" s="27"/>
      <c r="ALE31" s="28"/>
      <c r="ALF31" s="27"/>
      <c r="ALG31" s="28"/>
      <c r="ALH31" s="26"/>
      <c r="ALJ31" s="55"/>
      <c r="ALK31" s="26"/>
      <c r="ALM31" s="27"/>
      <c r="ALN31" s="28"/>
      <c r="ALO31" s="27"/>
      <c r="ALP31" s="28"/>
      <c r="ALQ31" s="26"/>
      <c r="ALS31" s="55"/>
      <c r="ALT31" s="26"/>
      <c r="ALV31" s="27"/>
      <c r="ALW31" s="28"/>
      <c r="ALX31" s="27"/>
      <c r="ALY31" s="28"/>
      <c r="ALZ31" s="26"/>
      <c r="AMB31" s="55"/>
      <c r="AMC31" s="26"/>
      <c r="AME31" s="27"/>
      <c r="AMF31" s="28"/>
      <c r="AMG31" s="27"/>
      <c r="AMH31" s="28"/>
      <c r="AMI31" s="26"/>
      <c r="AMK31" s="55"/>
      <c r="AML31" s="26"/>
      <c r="AMN31" s="27"/>
      <c r="AMO31" s="28"/>
      <c r="AMP31" s="27"/>
      <c r="AMQ31" s="28"/>
      <c r="AMR31" s="26"/>
      <c r="AMT31" s="55"/>
      <c r="AMU31" s="26"/>
      <c r="AMW31" s="27"/>
      <c r="AMX31" s="28"/>
      <c r="AMY31" s="27"/>
      <c r="AMZ31" s="28"/>
      <c r="ANA31" s="26"/>
      <c r="ANC31" s="55"/>
      <c r="AND31" s="26"/>
      <c r="ANF31" s="27"/>
      <c r="ANG31" s="28"/>
      <c r="ANH31" s="27"/>
      <c r="ANI31" s="28"/>
      <c r="ANJ31" s="26"/>
      <c r="ANL31" s="55"/>
      <c r="ANM31" s="26"/>
      <c r="ANO31" s="27"/>
      <c r="ANP31" s="28"/>
      <c r="ANQ31" s="27"/>
      <c r="ANR31" s="28"/>
      <c r="ANS31" s="26"/>
      <c r="ANU31" s="55"/>
      <c r="ANV31" s="26"/>
      <c r="ANX31" s="27"/>
      <c r="ANY31" s="28"/>
      <c r="ANZ31" s="27"/>
      <c r="AOA31" s="28"/>
      <c r="AOB31" s="26"/>
      <c r="AOD31" s="55"/>
      <c r="AOE31" s="26"/>
      <c r="AOG31" s="27"/>
      <c r="AOH31" s="28"/>
      <c r="AOI31" s="27"/>
      <c r="AOJ31" s="28"/>
      <c r="AOK31" s="26"/>
      <c r="AOM31" s="55"/>
      <c r="AON31" s="26"/>
      <c r="AOP31" s="27"/>
      <c r="AOQ31" s="28"/>
      <c r="AOR31" s="27"/>
      <c r="AOS31" s="28"/>
      <c r="AOT31" s="26"/>
      <c r="AOV31" s="55"/>
      <c r="AOW31" s="26"/>
      <c r="AOY31" s="27"/>
      <c r="AOZ31" s="28"/>
      <c r="APA31" s="27"/>
      <c r="APB31" s="28"/>
      <c r="APC31" s="26"/>
      <c r="APE31" s="55"/>
      <c r="APF31" s="26"/>
      <c r="APH31" s="27"/>
      <c r="API31" s="28"/>
      <c r="APJ31" s="27"/>
      <c r="APK31" s="28"/>
      <c r="APL31" s="26"/>
      <c r="APN31" s="55"/>
      <c r="APO31" s="26"/>
      <c r="APQ31" s="27"/>
      <c r="APR31" s="28"/>
      <c r="APS31" s="27"/>
      <c r="APT31" s="28"/>
      <c r="APU31" s="26"/>
      <c r="APW31" s="55"/>
      <c r="APX31" s="26"/>
      <c r="APZ31" s="27"/>
      <c r="AQA31" s="28"/>
      <c r="AQB31" s="27"/>
      <c r="AQC31" s="28"/>
      <c r="AQD31" s="26"/>
      <c r="AQF31" s="55"/>
      <c r="AQG31" s="26"/>
      <c r="AQI31" s="27"/>
      <c r="AQJ31" s="28"/>
      <c r="AQK31" s="27"/>
      <c r="AQL31" s="28"/>
      <c r="AQM31" s="26"/>
      <c r="AQO31" s="55"/>
      <c r="AQP31" s="26"/>
      <c r="AQR31" s="27"/>
      <c r="AQS31" s="28"/>
      <c r="AQT31" s="27"/>
      <c r="AQU31" s="28"/>
      <c r="AQV31" s="26"/>
      <c r="AQX31" s="55"/>
      <c r="AQY31" s="26"/>
      <c r="ARA31" s="27"/>
      <c r="ARB31" s="28"/>
      <c r="ARC31" s="27"/>
      <c r="ARD31" s="28"/>
      <c r="ARE31" s="26"/>
      <c r="ARG31" s="55"/>
      <c r="ARH31" s="26"/>
      <c r="ARJ31" s="27"/>
      <c r="ARK31" s="28"/>
      <c r="ARL31" s="27"/>
      <c r="ARM31" s="28"/>
      <c r="ARN31" s="26"/>
      <c r="ARP31" s="55"/>
      <c r="ARQ31" s="26"/>
      <c r="ARS31" s="27"/>
      <c r="ART31" s="28"/>
      <c r="ARU31" s="27"/>
      <c r="ARV31" s="28"/>
      <c r="ARW31" s="26"/>
      <c r="ARY31" s="55"/>
      <c r="ARZ31" s="26"/>
      <c r="ASB31" s="27"/>
      <c r="ASC31" s="28"/>
      <c r="ASD31" s="27"/>
      <c r="ASE31" s="28"/>
      <c r="ASF31" s="26"/>
      <c r="ASH31" s="55"/>
      <c r="ASI31" s="26"/>
      <c r="ASK31" s="27"/>
      <c r="ASL31" s="28"/>
      <c r="ASM31" s="27"/>
      <c r="ASN31" s="28"/>
      <c r="ASO31" s="26"/>
      <c r="ASQ31" s="55"/>
      <c r="ASR31" s="26"/>
      <c r="AST31" s="27"/>
      <c r="ASU31" s="28"/>
      <c r="ASV31" s="27"/>
      <c r="ASW31" s="28"/>
      <c r="ASX31" s="26"/>
      <c r="ASZ31" s="55"/>
      <c r="ATA31" s="26"/>
      <c r="ATC31" s="27"/>
      <c r="ATD31" s="28"/>
      <c r="ATE31" s="27"/>
      <c r="ATF31" s="28"/>
      <c r="ATG31" s="26"/>
      <c r="ATI31" s="55"/>
      <c r="ATJ31" s="26"/>
      <c r="ATL31" s="27"/>
      <c r="ATM31" s="28"/>
      <c r="ATN31" s="27"/>
      <c r="ATO31" s="28"/>
      <c r="ATP31" s="26"/>
      <c r="ATR31" s="55"/>
      <c r="ATS31" s="26"/>
      <c r="ATU31" s="27"/>
      <c r="ATV31" s="28"/>
      <c r="ATW31" s="27"/>
      <c r="ATX31" s="28"/>
      <c r="ATY31" s="26"/>
      <c r="AUA31" s="55"/>
      <c r="AUB31" s="26"/>
      <c r="AUD31" s="27"/>
      <c r="AUE31" s="28"/>
      <c r="AUF31" s="27"/>
      <c r="AUG31" s="28"/>
      <c r="AUH31" s="26"/>
      <c r="AUJ31" s="55"/>
      <c r="AUK31" s="26"/>
      <c r="AUM31" s="27"/>
      <c r="AUN31" s="28"/>
      <c r="AUO31" s="27"/>
      <c r="AUP31" s="28"/>
      <c r="AUQ31" s="26"/>
      <c r="AUS31" s="55"/>
      <c r="AUT31" s="26"/>
      <c r="AUV31" s="27"/>
      <c r="AUW31" s="28"/>
      <c r="AUX31" s="27"/>
      <c r="AUY31" s="28"/>
      <c r="AUZ31" s="26"/>
      <c r="AVB31" s="55"/>
      <c r="AVC31" s="26"/>
      <c r="AVE31" s="27"/>
      <c r="AVF31" s="28"/>
      <c r="AVG31" s="27"/>
      <c r="AVH31" s="28"/>
      <c r="AVI31" s="26"/>
      <c r="AVK31" s="55"/>
      <c r="AVL31" s="26"/>
      <c r="AVN31" s="27"/>
      <c r="AVO31" s="28"/>
      <c r="AVP31" s="27"/>
      <c r="AVQ31" s="28"/>
      <c r="AVR31" s="26"/>
      <c r="AVT31" s="55"/>
      <c r="AVU31" s="26"/>
      <c r="AVW31" s="27"/>
      <c r="AVX31" s="28"/>
      <c r="AVY31" s="27"/>
      <c r="AVZ31" s="28"/>
      <c r="AWA31" s="26"/>
      <c r="AWC31" s="55"/>
      <c r="AWD31" s="26"/>
      <c r="AWF31" s="27"/>
      <c r="AWG31" s="28"/>
      <c r="AWH31" s="27"/>
      <c r="AWI31" s="28"/>
      <c r="AWJ31" s="26"/>
      <c r="AWL31" s="55"/>
      <c r="AWM31" s="26"/>
      <c r="AWO31" s="27"/>
      <c r="AWP31" s="28"/>
      <c r="AWQ31" s="27"/>
      <c r="AWR31" s="28"/>
      <c r="AWS31" s="26"/>
      <c r="AWU31" s="55"/>
      <c r="AWV31" s="26"/>
      <c r="AWX31" s="27"/>
      <c r="AWY31" s="28"/>
      <c r="AWZ31" s="27"/>
      <c r="AXA31" s="28"/>
      <c r="AXB31" s="26"/>
      <c r="AXD31" s="55"/>
      <c r="AXE31" s="26"/>
      <c r="AXG31" s="27"/>
      <c r="AXH31" s="28"/>
      <c r="AXI31" s="27"/>
      <c r="AXJ31" s="28"/>
      <c r="AXK31" s="26"/>
      <c r="AXM31" s="55"/>
      <c r="AXN31" s="26"/>
      <c r="AXP31" s="27"/>
      <c r="AXQ31" s="28"/>
      <c r="AXR31" s="27"/>
      <c r="AXS31" s="28"/>
      <c r="AXT31" s="26"/>
      <c r="AXV31" s="55"/>
      <c r="AXW31" s="26"/>
      <c r="AXY31" s="27"/>
      <c r="AXZ31" s="28"/>
      <c r="AYA31" s="27"/>
      <c r="AYB31" s="28"/>
      <c r="AYC31" s="26"/>
      <c r="AYE31" s="55"/>
      <c r="AYF31" s="26"/>
      <c r="AYH31" s="27"/>
      <c r="AYI31" s="28"/>
      <c r="AYJ31" s="27"/>
      <c r="AYK31" s="28"/>
      <c r="AYL31" s="26"/>
      <c r="AYN31" s="55"/>
      <c r="AYO31" s="26"/>
      <c r="AYQ31" s="27"/>
      <c r="AYR31" s="28"/>
      <c r="AYS31" s="27"/>
      <c r="AYT31" s="28"/>
      <c r="AYU31" s="26"/>
      <c r="AYW31" s="55"/>
      <c r="AYX31" s="26"/>
      <c r="AYZ31" s="27"/>
      <c r="AZA31" s="28"/>
      <c r="AZB31" s="27"/>
      <c r="AZC31" s="28"/>
      <c r="AZD31" s="26"/>
      <c r="AZF31" s="55"/>
      <c r="AZG31" s="26"/>
      <c r="AZI31" s="27"/>
      <c r="AZJ31" s="28"/>
      <c r="AZK31" s="27"/>
      <c r="AZL31" s="28"/>
      <c r="AZM31" s="26"/>
      <c r="AZO31" s="55"/>
      <c r="AZP31" s="26"/>
      <c r="AZR31" s="27"/>
      <c r="AZS31" s="28"/>
      <c r="AZT31" s="27"/>
      <c r="AZU31" s="28"/>
      <c r="AZV31" s="26"/>
      <c r="AZX31" s="55"/>
      <c r="AZY31" s="26"/>
      <c r="BAA31" s="27"/>
      <c r="BAB31" s="28"/>
      <c r="BAC31" s="27"/>
      <c r="BAD31" s="28"/>
      <c r="BAE31" s="26"/>
      <c r="BAG31" s="55"/>
      <c r="BAH31" s="26"/>
      <c r="BAJ31" s="27"/>
      <c r="BAK31" s="28"/>
      <c r="BAL31" s="27"/>
      <c r="BAM31" s="28"/>
      <c r="BAN31" s="26"/>
      <c r="BAP31" s="55"/>
      <c r="BAQ31" s="26"/>
      <c r="BAS31" s="27"/>
      <c r="BAT31" s="28"/>
      <c r="BAU31" s="27"/>
      <c r="BAV31" s="28"/>
      <c r="BAW31" s="26"/>
      <c r="BAY31" s="55"/>
      <c r="BAZ31" s="26"/>
      <c r="BBB31" s="27"/>
      <c r="BBC31" s="28"/>
      <c r="BBD31" s="27"/>
      <c r="BBE31" s="28"/>
      <c r="BBF31" s="26"/>
      <c r="BBH31" s="55"/>
      <c r="BBI31" s="26"/>
      <c r="BBK31" s="27"/>
      <c r="BBL31" s="28"/>
      <c r="BBM31" s="27"/>
      <c r="BBN31" s="28"/>
      <c r="BBO31" s="26"/>
      <c r="BBQ31" s="55"/>
      <c r="BBR31" s="26"/>
      <c r="BBT31" s="27"/>
      <c r="BBU31" s="28"/>
      <c r="BBV31" s="27"/>
      <c r="BBW31" s="28"/>
      <c r="BBX31" s="26"/>
      <c r="BBZ31" s="55"/>
      <c r="BCA31" s="26"/>
      <c r="BCC31" s="27"/>
      <c r="BCD31" s="28"/>
      <c r="BCE31" s="27"/>
      <c r="BCF31" s="28"/>
      <c r="BCG31" s="26"/>
      <c r="BCI31" s="55"/>
      <c r="BCJ31" s="26"/>
      <c r="BCL31" s="27"/>
      <c r="BCM31" s="28"/>
      <c r="BCN31" s="27"/>
      <c r="BCO31" s="28"/>
      <c r="BCP31" s="26"/>
      <c r="BCR31" s="55"/>
      <c r="BCS31" s="26"/>
      <c r="BCU31" s="27"/>
      <c r="BCV31" s="28"/>
      <c r="BCW31" s="27"/>
      <c r="BCX31" s="28"/>
      <c r="BCY31" s="26"/>
      <c r="BDA31" s="55"/>
      <c r="BDB31" s="26"/>
      <c r="BDD31" s="27"/>
      <c r="BDE31" s="28"/>
      <c r="BDF31" s="27"/>
      <c r="BDG31" s="28"/>
      <c r="BDH31" s="26"/>
      <c r="BDJ31" s="55"/>
      <c r="BDK31" s="26"/>
      <c r="BDM31" s="27"/>
      <c r="BDN31" s="28"/>
      <c r="BDO31" s="27"/>
      <c r="BDP31" s="28"/>
      <c r="BDQ31" s="26"/>
      <c r="BDS31" s="55"/>
      <c r="BDT31" s="26"/>
      <c r="BDV31" s="27"/>
      <c r="BDW31" s="28"/>
      <c r="BDX31" s="27"/>
      <c r="BDY31" s="28"/>
      <c r="BDZ31" s="26"/>
      <c r="BEB31" s="55"/>
      <c r="BEC31" s="26"/>
      <c r="BEE31" s="27"/>
      <c r="BEF31" s="28"/>
      <c r="BEG31" s="27"/>
      <c r="BEH31" s="28"/>
      <c r="BEI31" s="26"/>
      <c r="BEK31" s="55"/>
      <c r="BEL31" s="26"/>
      <c r="BEN31" s="27"/>
      <c r="BEO31" s="28"/>
      <c r="BEP31" s="27"/>
      <c r="BEQ31" s="28"/>
      <c r="BER31" s="26"/>
      <c r="BET31" s="55"/>
      <c r="BEU31" s="26"/>
      <c r="BEW31" s="27"/>
      <c r="BEX31" s="28"/>
      <c r="BEY31" s="27"/>
      <c r="BEZ31" s="28"/>
      <c r="BFA31" s="26"/>
      <c r="BFC31" s="55"/>
      <c r="BFD31" s="26"/>
      <c r="BFF31" s="27"/>
      <c r="BFG31" s="28"/>
      <c r="BFH31" s="27"/>
      <c r="BFI31" s="28"/>
      <c r="BFJ31" s="26"/>
      <c r="BFL31" s="55"/>
      <c r="BFM31" s="26"/>
      <c r="BFO31" s="27"/>
      <c r="BFP31" s="28"/>
      <c r="BFQ31" s="27"/>
      <c r="BFR31" s="28"/>
      <c r="BFS31" s="26"/>
      <c r="BFU31" s="55"/>
      <c r="BFV31" s="26"/>
      <c r="BFX31" s="27"/>
      <c r="BFY31" s="28"/>
      <c r="BFZ31" s="27"/>
      <c r="BGA31" s="28"/>
      <c r="BGB31" s="26"/>
      <c r="BGD31" s="55"/>
      <c r="BGE31" s="26"/>
      <c r="BGG31" s="27"/>
      <c r="BGH31" s="28"/>
      <c r="BGI31" s="27"/>
      <c r="BGJ31" s="28"/>
      <c r="BGK31" s="26"/>
      <c r="BGM31" s="55"/>
      <c r="BGN31" s="26"/>
      <c r="BGP31" s="27"/>
      <c r="BGQ31" s="28"/>
      <c r="BGR31" s="27"/>
      <c r="BGS31" s="28"/>
      <c r="BGT31" s="26"/>
      <c r="BGV31" s="55"/>
      <c r="BGW31" s="26"/>
      <c r="BGY31" s="27"/>
      <c r="BGZ31" s="28"/>
      <c r="BHA31" s="27"/>
      <c r="BHB31" s="28"/>
      <c r="BHC31" s="26"/>
      <c r="BHE31" s="55"/>
      <c r="BHF31" s="26"/>
      <c r="BHH31" s="27"/>
      <c r="BHI31" s="28"/>
      <c r="BHJ31" s="27"/>
      <c r="BHK31" s="28"/>
      <c r="BHL31" s="26"/>
      <c r="BHN31" s="55"/>
      <c r="BHO31" s="26"/>
      <c r="BHQ31" s="27"/>
      <c r="BHR31" s="28"/>
      <c r="BHS31" s="27"/>
      <c r="BHT31" s="28"/>
      <c r="BHU31" s="26"/>
      <c r="BHW31" s="55"/>
      <c r="BHX31" s="26"/>
      <c r="BHZ31" s="27"/>
      <c r="BIA31" s="28"/>
      <c r="BIB31" s="27"/>
      <c r="BIC31" s="28"/>
      <c r="BID31" s="26"/>
      <c r="BIF31" s="55"/>
      <c r="BIG31" s="26"/>
      <c r="BII31" s="27"/>
      <c r="BIJ31" s="28"/>
      <c r="BIK31" s="27"/>
      <c r="BIL31" s="28"/>
      <c r="BIM31" s="26"/>
      <c r="BIO31" s="55"/>
      <c r="BIP31" s="26"/>
      <c r="BIR31" s="27"/>
      <c r="BIS31" s="28"/>
      <c r="BIT31" s="27"/>
      <c r="BIU31" s="28"/>
      <c r="BIV31" s="26"/>
      <c r="BIX31" s="55"/>
      <c r="BIY31" s="26"/>
      <c r="BJA31" s="27"/>
      <c r="BJB31" s="28"/>
      <c r="BJC31" s="27"/>
      <c r="BJD31" s="28"/>
      <c r="BJE31" s="26"/>
      <c r="BJG31" s="55"/>
      <c r="BJH31" s="26"/>
      <c r="BJJ31" s="27"/>
      <c r="BJK31" s="28"/>
      <c r="BJL31" s="27"/>
      <c r="BJM31" s="28"/>
      <c r="BJN31" s="26"/>
      <c r="BJP31" s="55"/>
      <c r="BJQ31" s="26"/>
      <c r="BJS31" s="27"/>
      <c r="BJT31" s="28"/>
      <c r="BJU31" s="27"/>
      <c r="BJV31" s="28"/>
      <c r="BJW31" s="26"/>
      <c r="BJY31" s="55"/>
      <c r="BJZ31" s="26"/>
      <c r="BKB31" s="27"/>
      <c r="BKC31" s="28"/>
      <c r="BKD31" s="27"/>
      <c r="BKE31" s="28"/>
      <c r="BKF31" s="26"/>
      <c r="BKH31" s="55"/>
      <c r="BKI31" s="26"/>
      <c r="BKK31" s="27"/>
      <c r="BKL31" s="28"/>
      <c r="BKM31" s="27"/>
      <c r="BKN31" s="28"/>
      <c r="BKO31" s="26"/>
      <c r="BKQ31" s="55"/>
      <c r="BKR31" s="26"/>
      <c r="BKT31" s="27"/>
      <c r="BKU31" s="28"/>
      <c r="BKV31" s="27"/>
      <c r="BKW31" s="28"/>
      <c r="BKX31" s="26"/>
      <c r="BKZ31" s="55"/>
      <c r="BLA31" s="26"/>
      <c r="BLC31" s="27"/>
      <c r="BLD31" s="28"/>
      <c r="BLE31" s="27"/>
      <c r="BLF31" s="28"/>
      <c r="BLG31" s="26"/>
      <c r="BLI31" s="55"/>
      <c r="BLJ31" s="26"/>
      <c r="BLL31" s="27"/>
      <c r="BLM31" s="28"/>
      <c r="BLN31" s="27"/>
      <c r="BLO31" s="28"/>
      <c r="BLP31" s="26"/>
      <c r="BLR31" s="55"/>
      <c r="BLS31" s="26"/>
      <c r="BLU31" s="27"/>
      <c r="BLV31" s="28"/>
      <c r="BLW31" s="27"/>
      <c r="BLX31" s="28"/>
      <c r="BLY31" s="26"/>
      <c r="BMA31" s="55"/>
      <c r="BMB31" s="26"/>
      <c r="BMD31" s="27"/>
      <c r="BME31" s="28"/>
      <c r="BMF31" s="27"/>
      <c r="BMG31" s="28"/>
      <c r="BMH31" s="26"/>
      <c r="BMJ31" s="55"/>
      <c r="BMK31" s="26"/>
      <c r="BMM31" s="27"/>
      <c r="BMN31" s="28"/>
      <c r="BMO31" s="27"/>
      <c r="BMP31" s="28"/>
      <c r="BMQ31" s="26"/>
      <c r="BMS31" s="55"/>
      <c r="BMT31" s="26"/>
      <c r="BMV31" s="27"/>
      <c r="BMW31" s="28"/>
      <c r="BMX31" s="27"/>
      <c r="BMY31" s="28"/>
      <c r="BMZ31" s="26"/>
      <c r="BNB31" s="55"/>
      <c r="BNC31" s="26"/>
      <c r="BNE31" s="27"/>
      <c r="BNF31" s="28"/>
      <c r="BNG31" s="27"/>
      <c r="BNH31" s="28"/>
      <c r="BNI31" s="26"/>
      <c r="BNK31" s="55"/>
      <c r="BNL31" s="26"/>
      <c r="BNN31" s="27"/>
      <c r="BNO31" s="28"/>
      <c r="BNP31" s="27"/>
      <c r="BNQ31" s="28"/>
      <c r="BNR31" s="26"/>
      <c r="BNT31" s="55"/>
      <c r="BNU31" s="26"/>
      <c r="BNW31" s="27"/>
      <c r="BNX31" s="28"/>
      <c r="BNY31" s="27"/>
      <c r="BNZ31" s="28"/>
      <c r="BOA31" s="26"/>
      <c r="BOC31" s="55"/>
      <c r="BOD31" s="26"/>
      <c r="BOF31" s="27"/>
      <c r="BOG31" s="28"/>
      <c r="BOH31" s="27"/>
      <c r="BOI31" s="28"/>
      <c r="BOJ31" s="26"/>
      <c r="BOL31" s="55"/>
      <c r="BOM31" s="26"/>
      <c r="BOO31" s="27"/>
      <c r="BOP31" s="28"/>
      <c r="BOQ31" s="27"/>
      <c r="BOR31" s="28"/>
      <c r="BOS31" s="26"/>
      <c r="BOU31" s="55"/>
      <c r="BOV31" s="26"/>
      <c r="BOX31" s="27"/>
      <c r="BOY31" s="28"/>
      <c r="BOZ31" s="27"/>
      <c r="BPA31" s="28"/>
      <c r="BPB31" s="26"/>
      <c r="BPD31" s="55"/>
      <c r="BPE31" s="26"/>
      <c r="BPG31" s="27"/>
      <c r="BPH31" s="28"/>
      <c r="BPI31" s="27"/>
      <c r="BPJ31" s="28"/>
      <c r="BPK31" s="26"/>
      <c r="BPM31" s="55"/>
      <c r="BPN31" s="26"/>
      <c r="BPP31" s="27"/>
      <c r="BPQ31" s="28"/>
      <c r="BPR31" s="27"/>
      <c r="BPS31" s="28"/>
      <c r="BPT31" s="26"/>
      <c r="BPV31" s="55"/>
      <c r="BPW31" s="26"/>
      <c r="BPY31" s="27"/>
      <c r="BPZ31" s="28"/>
      <c r="BQA31" s="27"/>
      <c r="BQB31" s="28"/>
      <c r="BQC31" s="26"/>
      <c r="BQE31" s="55"/>
      <c r="BQF31" s="26"/>
      <c r="BQH31" s="27"/>
      <c r="BQI31" s="28"/>
      <c r="BQJ31" s="27"/>
      <c r="BQK31" s="28"/>
      <c r="BQL31" s="26"/>
      <c r="BQN31" s="55"/>
      <c r="BQO31" s="26"/>
      <c r="BQQ31" s="27"/>
      <c r="BQR31" s="28"/>
      <c r="BQS31" s="27"/>
      <c r="BQT31" s="28"/>
      <c r="BQU31" s="26"/>
      <c r="BQW31" s="55"/>
      <c r="BQX31" s="26"/>
      <c r="BQZ31" s="27"/>
      <c r="BRA31" s="28"/>
      <c r="BRB31" s="27"/>
      <c r="BRC31" s="28"/>
      <c r="BRD31" s="26"/>
      <c r="BRF31" s="55"/>
      <c r="BRG31" s="26"/>
      <c r="BRI31" s="27"/>
      <c r="BRJ31" s="28"/>
      <c r="BRK31" s="27"/>
      <c r="BRL31" s="28"/>
      <c r="BRM31" s="26"/>
      <c r="BRO31" s="55"/>
      <c r="BRP31" s="26"/>
      <c r="BRR31" s="27"/>
      <c r="BRS31" s="28"/>
      <c r="BRT31" s="27"/>
      <c r="BRU31" s="28"/>
      <c r="BRV31" s="26"/>
      <c r="BRX31" s="55"/>
      <c r="BRY31" s="26"/>
      <c r="BSA31" s="27"/>
      <c r="BSB31" s="28"/>
      <c r="BSC31" s="27"/>
      <c r="BSD31" s="28"/>
      <c r="BSE31" s="26"/>
      <c r="BSG31" s="55"/>
      <c r="BSH31" s="26"/>
      <c r="BSJ31" s="27"/>
      <c r="BSK31" s="28"/>
      <c r="BSL31" s="27"/>
      <c r="BSM31" s="28"/>
      <c r="BSN31" s="26"/>
      <c r="BSP31" s="55"/>
      <c r="BSQ31" s="26"/>
      <c r="BSS31" s="27"/>
      <c r="BST31" s="28"/>
      <c r="BSU31" s="27"/>
      <c r="BSV31" s="28"/>
      <c r="BSW31" s="26"/>
      <c r="BSY31" s="55"/>
      <c r="BSZ31" s="26"/>
      <c r="BTB31" s="27"/>
      <c r="BTC31" s="28"/>
      <c r="BTD31" s="27"/>
      <c r="BTE31" s="28"/>
      <c r="BTF31" s="26"/>
      <c r="BTH31" s="55"/>
      <c r="BTI31" s="26"/>
      <c r="BTK31" s="27"/>
      <c r="BTL31" s="28"/>
      <c r="BTM31" s="27"/>
      <c r="BTN31" s="28"/>
      <c r="BTO31" s="26"/>
      <c r="BTQ31" s="55"/>
      <c r="BTR31" s="26"/>
      <c r="BTT31" s="27"/>
      <c r="BTU31" s="28"/>
      <c r="BTV31" s="27"/>
      <c r="BTW31" s="28"/>
      <c r="BTX31" s="26"/>
      <c r="BTZ31" s="55"/>
      <c r="BUA31" s="26"/>
      <c r="BUC31" s="27"/>
      <c r="BUD31" s="28"/>
      <c r="BUE31" s="27"/>
      <c r="BUF31" s="28"/>
      <c r="BUG31" s="26"/>
      <c r="BUI31" s="55"/>
      <c r="BUJ31" s="26"/>
      <c r="BUL31" s="27"/>
      <c r="BUM31" s="28"/>
      <c r="BUN31" s="27"/>
      <c r="BUO31" s="28"/>
      <c r="BUP31" s="26"/>
      <c r="BUR31" s="55"/>
      <c r="BUS31" s="26"/>
      <c r="BUU31" s="27"/>
      <c r="BUV31" s="28"/>
      <c r="BUW31" s="27"/>
      <c r="BUX31" s="28"/>
      <c r="BUY31" s="26"/>
      <c r="BVA31" s="55"/>
      <c r="BVB31" s="26"/>
      <c r="BVD31" s="27"/>
      <c r="BVE31" s="28"/>
      <c r="BVF31" s="27"/>
      <c r="BVG31" s="28"/>
      <c r="BVH31" s="26"/>
      <c r="BVJ31" s="55"/>
      <c r="BVK31" s="26"/>
      <c r="BVM31" s="27"/>
      <c r="BVN31" s="28"/>
      <c r="BVO31" s="27"/>
      <c r="BVP31" s="28"/>
      <c r="BVQ31" s="26"/>
      <c r="BVS31" s="55"/>
      <c r="BVT31" s="26"/>
      <c r="BVV31" s="27"/>
      <c r="BVW31" s="28"/>
      <c r="BVX31" s="27"/>
      <c r="BVY31" s="28"/>
      <c r="BVZ31" s="26"/>
      <c r="BWB31" s="55"/>
      <c r="BWC31" s="26"/>
      <c r="BWE31" s="27"/>
      <c r="BWF31" s="28"/>
      <c r="BWG31" s="27"/>
      <c r="BWH31" s="28"/>
      <c r="BWI31" s="26"/>
      <c r="BWK31" s="55"/>
      <c r="BWL31" s="26"/>
      <c r="BWN31" s="27"/>
      <c r="BWO31" s="28"/>
      <c r="BWP31" s="27"/>
      <c r="BWQ31" s="28"/>
      <c r="BWR31" s="26"/>
      <c r="BWT31" s="55"/>
      <c r="BWU31" s="26"/>
      <c r="BWW31" s="27"/>
      <c r="BWX31" s="28"/>
      <c r="BWY31" s="27"/>
      <c r="BWZ31" s="28"/>
      <c r="BXA31" s="26"/>
      <c r="BXC31" s="55"/>
      <c r="BXD31" s="26"/>
      <c r="BXF31" s="27"/>
      <c r="BXG31" s="28"/>
      <c r="BXH31" s="27"/>
      <c r="BXI31" s="28"/>
      <c r="BXJ31" s="26"/>
      <c r="BXL31" s="55"/>
      <c r="BXM31" s="26"/>
      <c r="BXO31" s="27"/>
      <c r="BXP31" s="28"/>
      <c r="BXQ31" s="27"/>
      <c r="BXR31" s="28"/>
      <c r="BXS31" s="26"/>
      <c r="BXU31" s="55"/>
      <c r="BXV31" s="26"/>
      <c r="BXX31" s="27"/>
      <c r="BXY31" s="28"/>
      <c r="BXZ31" s="27"/>
      <c r="BYA31" s="28"/>
      <c r="BYB31" s="26"/>
      <c r="BYD31" s="55"/>
      <c r="BYE31" s="26"/>
      <c r="BYG31" s="27"/>
      <c r="BYH31" s="28"/>
      <c r="BYI31" s="27"/>
      <c r="BYJ31" s="28"/>
      <c r="BYK31" s="26"/>
      <c r="BYM31" s="55"/>
      <c r="BYN31" s="26"/>
      <c r="BYP31" s="27"/>
      <c r="BYQ31" s="28"/>
      <c r="BYR31" s="27"/>
      <c r="BYS31" s="28"/>
      <c r="BYT31" s="26"/>
      <c r="BYV31" s="55"/>
      <c r="BYW31" s="26"/>
      <c r="BYY31" s="27"/>
      <c r="BYZ31" s="28"/>
      <c r="BZA31" s="27"/>
      <c r="BZB31" s="28"/>
      <c r="BZC31" s="26"/>
      <c r="BZE31" s="55"/>
      <c r="BZF31" s="26"/>
      <c r="BZH31" s="27"/>
      <c r="BZI31" s="28"/>
      <c r="BZJ31" s="27"/>
      <c r="BZK31" s="28"/>
      <c r="BZL31" s="26"/>
      <c r="BZN31" s="55"/>
      <c r="BZO31" s="26"/>
      <c r="BZQ31" s="27"/>
      <c r="BZR31" s="28"/>
      <c r="BZS31" s="27"/>
      <c r="BZT31" s="28"/>
      <c r="BZU31" s="26"/>
      <c r="BZW31" s="55"/>
      <c r="BZX31" s="26"/>
      <c r="BZZ31" s="27"/>
      <c r="CAA31" s="28"/>
      <c r="CAB31" s="27"/>
      <c r="CAC31" s="28"/>
      <c r="CAD31" s="26"/>
      <c r="CAF31" s="55"/>
      <c r="CAG31" s="26"/>
      <c r="CAI31" s="27"/>
      <c r="CAJ31" s="28"/>
      <c r="CAK31" s="27"/>
      <c r="CAL31" s="28"/>
      <c r="CAM31" s="26"/>
      <c r="CAO31" s="55"/>
      <c r="CAP31" s="26"/>
      <c r="CAR31" s="27"/>
      <c r="CAS31" s="28"/>
      <c r="CAT31" s="27"/>
      <c r="CAU31" s="28"/>
      <c r="CAV31" s="26"/>
      <c r="CAX31" s="55"/>
      <c r="CAY31" s="26"/>
      <c r="CBA31" s="27"/>
      <c r="CBB31" s="28"/>
      <c r="CBC31" s="27"/>
      <c r="CBD31" s="28"/>
      <c r="CBE31" s="26"/>
      <c r="CBG31" s="55"/>
      <c r="CBH31" s="26"/>
      <c r="CBJ31" s="27"/>
      <c r="CBK31" s="28"/>
      <c r="CBL31" s="27"/>
      <c r="CBM31" s="28"/>
      <c r="CBN31" s="26"/>
      <c r="CBP31" s="55"/>
      <c r="CBQ31" s="26"/>
      <c r="CBS31" s="27"/>
      <c r="CBT31" s="28"/>
      <c r="CBU31" s="27"/>
      <c r="CBV31" s="28"/>
      <c r="CBW31" s="26"/>
      <c r="CBY31" s="55"/>
      <c r="CBZ31" s="26"/>
      <c r="CCB31" s="27"/>
      <c r="CCC31" s="28"/>
      <c r="CCD31" s="27"/>
      <c r="CCE31" s="28"/>
      <c r="CCF31" s="26"/>
      <c r="CCH31" s="55"/>
      <c r="CCI31" s="26"/>
      <c r="CCK31" s="27"/>
      <c r="CCL31" s="28"/>
      <c r="CCM31" s="27"/>
      <c r="CCN31" s="28"/>
      <c r="CCO31" s="26"/>
      <c r="CCQ31" s="55"/>
      <c r="CCR31" s="26"/>
      <c r="CCT31" s="27"/>
      <c r="CCU31" s="28"/>
      <c r="CCV31" s="27"/>
      <c r="CCW31" s="28"/>
      <c r="CCX31" s="26"/>
      <c r="CCZ31" s="55"/>
      <c r="CDA31" s="26"/>
      <c r="CDC31" s="27"/>
      <c r="CDD31" s="28"/>
      <c r="CDE31" s="27"/>
      <c r="CDF31" s="28"/>
      <c r="CDG31" s="26"/>
      <c r="CDI31" s="55"/>
      <c r="CDJ31" s="26"/>
      <c r="CDL31" s="27"/>
      <c r="CDM31" s="28"/>
      <c r="CDN31" s="27"/>
      <c r="CDO31" s="28"/>
      <c r="CDP31" s="26"/>
      <c r="CDR31" s="55"/>
      <c r="CDS31" s="26"/>
      <c r="CDU31" s="27"/>
      <c r="CDV31" s="28"/>
      <c r="CDW31" s="27"/>
      <c r="CDX31" s="28"/>
      <c r="CDY31" s="26"/>
      <c r="CEA31" s="55"/>
      <c r="CEB31" s="26"/>
      <c r="CED31" s="27"/>
      <c r="CEE31" s="28"/>
      <c r="CEF31" s="27"/>
      <c r="CEG31" s="28"/>
      <c r="CEH31" s="26"/>
      <c r="CEJ31" s="55"/>
      <c r="CEK31" s="26"/>
      <c r="CEM31" s="27"/>
      <c r="CEN31" s="28"/>
      <c r="CEO31" s="27"/>
      <c r="CEP31" s="28"/>
      <c r="CEQ31" s="26"/>
      <c r="CES31" s="55"/>
      <c r="CET31" s="26"/>
      <c r="CEV31" s="27"/>
      <c r="CEW31" s="28"/>
      <c r="CEX31" s="27"/>
      <c r="CEY31" s="28"/>
      <c r="CEZ31" s="26"/>
      <c r="CFB31" s="55"/>
      <c r="CFC31" s="26"/>
      <c r="CFE31" s="27"/>
      <c r="CFF31" s="28"/>
      <c r="CFG31" s="27"/>
      <c r="CFH31" s="28"/>
      <c r="CFI31" s="26"/>
      <c r="CFK31" s="55"/>
      <c r="CFL31" s="26"/>
      <c r="CFN31" s="27"/>
      <c r="CFO31" s="28"/>
      <c r="CFP31" s="27"/>
      <c r="CFQ31" s="28"/>
      <c r="CFR31" s="26"/>
      <c r="CFT31" s="55"/>
      <c r="CFU31" s="26"/>
      <c r="CFW31" s="27"/>
      <c r="CFX31" s="28"/>
      <c r="CFY31" s="27"/>
      <c r="CFZ31" s="28"/>
      <c r="CGA31" s="26"/>
      <c r="CGC31" s="55"/>
      <c r="CGD31" s="26"/>
      <c r="CGF31" s="27"/>
      <c r="CGG31" s="28"/>
      <c r="CGH31" s="27"/>
      <c r="CGI31" s="28"/>
      <c r="CGJ31" s="26"/>
      <c r="CGL31" s="55"/>
      <c r="CGM31" s="26"/>
      <c r="CGO31" s="27"/>
      <c r="CGP31" s="28"/>
      <c r="CGQ31" s="27"/>
      <c r="CGR31" s="28"/>
      <c r="CGS31" s="26"/>
      <c r="CGU31" s="55"/>
      <c r="CGV31" s="26"/>
      <c r="CGX31" s="27"/>
      <c r="CGY31" s="28"/>
      <c r="CGZ31" s="27"/>
      <c r="CHA31" s="28"/>
      <c r="CHB31" s="26"/>
      <c r="CHD31" s="55"/>
      <c r="CHE31" s="26"/>
      <c r="CHG31" s="27"/>
      <c r="CHH31" s="28"/>
      <c r="CHI31" s="27"/>
      <c r="CHJ31" s="28"/>
      <c r="CHK31" s="26"/>
      <c r="CHM31" s="55"/>
      <c r="CHN31" s="26"/>
      <c r="CHP31" s="27"/>
      <c r="CHQ31" s="28"/>
      <c r="CHR31" s="27"/>
      <c r="CHS31" s="28"/>
      <c r="CHT31" s="26"/>
      <c r="CHV31" s="55"/>
      <c r="CHW31" s="26"/>
      <c r="CHY31" s="27"/>
      <c r="CHZ31" s="28"/>
      <c r="CIA31" s="27"/>
      <c r="CIB31" s="28"/>
      <c r="CIC31" s="26"/>
      <c r="CIE31" s="55"/>
      <c r="CIF31" s="26"/>
      <c r="CIH31" s="27"/>
      <c r="CII31" s="28"/>
      <c r="CIJ31" s="27"/>
      <c r="CIK31" s="28"/>
      <c r="CIL31" s="26"/>
      <c r="CIN31" s="55"/>
      <c r="CIO31" s="26"/>
      <c r="CIQ31" s="27"/>
      <c r="CIR31" s="28"/>
      <c r="CIS31" s="27"/>
      <c r="CIT31" s="28"/>
      <c r="CIU31" s="26"/>
      <c r="CIW31" s="55"/>
      <c r="CIX31" s="26"/>
      <c r="CIZ31" s="27"/>
      <c r="CJA31" s="28"/>
      <c r="CJB31" s="27"/>
      <c r="CJC31" s="28"/>
      <c r="CJD31" s="26"/>
      <c r="CJF31" s="55"/>
      <c r="CJG31" s="26"/>
      <c r="CJI31" s="27"/>
      <c r="CJJ31" s="28"/>
      <c r="CJK31" s="27"/>
      <c r="CJL31" s="28"/>
      <c r="CJM31" s="26"/>
      <c r="CJO31" s="55"/>
      <c r="CJP31" s="26"/>
      <c r="CJR31" s="27"/>
      <c r="CJS31" s="28"/>
      <c r="CJT31" s="27"/>
      <c r="CJU31" s="28"/>
      <c r="CJV31" s="26"/>
      <c r="CJX31" s="55"/>
      <c r="CJY31" s="26"/>
      <c r="CKA31" s="27"/>
      <c r="CKB31" s="28"/>
      <c r="CKC31" s="27"/>
      <c r="CKD31" s="28"/>
      <c r="CKE31" s="26"/>
      <c r="CKG31" s="55"/>
      <c r="CKH31" s="26"/>
      <c r="CKJ31" s="27"/>
      <c r="CKK31" s="28"/>
      <c r="CKL31" s="27"/>
      <c r="CKM31" s="28"/>
      <c r="CKN31" s="26"/>
      <c r="CKP31" s="55"/>
      <c r="CKQ31" s="26"/>
      <c r="CKS31" s="27"/>
      <c r="CKT31" s="28"/>
      <c r="CKU31" s="27"/>
      <c r="CKV31" s="28"/>
      <c r="CKW31" s="26"/>
      <c r="CKY31" s="55"/>
      <c r="CKZ31" s="26"/>
      <c r="CLB31" s="27"/>
      <c r="CLC31" s="28"/>
      <c r="CLD31" s="27"/>
      <c r="CLE31" s="28"/>
      <c r="CLF31" s="26"/>
      <c r="CLH31" s="55"/>
      <c r="CLI31" s="26"/>
      <c r="CLK31" s="27"/>
      <c r="CLL31" s="28"/>
      <c r="CLM31" s="27"/>
      <c r="CLN31" s="28"/>
      <c r="CLO31" s="26"/>
      <c r="CLQ31" s="55"/>
      <c r="CLR31" s="26"/>
      <c r="CLT31" s="27"/>
      <c r="CLU31" s="28"/>
      <c r="CLV31" s="27"/>
      <c r="CLW31" s="28"/>
      <c r="CLX31" s="26"/>
      <c r="CLZ31" s="55"/>
      <c r="CMA31" s="26"/>
      <c r="CMC31" s="27"/>
      <c r="CMD31" s="28"/>
      <c r="CME31" s="27"/>
      <c r="CMF31" s="28"/>
      <c r="CMG31" s="26"/>
      <c r="CMI31" s="55"/>
      <c r="CMJ31" s="26"/>
      <c r="CML31" s="27"/>
      <c r="CMM31" s="28"/>
      <c r="CMN31" s="27"/>
      <c r="CMO31" s="28"/>
      <c r="CMP31" s="26"/>
      <c r="CMR31" s="55"/>
      <c r="CMS31" s="26"/>
      <c r="CMU31" s="27"/>
      <c r="CMV31" s="28"/>
      <c r="CMW31" s="27"/>
      <c r="CMX31" s="28"/>
      <c r="CMY31" s="26"/>
      <c r="CNA31" s="55"/>
      <c r="CNB31" s="26"/>
      <c r="CND31" s="27"/>
      <c r="CNE31" s="28"/>
      <c r="CNF31" s="27"/>
      <c r="CNG31" s="28"/>
      <c r="CNH31" s="26"/>
      <c r="CNJ31" s="55"/>
      <c r="CNK31" s="26"/>
      <c r="CNM31" s="27"/>
      <c r="CNN31" s="28"/>
      <c r="CNO31" s="27"/>
      <c r="CNP31" s="28"/>
      <c r="CNQ31" s="26"/>
      <c r="CNS31" s="55"/>
      <c r="CNT31" s="26"/>
      <c r="CNV31" s="27"/>
      <c r="CNW31" s="28"/>
      <c r="CNX31" s="27"/>
      <c r="CNY31" s="28"/>
      <c r="CNZ31" s="26"/>
      <c r="COB31" s="55"/>
      <c r="COC31" s="26"/>
      <c r="COE31" s="27"/>
      <c r="COF31" s="28"/>
      <c r="COG31" s="27"/>
      <c r="COH31" s="28"/>
      <c r="COI31" s="26"/>
      <c r="COK31" s="55"/>
      <c r="COL31" s="26"/>
      <c r="CON31" s="27"/>
      <c r="COO31" s="28"/>
      <c r="COP31" s="27"/>
      <c r="COQ31" s="28"/>
      <c r="COR31" s="26"/>
      <c r="COT31" s="55"/>
      <c r="COU31" s="26"/>
      <c r="COW31" s="27"/>
      <c r="COX31" s="28"/>
      <c r="COY31" s="27"/>
      <c r="COZ31" s="28"/>
      <c r="CPA31" s="26"/>
      <c r="CPC31" s="55"/>
      <c r="CPD31" s="26"/>
      <c r="CPF31" s="27"/>
      <c r="CPG31" s="28"/>
      <c r="CPH31" s="27"/>
      <c r="CPI31" s="28"/>
      <c r="CPJ31" s="26"/>
      <c r="CPL31" s="55"/>
      <c r="CPM31" s="26"/>
      <c r="CPO31" s="27"/>
      <c r="CPP31" s="28"/>
      <c r="CPQ31" s="27"/>
      <c r="CPR31" s="28"/>
      <c r="CPS31" s="26"/>
      <c r="CPU31" s="55"/>
      <c r="CPV31" s="26"/>
      <c r="CPX31" s="27"/>
      <c r="CPY31" s="28"/>
      <c r="CPZ31" s="27"/>
      <c r="CQA31" s="28"/>
      <c r="CQB31" s="26"/>
      <c r="CQD31" s="55"/>
      <c r="CQE31" s="26"/>
      <c r="CQG31" s="27"/>
      <c r="CQH31" s="28"/>
      <c r="CQI31" s="27"/>
      <c r="CQJ31" s="28"/>
      <c r="CQK31" s="26"/>
      <c r="CQM31" s="55"/>
      <c r="CQN31" s="26"/>
      <c r="CQP31" s="27"/>
      <c r="CQQ31" s="28"/>
      <c r="CQR31" s="27"/>
      <c r="CQS31" s="28"/>
      <c r="CQT31" s="26"/>
      <c r="CQV31" s="55"/>
      <c r="CQW31" s="26"/>
      <c r="CQY31" s="27"/>
      <c r="CQZ31" s="28"/>
      <c r="CRA31" s="27"/>
      <c r="CRB31" s="28"/>
      <c r="CRC31" s="26"/>
      <c r="CRE31" s="55"/>
      <c r="CRF31" s="26"/>
      <c r="CRH31" s="27"/>
      <c r="CRI31" s="28"/>
      <c r="CRJ31" s="27"/>
      <c r="CRK31" s="28"/>
      <c r="CRL31" s="26"/>
      <c r="CRN31" s="55"/>
      <c r="CRO31" s="26"/>
      <c r="CRQ31" s="27"/>
      <c r="CRR31" s="28"/>
      <c r="CRS31" s="27"/>
      <c r="CRT31" s="28"/>
      <c r="CRU31" s="26"/>
      <c r="CRW31" s="55"/>
      <c r="CRX31" s="26"/>
      <c r="CRZ31" s="27"/>
      <c r="CSA31" s="28"/>
      <c r="CSB31" s="27"/>
      <c r="CSC31" s="28"/>
      <c r="CSD31" s="26"/>
      <c r="CSF31" s="55"/>
      <c r="CSG31" s="26"/>
      <c r="CSI31" s="27"/>
      <c r="CSJ31" s="28"/>
      <c r="CSK31" s="27"/>
      <c r="CSL31" s="28"/>
      <c r="CSM31" s="26"/>
      <c r="CSO31" s="55"/>
      <c r="CSP31" s="26"/>
      <c r="CSR31" s="27"/>
      <c r="CSS31" s="28"/>
      <c r="CST31" s="27"/>
      <c r="CSU31" s="28"/>
      <c r="CSV31" s="26"/>
      <c r="CSX31" s="55"/>
      <c r="CSY31" s="26"/>
      <c r="CTA31" s="27"/>
      <c r="CTB31" s="28"/>
      <c r="CTC31" s="27"/>
      <c r="CTD31" s="28"/>
      <c r="CTE31" s="26"/>
      <c r="CTG31" s="55"/>
      <c r="CTH31" s="26"/>
      <c r="CTJ31" s="27"/>
      <c r="CTK31" s="28"/>
      <c r="CTL31" s="27"/>
      <c r="CTM31" s="28"/>
      <c r="CTN31" s="26"/>
      <c r="CTP31" s="55"/>
      <c r="CTQ31" s="26"/>
      <c r="CTS31" s="27"/>
      <c r="CTT31" s="28"/>
      <c r="CTU31" s="27"/>
      <c r="CTV31" s="28"/>
      <c r="CTW31" s="26"/>
      <c r="CTY31" s="55"/>
      <c r="CTZ31" s="26"/>
      <c r="CUB31" s="27"/>
      <c r="CUC31" s="28"/>
      <c r="CUD31" s="27"/>
      <c r="CUE31" s="28"/>
      <c r="CUF31" s="26"/>
      <c r="CUH31" s="55"/>
      <c r="CUI31" s="26"/>
      <c r="CUK31" s="27"/>
      <c r="CUL31" s="28"/>
      <c r="CUM31" s="27"/>
      <c r="CUN31" s="28"/>
      <c r="CUO31" s="26"/>
      <c r="CUQ31" s="55"/>
      <c r="CUR31" s="26"/>
      <c r="CUT31" s="27"/>
      <c r="CUU31" s="28"/>
      <c r="CUV31" s="27"/>
      <c r="CUW31" s="28"/>
      <c r="CUX31" s="26"/>
      <c r="CUZ31" s="55"/>
      <c r="CVA31" s="26"/>
      <c r="CVC31" s="27"/>
      <c r="CVD31" s="28"/>
      <c r="CVE31" s="27"/>
      <c r="CVF31" s="28"/>
      <c r="CVG31" s="26"/>
      <c r="CVI31" s="55"/>
      <c r="CVJ31" s="26"/>
      <c r="CVL31" s="27"/>
      <c r="CVM31" s="28"/>
      <c r="CVN31" s="27"/>
      <c r="CVO31" s="28"/>
      <c r="CVP31" s="26"/>
      <c r="CVR31" s="55"/>
      <c r="CVS31" s="26"/>
      <c r="CVU31" s="27"/>
      <c r="CVV31" s="28"/>
      <c r="CVW31" s="27"/>
      <c r="CVX31" s="28"/>
      <c r="CVY31" s="26"/>
      <c r="CWA31" s="55"/>
      <c r="CWB31" s="26"/>
      <c r="CWD31" s="27"/>
      <c r="CWE31" s="28"/>
      <c r="CWF31" s="27"/>
      <c r="CWG31" s="28"/>
      <c r="CWH31" s="26"/>
      <c r="CWJ31" s="55"/>
      <c r="CWK31" s="26"/>
      <c r="CWM31" s="27"/>
      <c r="CWN31" s="28"/>
      <c r="CWO31" s="27"/>
      <c r="CWP31" s="28"/>
      <c r="CWQ31" s="26"/>
      <c r="CWS31" s="55"/>
      <c r="CWT31" s="26"/>
      <c r="CWV31" s="27"/>
      <c r="CWW31" s="28"/>
      <c r="CWX31" s="27"/>
      <c r="CWY31" s="28"/>
      <c r="CWZ31" s="26"/>
      <c r="CXB31" s="55"/>
      <c r="CXC31" s="26"/>
      <c r="CXE31" s="27"/>
      <c r="CXF31" s="28"/>
      <c r="CXG31" s="27"/>
      <c r="CXH31" s="28"/>
      <c r="CXI31" s="26"/>
      <c r="CXK31" s="55"/>
      <c r="CXL31" s="26"/>
      <c r="CXN31" s="27"/>
      <c r="CXO31" s="28"/>
      <c r="CXP31" s="27"/>
      <c r="CXQ31" s="28"/>
      <c r="CXR31" s="26"/>
      <c r="CXT31" s="55"/>
      <c r="CXU31" s="26"/>
      <c r="CXW31" s="27"/>
      <c r="CXX31" s="28"/>
      <c r="CXY31" s="27"/>
      <c r="CXZ31" s="28"/>
      <c r="CYA31" s="26"/>
      <c r="CYC31" s="55"/>
      <c r="CYD31" s="26"/>
      <c r="CYF31" s="27"/>
      <c r="CYG31" s="28"/>
      <c r="CYH31" s="27"/>
      <c r="CYI31" s="28"/>
      <c r="CYJ31" s="26"/>
      <c r="CYL31" s="55"/>
      <c r="CYM31" s="26"/>
      <c r="CYO31" s="27"/>
      <c r="CYP31" s="28"/>
      <c r="CYQ31" s="27"/>
      <c r="CYR31" s="28"/>
      <c r="CYS31" s="26"/>
      <c r="CYU31" s="55"/>
      <c r="CYV31" s="26"/>
      <c r="CYX31" s="27"/>
      <c r="CYY31" s="28"/>
      <c r="CYZ31" s="27"/>
      <c r="CZA31" s="28"/>
      <c r="CZB31" s="26"/>
      <c r="CZD31" s="55"/>
      <c r="CZE31" s="26"/>
      <c r="CZG31" s="27"/>
      <c r="CZH31" s="28"/>
      <c r="CZI31" s="27"/>
      <c r="CZJ31" s="28"/>
      <c r="CZK31" s="26"/>
      <c r="CZM31" s="55"/>
      <c r="CZN31" s="26"/>
      <c r="CZP31" s="27"/>
      <c r="CZQ31" s="28"/>
      <c r="CZR31" s="27"/>
      <c r="CZS31" s="28"/>
      <c r="CZT31" s="26"/>
      <c r="CZV31" s="55"/>
      <c r="CZW31" s="26"/>
      <c r="CZY31" s="27"/>
      <c r="CZZ31" s="28"/>
      <c r="DAA31" s="27"/>
      <c r="DAB31" s="28"/>
      <c r="DAC31" s="26"/>
      <c r="DAE31" s="55"/>
      <c r="DAF31" s="26"/>
      <c r="DAH31" s="27"/>
      <c r="DAI31" s="28"/>
      <c r="DAJ31" s="27"/>
      <c r="DAK31" s="28"/>
      <c r="DAL31" s="26"/>
      <c r="DAN31" s="55"/>
      <c r="DAO31" s="26"/>
      <c r="DAQ31" s="27"/>
      <c r="DAR31" s="28"/>
      <c r="DAS31" s="27"/>
      <c r="DAT31" s="28"/>
      <c r="DAU31" s="26"/>
      <c r="DAW31" s="55"/>
      <c r="DAX31" s="26"/>
      <c r="DAZ31" s="27"/>
      <c r="DBA31" s="28"/>
      <c r="DBB31" s="27"/>
      <c r="DBC31" s="28"/>
      <c r="DBD31" s="26"/>
      <c r="DBF31" s="55"/>
      <c r="DBG31" s="26"/>
      <c r="DBI31" s="27"/>
      <c r="DBJ31" s="28"/>
      <c r="DBK31" s="27"/>
      <c r="DBL31" s="28"/>
      <c r="DBM31" s="26"/>
      <c r="DBO31" s="55"/>
      <c r="DBP31" s="26"/>
      <c r="DBR31" s="27"/>
      <c r="DBS31" s="28"/>
      <c r="DBT31" s="27"/>
      <c r="DBU31" s="28"/>
      <c r="DBV31" s="26"/>
      <c r="DBX31" s="55"/>
      <c r="DBY31" s="26"/>
      <c r="DCA31" s="27"/>
      <c r="DCB31" s="28"/>
      <c r="DCC31" s="27"/>
      <c r="DCD31" s="28"/>
      <c r="DCE31" s="26"/>
      <c r="DCG31" s="55"/>
      <c r="DCH31" s="26"/>
      <c r="DCJ31" s="27"/>
      <c r="DCK31" s="28"/>
      <c r="DCL31" s="27"/>
      <c r="DCM31" s="28"/>
      <c r="DCN31" s="26"/>
      <c r="DCP31" s="55"/>
      <c r="DCQ31" s="26"/>
      <c r="DCS31" s="27"/>
      <c r="DCT31" s="28"/>
      <c r="DCU31" s="27"/>
      <c r="DCV31" s="28"/>
      <c r="DCW31" s="26"/>
      <c r="DCY31" s="55"/>
      <c r="DCZ31" s="26"/>
      <c r="DDB31" s="27"/>
      <c r="DDC31" s="28"/>
      <c r="DDD31" s="27"/>
      <c r="DDE31" s="28"/>
      <c r="DDF31" s="26"/>
      <c r="DDH31" s="55"/>
      <c r="DDI31" s="26"/>
      <c r="DDK31" s="27"/>
      <c r="DDL31" s="28"/>
      <c r="DDM31" s="27"/>
      <c r="DDN31" s="28"/>
      <c r="DDO31" s="26"/>
      <c r="DDQ31" s="55"/>
      <c r="DDR31" s="26"/>
      <c r="DDT31" s="27"/>
      <c r="DDU31" s="28"/>
      <c r="DDV31" s="27"/>
      <c r="DDW31" s="28"/>
      <c r="DDX31" s="26"/>
      <c r="DDZ31" s="55"/>
      <c r="DEA31" s="26"/>
      <c r="DEC31" s="27"/>
      <c r="DED31" s="28"/>
      <c r="DEE31" s="27"/>
      <c r="DEF31" s="28"/>
      <c r="DEG31" s="26"/>
      <c r="DEI31" s="55"/>
      <c r="DEJ31" s="26"/>
      <c r="DEL31" s="27"/>
      <c r="DEM31" s="28"/>
      <c r="DEN31" s="27"/>
      <c r="DEO31" s="28"/>
      <c r="DEP31" s="26"/>
      <c r="DER31" s="55"/>
      <c r="DES31" s="26"/>
      <c r="DEU31" s="27"/>
      <c r="DEV31" s="28"/>
      <c r="DEW31" s="27"/>
      <c r="DEX31" s="28"/>
      <c r="DEY31" s="26"/>
      <c r="DFA31" s="55"/>
      <c r="DFB31" s="26"/>
      <c r="DFD31" s="27"/>
      <c r="DFE31" s="28"/>
      <c r="DFF31" s="27"/>
      <c r="DFG31" s="28"/>
      <c r="DFH31" s="26"/>
      <c r="DFJ31" s="55"/>
      <c r="DFK31" s="26"/>
      <c r="DFM31" s="27"/>
      <c r="DFN31" s="28"/>
      <c r="DFO31" s="27"/>
      <c r="DFP31" s="28"/>
      <c r="DFQ31" s="26"/>
      <c r="DFS31" s="55"/>
      <c r="DFT31" s="26"/>
      <c r="DFV31" s="27"/>
      <c r="DFW31" s="28"/>
      <c r="DFX31" s="27"/>
      <c r="DFY31" s="28"/>
      <c r="DFZ31" s="26"/>
      <c r="DGB31" s="55"/>
      <c r="DGC31" s="26"/>
      <c r="DGE31" s="27"/>
      <c r="DGF31" s="28"/>
      <c r="DGG31" s="27"/>
      <c r="DGH31" s="28"/>
      <c r="DGI31" s="26"/>
      <c r="DGK31" s="55"/>
      <c r="DGL31" s="26"/>
      <c r="DGN31" s="27"/>
      <c r="DGO31" s="28"/>
      <c r="DGP31" s="27"/>
      <c r="DGQ31" s="28"/>
      <c r="DGR31" s="26"/>
      <c r="DGT31" s="55"/>
      <c r="DGU31" s="26"/>
      <c r="DGW31" s="27"/>
      <c r="DGX31" s="28"/>
      <c r="DGY31" s="27"/>
      <c r="DGZ31" s="28"/>
      <c r="DHA31" s="26"/>
      <c r="DHC31" s="55"/>
      <c r="DHD31" s="26"/>
      <c r="DHF31" s="27"/>
      <c r="DHG31" s="28"/>
      <c r="DHH31" s="27"/>
      <c r="DHI31" s="28"/>
      <c r="DHJ31" s="26"/>
      <c r="DHL31" s="55"/>
      <c r="DHM31" s="26"/>
      <c r="DHO31" s="27"/>
      <c r="DHP31" s="28"/>
      <c r="DHQ31" s="27"/>
      <c r="DHR31" s="28"/>
      <c r="DHS31" s="26"/>
      <c r="DHU31" s="55"/>
      <c r="DHV31" s="26"/>
      <c r="DHX31" s="27"/>
      <c r="DHY31" s="28"/>
      <c r="DHZ31" s="27"/>
      <c r="DIA31" s="28"/>
      <c r="DIB31" s="26"/>
      <c r="DID31" s="55"/>
      <c r="DIE31" s="26"/>
      <c r="DIG31" s="27"/>
      <c r="DIH31" s="28"/>
      <c r="DII31" s="27"/>
      <c r="DIJ31" s="28"/>
      <c r="DIK31" s="26"/>
      <c r="DIM31" s="55"/>
      <c r="DIN31" s="26"/>
      <c r="DIP31" s="27"/>
      <c r="DIQ31" s="28"/>
      <c r="DIR31" s="27"/>
      <c r="DIS31" s="28"/>
      <c r="DIT31" s="26"/>
      <c r="DIV31" s="55"/>
      <c r="DIW31" s="26"/>
      <c r="DIY31" s="27"/>
      <c r="DIZ31" s="28"/>
      <c r="DJA31" s="27"/>
      <c r="DJB31" s="28"/>
      <c r="DJC31" s="26"/>
      <c r="DJE31" s="55"/>
      <c r="DJF31" s="26"/>
      <c r="DJH31" s="27"/>
      <c r="DJI31" s="28"/>
      <c r="DJJ31" s="27"/>
      <c r="DJK31" s="28"/>
      <c r="DJL31" s="26"/>
      <c r="DJN31" s="55"/>
      <c r="DJO31" s="26"/>
      <c r="DJQ31" s="27"/>
      <c r="DJR31" s="28"/>
      <c r="DJS31" s="27"/>
      <c r="DJT31" s="28"/>
      <c r="DJU31" s="26"/>
      <c r="DJW31" s="55"/>
      <c r="DJX31" s="26"/>
      <c r="DJZ31" s="27"/>
      <c r="DKA31" s="28"/>
      <c r="DKB31" s="27"/>
      <c r="DKC31" s="28"/>
      <c r="DKD31" s="26"/>
      <c r="DKF31" s="55"/>
      <c r="DKG31" s="26"/>
      <c r="DKI31" s="27"/>
      <c r="DKJ31" s="28"/>
      <c r="DKK31" s="27"/>
      <c r="DKL31" s="28"/>
      <c r="DKM31" s="26"/>
      <c r="DKO31" s="55"/>
      <c r="DKP31" s="26"/>
      <c r="DKR31" s="27"/>
      <c r="DKS31" s="28"/>
      <c r="DKT31" s="27"/>
      <c r="DKU31" s="28"/>
      <c r="DKV31" s="26"/>
      <c r="DKX31" s="55"/>
      <c r="DKY31" s="26"/>
      <c r="DLA31" s="27"/>
      <c r="DLB31" s="28"/>
      <c r="DLC31" s="27"/>
      <c r="DLD31" s="28"/>
      <c r="DLE31" s="26"/>
      <c r="DLG31" s="55"/>
      <c r="DLH31" s="26"/>
      <c r="DLJ31" s="27"/>
      <c r="DLK31" s="28"/>
      <c r="DLL31" s="27"/>
      <c r="DLM31" s="28"/>
      <c r="DLN31" s="26"/>
      <c r="DLP31" s="55"/>
      <c r="DLQ31" s="26"/>
      <c r="DLS31" s="27"/>
      <c r="DLT31" s="28"/>
      <c r="DLU31" s="27"/>
      <c r="DLV31" s="28"/>
      <c r="DLW31" s="26"/>
      <c r="DLY31" s="55"/>
      <c r="DLZ31" s="26"/>
      <c r="DMB31" s="27"/>
      <c r="DMC31" s="28"/>
      <c r="DMD31" s="27"/>
      <c r="DME31" s="28"/>
      <c r="DMF31" s="26"/>
      <c r="DMH31" s="55"/>
      <c r="DMI31" s="26"/>
      <c r="DMK31" s="27"/>
      <c r="DML31" s="28"/>
      <c r="DMM31" s="27"/>
      <c r="DMN31" s="28"/>
      <c r="DMO31" s="26"/>
      <c r="DMQ31" s="55"/>
      <c r="DMR31" s="26"/>
      <c r="DMT31" s="27"/>
      <c r="DMU31" s="28"/>
      <c r="DMV31" s="27"/>
      <c r="DMW31" s="28"/>
      <c r="DMX31" s="26"/>
      <c r="DMZ31" s="55"/>
      <c r="DNA31" s="26"/>
      <c r="DNC31" s="27"/>
      <c r="DND31" s="28"/>
      <c r="DNE31" s="27"/>
      <c r="DNF31" s="28"/>
      <c r="DNG31" s="26"/>
      <c r="DNI31" s="55"/>
      <c r="DNJ31" s="26"/>
      <c r="DNL31" s="27"/>
      <c r="DNM31" s="28"/>
      <c r="DNN31" s="27"/>
      <c r="DNO31" s="28"/>
      <c r="DNP31" s="26"/>
      <c r="DNR31" s="55"/>
      <c r="DNS31" s="26"/>
      <c r="DNU31" s="27"/>
      <c r="DNV31" s="28"/>
      <c r="DNW31" s="27"/>
      <c r="DNX31" s="28"/>
      <c r="DNY31" s="26"/>
      <c r="DOA31" s="55"/>
      <c r="DOB31" s="26"/>
      <c r="DOD31" s="27"/>
      <c r="DOE31" s="28"/>
      <c r="DOF31" s="27"/>
      <c r="DOG31" s="28"/>
      <c r="DOH31" s="26"/>
      <c r="DOJ31" s="55"/>
      <c r="DOK31" s="26"/>
      <c r="DOM31" s="27"/>
      <c r="DON31" s="28"/>
      <c r="DOO31" s="27"/>
      <c r="DOP31" s="28"/>
      <c r="DOQ31" s="26"/>
      <c r="DOS31" s="55"/>
      <c r="DOT31" s="26"/>
      <c r="DOV31" s="27"/>
      <c r="DOW31" s="28"/>
      <c r="DOX31" s="27"/>
      <c r="DOY31" s="28"/>
      <c r="DOZ31" s="26"/>
      <c r="DPB31" s="55"/>
      <c r="DPC31" s="26"/>
      <c r="DPE31" s="27"/>
      <c r="DPF31" s="28"/>
      <c r="DPG31" s="27"/>
      <c r="DPH31" s="28"/>
      <c r="DPI31" s="26"/>
      <c r="DPK31" s="55"/>
      <c r="DPL31" s="26"/>
      <c r="DPN31" s="27"/>
      <c r="DPO31" s="28"/>
      <c r="DPP31" s="27"/>
      <c r="DPQ31" s="28"/>
      <c r="DPR31" s="26"/>
      <c r="DPT31" s="55"/>
      <c r="DPU31" s="26"/>
      <c r="DPW31" s="27"/>
      <c r="DPX31" s="28"/>
      <c r="DPY31" s="27"/>
      <c r="DPZ31" s="28"/>
      <c r="DQA31" s="26"/>
      <c r="DQC31" s="55"/>
      <c r="DQD31" s="26"/>
      <c r="DQF31" s="27"/>
      <c r="DQG31" s="28"/>
      <c r="DQH31" s="27"/>
      <c r="DQI31" s="28"/>
      <c r="DQJ31" s="26"/>
      <c r="DQL31" s="55"/>
      <c r="DQM31" s="26"/>
      <c r="DQO31" s="27"/>
      <c r="DQP31" s="28"/>
      <c r="DQQ31" s="27"/>
      <c r="DQR31" s="28"/>
      <c r="DQS31" s="26"/>
      <c r="DQU31" s="55"/>
      <c r="DQV31" s="26"/>
      <c r="DQX31" s="27"/>
      <c r="DQY31" s="28"/>
      <c r="DQZ31" s="27"/>
      <c r="DRA31" s="28"/>
      <c r="DRB31" s="26"/>
      <c r="DRD31" s="55"/>
      <c r="DRE31" s="26"/>
      <c r="DRG31" s="27"/>
      <c r="DRH31" s="28"/>
      <c r="DRI31" s="27"/>
      <c r="DRJ31" s="28"/>
      <c r="DRK31" s="26"/>
      <c r="DRM31" s="55"/>
      <c r="DRN31" s="26"/>
      <c r="DRP31" s="27"/>
      <c r="DRQ31" s="28"/>
      <c r="DRR31" s="27"/>
      <c r="DRS31" s="28"/>
      <c r="DRT31" s="26"/>
      <c r="DRV31" s="55"/>
      <c r="DRW31" s="26"/>
      <c r="DRY31" s="27"/>
      <c r="DRZ31" s="28"/>
      <c r="DSA31" s="27"/>
      <c r="DSB31" s="28"/>
      <c r="DSC31" s="26"/>
      <c r="DSE31" s="55"/>
      <c r="DSF31" s="26"/>
      <c r="DSH31" s="27"/>
      <c r="DSI31" s="28"/>
      <c r="DSJ31" s="27"/>
      <c r="DSK31" s="28"/>
      <c r="DSL31" s="26"/>
      <c r="DSN31" s="55"/>
      <c r="DSO31" s="26"/>
      <c r="DSQ31" s="27"/>
      <c r="DSR31" s="28"/>
      <c r="DSS31" s="27"/>
      <c r="DST31" s="28"/>
      <c r="DSU31" s="26"/>
      <c r="DSW31" s="55"/>
      <c r="DSX31" s="26"/>
      <c r="DSZ31" s="27"/>
      <c r="DTA31" s="28"/>
      <c r="DTB31" s="27"/>
      <c r="DTC31" s="28"/>
      <c r="DTD31" s="26"/>
      <c r="DTF31" s="55"/>
      <c r="DTG31" s="26"/>
      <c r="DTI31" s="27"/>
      <c r="DTJ31" s="28"/>
      <c r="DTK31" s="27"/>
      <c r="DTL31" s="28"/>
      <c r="DTM31" s="26"/>
      <c r="DTO31" s="55"/>
      <c r="DTP31" s="26"/>
      <c r="DTR31" s="27"/>
      <c r="DTS31" s="28"/>
      <c r="DTT31" s="27"/>
      <c r="DTU31" s="28"/>
      <c r="DTV31" s="26"/>
      <c r="DTX31" s="55"/>
      <c r="DTY31" s="26"/>
      <c r="DUA31" s="27"/>
      <c r="DUB31" s="28"/>
      <c r="DUC31" s="27"/>
      <c r="DUD31" s="28"/>
      <c r="DUE31" s="26"/>
      <c r="DUG31" s="55"/>
      <c r="DUH31" s="26"/>
      <c r="DUJ31" s="27"/>
      <c r="DUK31" s="28"/>
      <c r="DUL31" s="27"/>
      <c r="DUM31" s="28"/>
      <c r="DUN31" s="26"/>
      <c r="DUP31" s="55"/>
      <c r="DUQ31" s="26"/>
      <c r="DUS31" s="27"/>
      <c r="DUT31" s="28"/>
      <c r="DUU31" s="27"/>
      <c r="DUV31" s="28"/>
      <c r="DUW31" s="26"/>
      <c r="DUY31" s="55"/>
      <c r="DUZ31" s="26"/>
      <c r="DVB31" s="27"/>
      <c r="DVC31" s="28"/>
      <c r="DVD31" s="27"/>
      <c r="DVE31" s="28"/>
      <c r="DVF31" s="26"/>
      <c r="DVH31" s="55"/>
      <c r="DVI31" s="26"/>
      <c r="DVK31" s="27"/>
      <c r="DVL31" s="28"/>
      <c r="DVM31" s="27"/>
      <c r="DVN31" s="28"/>
      <c r="DVO31" s="26"/>
      <c r="DVQ31" s="55"/>
      <c r="DVR31" s="26"/>
      <c r="DVT31" s="27"/>
      <c r="DVU31" s="28"/>
      <c r="DVV31" s="27"/>
      <c r="DVW31" s="28"/>
      <c r="DVX31" s="26"/>
      <c r="DVZ31" s="55"/>
      <c r="DWA31" s="26"/>
      <c r="DWC31" s="27"/>
      <c r="DWD31" s="28"/>
      <c r="DWE31" s="27"/>
      <c r="DWF31" s="28"/>
      <c r="DWG31" s="26"/>
      <c r="DWI31" s="55"/>
      <c r="DWJ31" s="26"/>
      <c r="DWL31" s="27"/>
      <c r="DWM31" s="28"/>
      <c r="DWN31" s="27"/>
      <c r="DWO31" s="28"/>
      <c r="DWP31" s="26"/>
      <c r="DWR31" s="55"/>
      <c r="DWS31" s="26"/>
      <c r="DWU31" s="27"/>
      <c r="DWV31" s="28"/>
      <c r="DWW31" s="27"/>
      <c r="DWX31" s="28"/>
      <c r="DWY31" s="26"/>
      <c r="DXA31" s="55"/>
      <c r="DXB31" s="26"/>
      <c r="DXD31" s="27"/>
      <c r="DXE31" s="28"/>
      <c r="DXF31" s="27"/>
      <c r="DXG31" s="28"/>
      <c r="DXH31" s="26"/>
      <c r="DXJ31" s="55"/>
      <c r="DXK31" s="26"/>
      <c r="DXM31" s="27"/>
      <c r="DXN31" s="28"/>
      <c r="DXO31" s="27"/>
      <c r="DXP31" s="28"/>
      <c r="DXQ31" s="26"/>
      <c r="DXS31" s="55"/>
      <c r="DXT31" s="26"/>
      <c r="DXV31" s="27"/>
      <c r="DXW31" s="28"/>
      <c r="DXX31" s="27"/>
      <c r="DXY31" s="28"/>
      <c r="DXZ31" s="26"/>
      <c r="DYB31" s="55"/>
      <c r="DYC31" s="26"/>
      <c r="DYE31" s="27"/>
      <c r="DYF31" s="28"/>
      <c r="DYG31" s="27"/>
      <c r="DYH31" s="28"/>
      <c r="DYI31" s="26"/>
      <c r="DYK31" s="55"/>
      <c r="DYL31" s="26"/>
      <c r="DYN31" s="27"/>
      <c r="DYO31" s="28"/>
      <c r="DYP31" s="27"/>
      <c r="DYQ31" s="28"/>
      <c r="DYR31" s="26"/>
      <c r="DYT31" s="55"/>
      <c r="DYU31" s="26"/>
      <c r="DYW31" s="27"/>
      <c r="DYX31" s="28"/>
      <c r="DYY31" s="27"/>
      <c r="DYZ31" s="28"/>
      <c r="DZA31" s="26"/>
      <c r="DZC31" s="55"/>
      <c r="DZD31" s="26"/>
      <c r="DZF31" s="27"/>
      <c r="DZG31" s="28"/>
      <c r="DZH31" s="27"/>
      <c r="DZI31" s="28"/>
      <c r="DZJ31" s="26"/>
      <c r="DZL31" s="55"/>
      <c r="DZM31" s="26"/>
      <c r="DZO31" s="27"/>
      <c r="DZP31" s="28"/>
      <c r="DZQ31" s="27"/>
      <c r="DZR31" s="28"/>
      <c r="DZS31" s="26"/>
      <c r="DZU31" s="55"/>
      <c r="DZV31" s="26"/>
      <c r="DZX31" s="27"/>
      <c r="DZY31" s="28"/>
      <c r="DZZ31" s="27"/>
      <c r="EAA31" s="28"/>
      <c r="EAB31" s="26"/>
      <c r="EAD31" s="55"/>
      <c r="EAE31" s="26"/>
      <c r="EAG31" s="27"/>
      <c r="EAH31" s="28"/>
      <c r="EAI31" s="27"/>
      <c r="EAJ31" s="28"/>
      <c r="EAK31" s="26"/>
      <c r="EAM31" s="55"/>
      <c r="EAN31" s="26"/>
      <c r="EAP31" s="27"/>
      <c r="EAQ31" s="28"/>
      <c r="EAR31" s="27"/>
      <c r="EAS31" s="28"/>
      <c r="EAT31" s="26"/>
      <c r="EAV31" s="55"/>
      <c r="EAW31" s="26"/>
      <c r="EAY31" s="27"/>
      <c r="EAZ31" s="28"/>
      <c r="EBA31" s="27"/>
      <c r="EBB31" s="28"/>
      <c r="EBC31" s="26"/>
      <c r="EBE31" s="55"/>
      <c r="EBF31" s="26"/>
      <c r="EBH31" s="27"/>
      <c r="EBI31" s="28"/>
      <c r="EBJ31" s="27"/>
      <c r="EBK31" s="28"/>
      <c r="EBL31" s="26"/>
      <c r="EBN31" s="55"/>
      <c r="EBO31" s="26"/>
      <c r="EBQ31" s="27"/>
      <c r="EBR31" s="28"/>
      <c r="EBS31" s="27"/>
      <c r="EBT31" s="28"/>
      <c r="EBU31" s="26"/>
      <c r="EBW31" s="55"/>
      <c r="EBX31" s="26"/>
      <c r="EBZ31" s="27"/>
      <c r="ECA31" s="28"/>
      <c r="ECB31" s="27"/>
      <c r="ECC31" s="28"/>
      <c r="ECD31" s="26"/>
      <c r="ECF31" s="55"/>
      <c r="ECG31" s="26"/>
      <c r="ECI31" s="27"/>
      <c r="ECJ31" s="28"/>
      <c r="ECK31" s="27"/>
      <c r="ECL31" s="28"/>
      <c r="ECM31" s="26"/>
      <c r="ECO31" s="55"/>
      <c r="ECP31" s="26"/>
      <c r="ECR31" s="27"/>
      <c r="ECS31" s="28"/>
      <c r="ECT31" s="27"/>
      <c r="ECU31" s="28"/>
      <c r="ECV31" s="26"/>
      <c r="ECX31" s="55"/>
      <c r="ECY31" s="26"/>
      <c r="EDA31" s="27"/>
      <c r="EDB31" s="28"/>
      <c r="EDC31" s="27"/>
      <c r="EDD31" s="28"/>
      <c r="EDE31" s="26"/>
      <c r="EDG31" s="55"/>
      <c r="EDH31" s="26"/>
      <c r="EDJ31" s="27"/>
      <c r="EDK31" s="28"/>
      <c r="EDL31" s="27"/>
      <c r="EDM31" s="28"/>
      <c r="EDN31" s="26"/>
      <c r="EDP31" s="55"/>
      <c r="EDQ31" s="26"/>
      <c r="EDS31" s="27"/>
      <c r="EDT31" s="28"/>
      <c r="EDU31" s="27"/>
      <c r="EDV31" s="28"/>
      <c r="EDW31" s="26"/>
      <c r="EDY31" s="55"/>
      <c r="EDZ31" s="26"/>
      <c r="EEB31" s="27"/>
      <c r="EEC31" s="28"/>
      <c r="EED31" s="27"/>
      <c r="EEE31" s="28"/>
      <c r="EEF31" s="26"/>
      <c r="EEH31" s="55"/>
      <c r="EEI31" s="26"/>
      <c r="EEK31" s="27"/>
      <c r="EEL31" s="28"/>
      <c r="EEM31" s="27"/>
      <c r="EEN31" s="28"/>
      <c r="EEO31" s="26"/>
      <c r="EEQ31" s="55"/>
      <c r="EER31" s="26"/>
      <c r="EET31" s="27"/>
      <c r="EEU31" s="28"/>
      <c r="EEV31" s="27"/>
      <c r="EEW31" s="28"/>
      <c r="EEX31" s="26"/>
      <c r="EEZ31" s="55"/>
      <c r="EFA31" s="26"/>
      <c r="EFC31" s="27"/>
      <c r="EFD31" s="28"/>
      <c r="EFE31" s="27"/>
      <c r="EFF31" s="28"/>
      <c r="EFG31" s="26"/>
      <c r="EFI31" s="55"/>
      <c r="EFJ31" s="26"/>
      <c r="EFL31" s="27"/>
      <c r="EFM31" s="28"/>
      <c r="EFN31" s="27"/>
      <c r="EFO31" s="28"/>
      <c r="EFP31" s="26"/>
      <c r="EFR31" s="55"/>
      <c r="EFS31" s="26"/>
      <c r="EFU31" s="27"/>
      <c r="EFV31" s="28"/>
      <c r="EFW31" s="27"/>
      <c r="EFX31" s="28"/>
      <c r="EFY31" s="26"/>
      <c r="EGA31" s="55"/>
      <c r="EGB31" s="26"/>
      <c r="EGD31" s="27"/>
      <c r="EGE31" s="28"/>
      <c r="EGF31" s="27"/>
      <c r="EGG31" s="28"/>
      <c r="EGH31" s="26"/>
      <c r="EGJ31" s="55"/>
      <c r="EGK31" s="26"/>
      <c r="EGM31" s="27"/>
      <c r="EGN31" s="28"/>
      <c r="EGO31" s="27"/>
      <c r="EGP31" s="28"/>
      <c r="EGQ31" s="26"/>
      <c r="EGS31" s="55"/>
      <c r="EGT31" s="26"/>
      <c r="EGV31" s="27"/>
      <c r="EGW31" s="28"/>
      <c r="EGX31" s="27"/>
      <c r="EGY31" s="28"/>
      <c r="EGZ31" s="26"/>
      <c r="EHB31" s="55"/>
      <c r="EHC31" s="26"/>
      <c r="EHE31" s="27"/>
      <c r="EHF31" s="28"/>
      <c r="EHG31" s="27"/>
      <c r="EHH31" s="28"/>
      <c r="EHI31" s="26"/>
      <c r="EHK31" s="55"/>
      <c r="EHL31" s="26"/>
      <c r="EHN31" s="27"/>
      <c r="EHO31" s="28"/>
      <c r="EHP31" s="27"/>
      <c r="EHQ31" s="28"/>
      <c r="EHR31" s="26"/>
      <c r="EHT31" s="55"/>
      <c r="EHU31" s="26"/>
      <c r="EHW31" s="27"/>
      <c r="EHX31" s="28"/>
      <c r="EHY31" s="27"/>
      <c r="EHZ31" s="28"/>
      <c r="EIA31" s="26"/>
      <c r="EIC31" s="55"/>
      <c r="EID31" s="26"/>
      <c r="EIF31" s="27"/>
      <c r="EIG31" s="28"/>
      <c r="EIH31" s="27"/>
      <c r="EII31" s="28"/>
      <c r="EIJ31" s="26"/>
      <c r="EIL31" s="55"/>
      <c r="EIM31" s="26"/>
      <c r="EIO31" s="27"/>
      <c r="EIP31" s="28"/>
      <c r="EIQ31" s="27"/>
      <c r="EIR31" s="28"/>
      <c r="EIS31" s="26"/>
      <c r="EIU31" s="55"/>
      <c r="EIV31" s="26"/>
      <c r="EIX31" s="27"/>
      <c r="EIY31" s="28"/>
      <c r="EIZ31" s="27"/>
      <c r="EJA31" s="28"/>
      <c r="EJB31" s="26"/>
      <c r="EJD31" s="55"/>
      <c r="EJE31" s="26"/>
      <c r="EJG31" s="27"/>
      <c r="EJH31" s="28"/>
      <c r="EJI31" s="27"/>
      <c r="EJJ31" s="28"/>
      <c r="EJK31" s="26"/>
      <c r="EJM31" s="55"/>
      <c r="EJN31" s="26"/>
      <c r="EJP31" s="27"/>
      <c r="EJQ31" s="28"/>
      <c r="EJR31" s="27"/>
      <c r="EJS31" s="28"/>
      <c r="EJT31" s="26"/>
      <c r="EJV31" s="55"/>
      <c r="EJW31" s="26"/>
      <c r="EJY31" s="27"/>
      <c r="EJZ31" s="28"/>
      <c r="EKA31" s="27"/>
      <c r="EKB31" s="28"/>
      <c r="EKC31" s="26"/>
      <c r="EKE31" s="55"/>
      <c r="EKF31" s="26"/>
      <c r="EKH31" s="27"/>
      <c r="EKI31" s="28"/>
      <c r="EKJ31" s="27"/>
      <c r="EKK31" s="28"/>
      <c r="EKL31" s="26"/>
      <c r="EKN31" s="55"/>
      <c r="EKO31" s="26"/>
      <c r="EKQ31" s="27"/>
      <c r="EKR31" s="28"/>
      <c r="EKS31" s="27"/>
      <c r="EKT31" s="28"/>
      <c r="EKU31" s="26"/>
      <c r="EKW31" s="55"/>
      <c r="EKX31" s="26"/>
      <c r="EKZ31" s="27"/>
      <c r="ELA31" s="28"/>
      <c r="ELB31" s="27"/>
      <c r="ELC31" s="28"/>
      <c r="ELD31" s="26"/>
      <c r="ELF31" s="55"/>
      <c r="ELG31" s="26"/>
      <c r="ELI31" s="27"/>
      <c r="ELJ31" s="28"/>
      <c r="ELK31" s="27"/>
      <c r="ELL31" s="28"/>
      <c r="ELM31" s="26"/>
      <c r="ELO31" s="55"/>
      <c r="ELP31" s="26"/>
      <c r="ELR31" s="27"/>
      <c r="ELS31" s="28"/>
      <c r="ELT31" s="27"/>
      <c r="ELU31" s="28"/>
      <c r="ELV31" s="26"/>
      <c r="ELX31" s="55"/>
      <c r="ELY31" s="26"/>
      <c r="EMA31" s="27"/>
      <c r="EMB31" s="28"/>
      <c r="EMC31" s="27"/>
      <c r="EMD31" s="28"/>
      <c r="EME31" s="26"/>
      <c r="EMG31" s="55"/>
      <c r="EMH31" s="26"/>
      <c r="EMJ31" s="27"/>
      <c r="EMK31" s="28"/>
      <c r="EML31" s="27"/>
      <c r="EMM31" s="28"/>
      <c r="EMN31" s="26"/>
      <c r="EMP31" s="55"/>
      <c r="EMQ31" s="26"/>
      <c r="EMS31" s="27"/>
      <c r="EMT31" s="28"/>
      <c r="EMU31" s="27"/>
      <c r="EMV31" s="28"/>
      <c r="EMW31" s="26"/>
      <c r="EMY31" s="55"/>
      <c r="EMZ31" s="26"/>
      <c r="ENB31" s="27"/>
      <c r="ENC31" s="28"/>
      <c r="END31" s="27"/>
      <c r="ENE31" s="28"/>
      <c r="ENF31" s="26"/>
      <c r="ENH31" s="55"/>
      <c r="ENI31" s="26"/>
      <c r="ENK31" s="27"/>
      <c r="ENL31" s="28"/>
      <c r="ENM31" s="27"/>
      <c r="ENN31" s="28"/>
      <c r="ENO31" s="26"/>
      <c r="ENQ31" s="55"/>
      <c r="ENR31" s="26"/>
      <c r="ENT31" s="27"/>
      <c r="ENU31" s="28"/>
      <c r="ENV31" s="27"/>
      <c r="ENW31" s="28"/>
      <c r="ENX31" s="26"/>
      <c r="ENZ31" s="55"/>
      <c r="EOA31" s="26"/>
      <c r="EOC31" s="27"/>
      <c r="EOD31" s="28"/>
      <c r="EOE31" s="27"/>
      <c r="EOF31" s="28"/>
      <c r="EOG31" s="26"/>
      <c r="EOI31" s="55"/>
      <c r="EOJ31" s="26"/>
      <c r="EOL31" s="27"/>
      <c r="EOM31" s="28"/>
      <c r="EON31" s="27"/>
      <c r="EOO31" s="28"/>
      <c r="EOP31" s="26"/>
      <c r="EOR31" s="55"/>
      <c r="EOS31" s="26"/>
      <c r="EOU31" s="27"/>
      <c r="EOV31" s="28"/>
      <c r="EOW31" s="27"/>
      <c r="EOX31" s="28"/>
      <c r="EOY31" s="26"/>
      <c r="EPA31" s="55"/>
      <c r="EPB31" s="26"/>
      <c r="EPD31" s="27"/>
      <c r="EPE31" s="28"/>
      <c r="EPF31" s="27"/>
      <c r="EPG31" s="28"/>
      <c r="EPH31" s="26"/>
      <c r="EPJ31" s="55"/>
      <c r="EPK31" s="26"/>
      <c r="EPM31" s="27"/>
      <c r="EPN31" s="28"/>
      <c r="EPO31" s="27"/>
      <c r="EPP31" s="28"/>
      <c r="EPQ31" s="26"/>
      <c r="EPS31" s="55"/>
      <c r="EPT31" s="26"/>
      <c r="EPV31" s="27"/>
      <c r="EPW31" s="28"/>
      <c r="EPX31" s="27"/>
      <c r="EPY31" s="28"/>
      <c r="EPZ31" s="26"/>
      <c r="EQB31" s="55"/>
      <c r="EQC31" s="26"/>
      <c r="EQE31" s="27"/>
      <c r="EQF31" s="28"/>
      <c r="EQG31" s="27"/>
      <c r="EQH31" s="28"/>
      <c r="EQI31" s="26"/>
      <c r="EQK31" s="55"/>
      <c r="EQL31" s="26"/>
      <c r="EQN31" s="27"/>
      <c r="EQO31" s="28"/>
      <c r="EQP31" s="27"/>
      <c r="EQQ31" s="28"/>
      <c r="EQR31" s="26"/>
      <c r="EQT31" s="55"/>
      <c r="EQU31" s="26"/>
      <c r="EQW31" s="27"/>
      <c r="EQX31" s="28"/>
      <c r="EQY31" s="27"/>
      <c r="EQZ31" s="28"/>
      <c r="ERA31" s="26"/>
      <c r="ERC31" s="55"/>
      <c r="ERD31" s="26"/>
      <c r="ERF31" s="27"/>
      <c r="ERG31" s="28"/>
      <c r="ERH31" s="27"/>
      <c r="ERI31" s="28"/>
      <c r="ERJ31" s="26"/>
      <c r="ERL31" s="55"/>
      <c r="ERM31" s="26"/>
      <c r="ERO31" s="27"/>
      <c r="ERP31" s="28"/>
      <c r="ERQ31" s="27"/>
      <c r="ERR31" s="28"/>
      <c r="ERS31" s="26"/>
      <c r="ERU31" s="55"/>
      <c r="ERV31" s="26"/>
      <c r="ERX31" s="27"/>
      <c r="ERY31" s="28"/>
      <c r="ERZ31" s="27"/>
      <c r="ESA31" s="28"/>
      <c r="ESB31" s="26"/>
      <c r="ESD31" s="55"/>
      <c r="ESE31" s="26"/>
      <c r="ESG31" s="27"/>
      <c r="ESH31" s="28"/>
      <c r="ESI31" s="27"/>
      <c r="ESJ31" s="28"/>
      <c r="ESK31" s="26"/>
      <c r="ESM31" s="55"/>
      <c r="ESN31" s="26"/>
      <c r="ESP31" s="27"/>
      <c r="ESQ31" s="28"/>
      <c r="ESR31" s="27"/>
      <c r="ESS31" s="28"/>
      <c r="EST31" s="26"/>
      <c r="ESV31" s="55"/>
      <c r="ESW31" s="26"/>
      <c r="ESY31" s="27"/>
      <c r="ESZ31" s="28"/>
      <c r="ETA31" s="27"/>
      <c r="ETB31" s="28"/>
      <c r="ETC31" s="26"/>
      <c r="ETE31" s="55"/>
      <c r="ETF31" s="26"/>
      <c r="ETH31" s="27"/>
      <c r="ETI31" s="28"/>
      <c r="ETJ31" s="27"/>
      <c r="ETK31" s="28"/>
      <c r="ETL31" s="26"/>
      <c r="ETN31" s="55"/>
      <c r="ETO31" s="26"/>
      <c r="ETQ31" s="27"/>
      <c r="ETR31" s="28"/>
      <c r="ETS31" s="27"/>
      <c r="ETT31" s="28"/>
      <c r="ETU31" s="26"/>
      <c r="ETW31" s="55"/>
      <c r="ETX31" s="26"/>
      <c r="ETZ31" s="27"/>
      <c r="EUA31" s="28"/>
      <c r="EUB31" s="27"/>
      <c r="EUC31" s="28"/>
      <c r="EUD31" s="26"/>
      <c r="EUF31" s="55"/>
      <c r="EUG31" s="26"/>
      <c r="EUI31" s="27"/>
      <c r="EUJ31" s="28"/>
      <c r="EUK31" s="27"/>
      <c r="EUL31" s="28"/>
      <c r="EUM31" s="26"/>
      <c r="EUO31" s="55"/>
      <c r="EUP31" s="26"/>
      <c r="EUR31" s="27"/>
      <c r="EUS31" s="28"/>
      <c r="EUT31" s="27"/>
      <c r="EUU31" s="28"/>
      <c r="EUV31" s="26"/>
      <c r="EUX31" s="55"/>
      <c r="EUY31" s="26"/>
      <c r="EVA31" s="27"/>
      <c r="EVB31" s="28"/>
      <c r="EVC31" s="27"/>
      <c r="EVD31" s="28"/>
      <c r="EVE31" s="26"/>
      <c r="EVG31" s="55"/>
      <c r="EVH31" s="26"/>
      <c r="EVJ31" s="27"/>
      <c r="EVK31" s="28"/>
      <c r="EVL31" s="27"/>
      <c r="EVM31" s="28"/>
      <c r="EVN31" s="26"/>
      <c r="EVP31" s="55"/>
      <c r="EVQ31" s="26"/>
      <c r="EVS31" s="27"/>
      <c r="EVT31" s="28"/>
      <c r="EVU31" s="27"/>
      <c r="EVV31" s="28"/>
      <c r="EVW31" s="26"/>
      <c r="EVY31" s="55"/>
      <c r="EVZ31" s="26"/>
      <c r="EWB31" s="27"/>
      <c r="EWC31" s="28"/>
      <c r="EWD31" s="27"/>
      <c r="EWE31" s="28"/>
      <c r="EWF31" s="26"/>
      <c r="EWH31" s="55"/>
      <c r="EWI31" s="26"/>
      <c r="EWK31" s="27"/>
      <c r="EWL31" s="28"/>
      <c r="EWM31" s="27"/>
      <c r="EWN31" s="28"/>
      <c r="EWO31" s="26"/>
      <c r="EWQ31" s="55"/>
      <c r="EWR31" s="26"/>
      <c r="EWT31" s="27"/>
      <c r="EWU31" s="28"/>
      <c r="EWV31" s="27"/>
      <c r="EWW31" s="28"/>
      <c r="EWX31" s="26"/>
      <c r="EWZ31" s="55"/>
      <c r="EXA31" s="26"/>
      <c r="EXC31" s="27"/>
      <c r="EXD31" s="28"/>
      <c r="EXE31" s="27"/>
      <c r="EXF31" s="28"/>
      <c r="EXG31" s="26"/>
      <c r="EXI31" s="55"/>
      <c r="EXJ31" s="26"/>
      <c r="EXL31" s="27"/>
      <c r="EXM31" s="28"/>
      <c r="EXN31" s="27"/>
      <c r="EXO31" s="28"/>
      <c r="EXP31" s="26"/>
      <c r="EXR31" s="55"/>
      <c r="EXS31" s="26"/>
      <c r="EXU31" s="27"/>
      <c r="EXV31" s="28"/>
      <c r="EXW31" s="27"/>
      <c r="EXX31" s="28"/>
      <c r="EXY31" s="26"/>
      <c r="EYA31" s="55"/>
      <c r="EYB31" s="26"/>
      <c r="EYD31" s="27"/>
      <c r="EYE31" s="28"/>
      <c r="EYF31" s="27"/>
      <c r="EYG31" s="28"/>
      <c r="EYH31" s="26"/>
      <c r="EYJ31" s="55"/>
      <c r="EYK31" s="26"/>
      <c r="EYM31" s="27"/>
      <c r="EYN31" s="28"/>
      <c r="EYO31" s="27"/>
      <c r="EYP31" s="28"/>
      <c r="EYQ31" s="26"/>
      <c r="EYS31" s="55"/>
      <c r="EYT31" s="26"/>
      <c r="EYV31" s="27"/>
      <c r="EYW31" s="28"/>
      <c r="EYX31" s="27"/>
      <c r="EYY31" s="28"/>
      <c r="EYZ31" s="26"/>
      <c r="EZB31" s="55"/>
      <c r="EZC31" s="26"/>
      <c r="EZE31" s="27"/>
      <c r="EZF31" s="28"/>
      <c r="EZG31" s="27"/>
      <c r="EZH31" s="28"/>
      <c r="EZI31" s="26"/>
      <c r="EZK31" s="55"/>
      <c r="EZL31" s="26"/>
      <c r="EZN31" s="27"/>
      <c r="EZO31" s="28"/>
      <c r="EZP31" s="27"/>
      <c r="EZQ31" s="28"/>
      <c r="EZR31" s="26"/>
      <c r="EZT31" s="55"/>
      <c r="EZU31" s="26"/>
      <c r="EZW31" s="27"/>
      <c r="EZX31" s="28"/>
      <c r="EZY31" s="27"/>
      <c r="EZZ31" s="28"/>
      <c r="FAA31" s="26"/>
      <c r="FAC31" s="55"/>
      <c r="FAD31" s="26"/>
      <c r="FAF31" s="27"/>
      <c r="FAG31" s="28"/>
      <c r="FAH31" s="27"/>
      <c r="FAI31" s="28"/>
      <c r="FAJ31" s="26"/>
      <c r="FAL31" s="55"/>
      <c r="FAM31" s="26"/>
      <c r="FAO31" s="27"/>
      <c r="FAP31" s="28"/>
      <c r="FAQ31" s="27"/>
      <c r="FAR31" s="28"/>
      <c r="FAS31" s="26"/>
      <c r="FAU31" s="55"/>
      <c r="FAV31" s="26"/>
      <c r="FAX31" s="27"/>
      <c r="FAY31" s="28"/>
      <c r="FAZ31" s="27"/>
      <c r="FBA31" s="28"/>
      <c r="FBB31" s="26"/>
      <c r="FBD31" s="55"/>
      <c r="FBE31" s="26"/>
      <c r="FBG31" s="27"/>
      <c r="FBH31" s="28"/>
      <c r="FBI31" s="27"/>
      <c r="FBJ31" s="28"/>
      <c r="FBK31" s="26"/>
      <c r="FBM31" s="55"/>
      <c r="FBN31" s="26"/>
      <c r="FBP31" s="27"/>
      <c r="FBQ31" s="28"/>
      <c r="FBR31" s="27"/>
      <c r="FBS31" s="28"/>
      <c r="FBT31" s="26"/>
      <c r="FBV31" s="55"/>
      <c r="FBW31" s="26"/>
      <c r="FBY31" s="27"/>
      <c r="FBZ31" s="28"/>
      <c r="FCA31" s="27"/>
      <c r="FCB31" s="28"/>
      <c r="FCC31" s="26"/>
      <c r="FCE31" s="55"/>
      <c r="FCF31" s="26"/>
      <c r="FCH31" s="27"/>
      <c r="FCI31" s="28"/>
      <c r="FCJ31" s="27"/>
      <c r="FCK31" s="28"/>
      <c r="FCL31" s="26"/>
      <c r="FCN31" s="55"/>
      <c r="FCO31" s="26"/>
      <c r="FCQ31" s="27"/>
      <c r="FCR31" s="28"/>
      <c r="FCS31" s="27"/>
      <c r="FCT31" s="28"/>
      <c r="FCU31" s="26"/>
      <c r="FCW31" s="55"/>
      <c r="FCX31" s="26"/>
      <c r="FCZ31" s="27"/>
      <c r="FDA31" s="28"/>
      <c r="FDB31" s="27"/>
      <c r="FDC31" s="28"/>
      <c r="FDD31" s="26"/>
      <c r="FDF31" s="55"/>
      <c r="FDG31" s="26"/>
      <c r="FDI31" s="27"/>
      <c r="FDJ31" s="28"/>
      <c r="FDK31" s="27"/>
      <c r="FDL31" s="28"/>
      <c r="FDM31" s="26"/>
      <c r="FDO31" s="55"/>
      <c r="FDP31" s="26"/>
      <c r="FDR31" s="27"/>
      <c r="FDS31" s="28"/>
      <c r="FDT31" s="27"/>
      <c r="FDU31" s="28"/>
      <c r="FDV31" s="26"/>
      <c r="FDX31" s="55"/>
      <c r="FDY31" s="26"/>
      <c r="FEA31" s="27"/>
      <c r="FEB31" s="28"/>
      <c r="FEC31" s="27"/>
      <c r="FED31" s="28"/>
      <c r="FEE31" s="26"/>
      <c r="FEG31" s="55"/>
      <c r="FEH31" s="26"/>
      <c r="FEJ31" s="27"/>
      <c r="FEK31" s="28"/>
      <c r="FEL31" s="27"/>
      <c r="FEM31" s="28"/>
      <c r="FEN31" s="26"/>
      <c r="FEP31" s="55"/>
      <c r="FEQ31" s="26"/>
      <c r="FES31" s="27"/>
      <c r="FET31" s="28"/>
      <c r="FEU31" s="27"/>
      <c r="FEV31" s="28"/>
      <c r="FEW31" s="26"/>
      <c r="FEY31" s="55"/>
      <c r="FEZ31" s="26"/>
      <c r="FFB31" s="27"/>
      <c r="FFC31" s="28"/>
      <c r="FFD31" s="27"/>
      <c r="FFE31" s="28"/>
      <c r="FFF31" s="26"/>
      <c r="FFH31" s="55"/>
      <c r="FFI31" s="26"/>
      <c r="FFK31" s="27"/>
      <c r="FFL31" s="28"/>
      <c r="FFM31" s="27"/>
      <c r="FFN31" s="28"/>
      <c r="FFO31" s="26"/>
      <c r="FFQ31" s="55"/>
      <c r="FFR31" s="26"/>
      <c r="FFT31" s="27"/>
      <c r="FFU31" s="28"/>
      <c r="FFV31" s="27"/>
      <c r="FFW31" s="28"/>
      <c r="FFX31" s="26"/>
      <c r="FFZ31" s="55"/>
      <c r="FGA31" s="26"/>
      <c r="FGC31" s="27"/>
      <c r="FGD31" s="28"/>
      <c r="FGE31" s="27"/>
      <c r="FGF31" s="28"/>
      <c r="FGG31" s="26"/>
      <c r="FGI31" s="55"/>
      <c r="FGJ31" s="26"/>
      <c r="FGL31" s="27"/>
      <c r="FGM31" s="28"/>
      <c r="FGN31" s="27"/>
      <c r="FGO31" s="28"/>
      <c r="FGP31" s="26"/>
      <c r="FGR31" s="55"/>
      <c r="FGS31" s="26"/>
      <c r="FGU31" s="27"/>
      <c r="FGV31" s="28"/>
      <c r="FGW31" s="27"/>
      <c r="FGX31" s="28"/>
      <c r="FGY31" s="26"/>
      <c r="FHA31" s="55"/>
      <c r="FHB31" s="26"/>
      <c r="FHD31" s="27"/>
      <c r="FHE31" s="28"/>
      <c r="FHF31" s="27"/>
      <c r="FHG31" s="28"/>
      <c r="FHH31" s="26"/>
      <c r="FHJ31" s="55"/>
      <c r="FHK31" s="26"/>
      <c r="FHM31" s="27"/>
      <c r="FHN31" s="28"/>
      <c r="FHO31" s="27"/>
      <c r="FHP31" s="28"/>
      <c r="FHQ31" s="26"/>
      <c r="FHS31" s="55"/>
      <c r="FHT31" s="26"/>
      <c r="FHV31" s="27"/>
      <c r="FHW31" s="28"/>
      <c r="FHX31" s="27"/>
      <c r="FHY31" s="28"/>
      <c r="FHZ31" s="26"/>
      <c r="FIB31" s="55"/>
      <c r="FIC31" s="26"/>
      <c r="FIE31" s="27"/>
      <c r="FIF31" s="28"/>
      <c r="FIG31" s="27"/>
      <c r="FIH31" s="28"/>
      <c r="FII31" s="26"/>
      <c r="FIK31" s="55"/>
      <c r="FIL31" s="26"/>
      <c r="FIN31" s="27"/>
      <c r="FIO31" s="28"/>
      <c r="FIP31" s="27"/>
      <c r="FIQ31" s="28"/>
      <c r="FIR31" s="26"/>
      <c r="FIT31" s="55"/>
      <c r="FIU31" s="26"/>
      <c r="FIW31" s="27"/>
      <c r="FIX31" s="28"/>
      <c r="FIY31" s="27"/>
      <c r="FIZ31" s="28"/>
      <c r="FJA31" s="26"/>
      <c r="FJC31" s="55"/>
      <c r="FJD31" s="26"/>
      <c r="FJF31" s="27"/>
      <c r="FJG31" s="28"/>
      <c r="FJH31" s="27"/>
      <c r="FJI31" s="28"/>
      <c r="FJJ31" s="26"/>
      <c r="FJL31" s="55"/>
      <c r="FJM31" s="26"/>
      <c r="FJO31" s="27"/>
      <c r="FJP31" s="28"/>
      <c r="FJQ31" s="27"/>
      <c r="FJR31" s="28"/>
      <c r="FJS31" s="26"/>
      <c r="FJU31" s="55"/>
      <c r="FJV31" s="26"/>
      <c r="FJX31" s="27"/>
      <c r="FJY31" s="28"/>
      <c r="FJZ31" s="27"/>
      <c r="FKA31" s="28"/>
      <c r="FKB31" s="26"/>
      <c r="FKD31" s="55"/>
      <c r="FKE31" s="26"/>
      <c r="FKG31" s="27"/>
      <c r="FKH31" s="28"/>
      <c r="FKI31" s="27"/>
      <c r="FKJ31" s="28"/>
      <c r="FKK31" s="26"/>
      <c r="FKM31" s="55"/>
      <c r="FKN31" s="26"/>
      <c r="FKP31" s="27"/>
      <c r="FKQ31" s="28"/>
      <c r="FKR31" s="27"/>
      <c r="FKS31" s="28"/>
      <c r="FKT31" s="26"/>
      <c r="FKV31" s="55"/>
      <c r="FKW31" s="26"/>
      <c r="FKY31" s="27"/>
      <c r="FKZ31" s="28"/>
      <c r="FLA31" s="27"/>
      <c r="FLB31" s="28"/>
      <c r="FLC31" s="26"/>
      <c r="FLE31" s="55"/>
      <c r="FLF31" s="26"/>
      <c r="FLH31" s="27"/>
      <c r="FLI31" s="28"/>
      <c r="FLJ31" s="27"/>
      <c r="FLK31" s="28"/>
      <c r="FLL31" s="26"/>
      <c r="FLN31" s="55"/>
      <c r="FLO31" s="26"/>
      <c r="FLQ31" s="27"/>
      <c r="FLR31" s="28"/>
      <c r="FLS31" s="27"/>
      <c r="FLT31" s="28"/>
      <c r="FLU31" s="26"/>
      <c r="FLW31" s="55"/>
      <c r="FLX31" s="26"/>
      <c r="FLZ31" s="27"/>
      <c r="FMA31" s="28"/>
      <c r="FMB31" s="27"/>
      <c r="FMC31" s="28"/>
      <c r="FMD31" s="26"/>
      <c r="FMF31" s="55"/>
      <c r="FMG31" s="26"/>
      <c r="FMI31" s="27"/>
      <c r="FMJ31" s="28"/>
      <c r="FMK31" s="27"/>
      <c r="FML31" s="28"/>
      <c r="FMM31" s="26"/>
      <c r="FMO31" s="55"/>
      <c r="FMP31" s="26"/>
      <c r="FMR31" s="27"/>
      <c r="FMS31" s="28"/>
      <c r="FMT31" s="27"/>
      <c r="FMU31" s="28"/>
      <c r="FMV31" s="26"/>
      <c r="FMX31" s="55"/>
      <c r="FMY31" s="26"/>
      <c r="FNA31" s="27"/>
      <c r="FNB31" s="28"/>
      <c r="FNC31" s="27"/>
      <c r="FND31" s="28"/>
      <c r="FNE31" s="26"/>
      <c r="FNG31" s="55"/>
      <c r="FNH31" s="26"/>
      <c r="FNJ31" s="27"/>
      <c r="FNK31" s="28"/>
      <c r="FNL31" s="27"/>
      <c r="FNM31" s="28"/>
      <c r="FNN31" s="26"/>
      <c r="FNP31" s="55"/>
      <c r="FNQ31" s="26"/>
      <c r="FNS31" s="27"/>
      <c r="FNT31" s="28"/>
      <c r="FNU31" s="27"/>
      <c r="FNV31" s="28"/>
      <c r="FNW31" s="26"/>
      <c r="FNY31" s="55"/>
      <c r="FNZ31" s="26"/>
      <c r="FOB31" s="27"/>
      <c r="FOC31" s="28"/>
      <c r="FOD31" s="27"/>
      <c r="FOE31" s="28"/>
      <c r="FOF31" s="26"/>
      <c r="FOH31" s="55"/>
      <c r="FOI31" s="26"/>
      <c r="FOK31" s="27"/>
      <c r="FOL31" s="28"/>
      <c r="FOM31" s="27"/>
      <c r="FON31" s="28"/>
      <c r="FOO31" s="26"/>
      <c r="FOQ31" s="55"/>
      <c r="FOR31" s="26"/>
      <c r="FOT31" s="27"/>
      <c r="FOU31" s="28"/>
      <c r="FOV31" s="27"/>
      <c r="FOW31" s="28"/>
      <c r="FOX31" s="26"/>
      <c r="FOZ31" s="55"/>
      <c r="FPA31" s="26"/>
      <c r="FPC31" s="27"/>
      <c r="FPD31" s="28"/>
      <c r="FPE31" s="27"/>
      <c r="FPF31" s="28"/>
      <c r="FPG31" s="26"/>
      <c r="FPI31" s="55"/>
      <c r="FPJ31" s="26"/>
      <c r="FPL31" s="27"/>
      <c r="FPM31" s="28"/>
      <c r="FPN31" s="27"/>
      <c r="FPO31" s="28"/>
      <c r="FPP31" s="26"/>
      <c r="FPR31" s="55"/>
      <c r="FPS31" s="26"/>
      <c r="FPU31" s="27"/>
      <c r="FPV31" s="28"/>
      <c r="FPW31" s="27"/>
      <c r="FPX31" s="28"/>
      <c r="FPY31" s="26"/>
      <c r="FQA31" s="55"/>
      <c r="FQB31" s="26"/>
      <c r="FQD31" s="27"/>
      <c r="FQE31" s="28"/>
      <c r="FQF31" s="27"/>
      <c r="FQG31" s="28"/>
      <c r="FQH31" s="26"/>
      <c r="FQJ31" s="55"/>
      <c r="FQK31" s="26"/>
      <c r="FQM31" s="27"/>
      <c r="FQN31" s="28"/>
      <c r="FQO31" s="27"/>
      <c r="FQP31" s="28"/>
      <c r="FQQ31" s="26"/>
      <c r="FQS31" s="55"/>
      <c r="FQT31" s="26"/>
      <c r="FQV31" s="27"/>
      <c r="FQW31" s="28"/>
      <c r="FQX31" s="27"/>
      <c r="FQY31" s="28"/>
      <c r="FQZ31" s="26"/>
      <c r="FRB31" s="55"/>
      <c r="FRC31" s="26"/>
      <c r="FRE31" s="27"/>
      <c r="FRF31" s="28"/>
      <c r="FRG31" s="27"/>
      <c r="FRH31" s="28"/>
      <c r="FRI31" s="26"/>
      <c r="FRK31" s="55"/>
      <c r="FRL31" s="26"/>
      <c r="FRN31" s="27"/>
      <c r="FRO31" s="28"/>
      <c r="FRP31" s="27"/>
      <c r="FRQ31" s="28"/>
      <c r="FRR31" s="26"/>
      <c r="FRT31" s="55"/>
      <c r="FRU31" s="26"/>
      <c r="FRW31" s="27"/>
      <c r="FRX31" s="28"/>
      <c r="FRY31" s="27"/>
      <c r="FRZ31" s="28"/>
      <c r="FSA31" s="26"/>
      <c r="FSC31" s="55"/>
      <c r="FSD31" s="26"/>
      <c r="FSF31" s="27"/>
      <c r="FSG31" s="28"/>
      <c r="FSH31" s="27"/>
      <c r="FSI31" s="28"/>
      <c r="FSJ31" s="26"/>
      <c r="FSL31" s="55"/>
      <c r="FSM31" s="26"/>
      <c r="FSO31" s="27"/>
      <c r="FSP31" s="28"/>
      <c r="FSQ31" s="27"/>
      <c r="FSR31" s="28"/>
      <c r="FSS31" s="26"/>
      <c r="FSU31" s="55"/>
      <c r="FSV31" s="26"/>
      <c r="FSX31" s="27"/>
      <c r="FSY31" s="28"/>
      <c r="FSZ31" s="27"/>
      <c r="FTA31" s="28"/>
      <c r="FTB31" s="26"/>
      <c r="FTD31" s="55"/>
      <c r="FTE31" s="26"/>
      <c r="FTG31" s="27"/>
      <c r="FTH31" s="28"/>
      <c r="FTI31" s="27"/>
      <c r="FTJ31" s="28"/>
      <c r="FTK31" s="26"/>
      <c r="FTM31" s="55"/>
      <c r="FTN31" s="26"/>
      <c r="FTP31" s="27"/>
      <c r="FTQ31" s="28"/>
      <c r="FTR31" s="27"/>
      <c r="FTS31" s="28"/>
      <c r="FTT31" s="26"/>
      <c r="FTV31" s="55"/>
      <c r="FTW31" s="26"/>
      <c r="FTY31" s="27"/>
      <c r="FTZ31" s="28"/>
      <c r="FUA31" s="27"/>
      <c r="FUB31" s="28"/>
      <c r="FUC31" s="26"/>
      <c r="FUE31" s="55"/>
      <c r="FUF31" s="26"/>
      <c r="FUH31" s="27"/>
      <c r="FUI31" s="28"/>
      <c r="FUJ31" s="27"/>
      <c r="FUK31" s="28"/>
      <c r="FUL31" s="26"/>
      <c r="FUN31" s="55"/>
      <c r="FUO31" s="26"/>
      <c r="FUQ31" s="27"/>
      <c r="FUR31" s="28"/>
      <c r="FUS31" s="27"/>
      <c r="FUT31" s="28"/>
      <c r="FUU31" s="26"/>
      <c r="FUW31" s="55"/>
      <c r="FUX31" s="26"/>
      <c r="FUZ31" s="27"/>
      <c r="FVA31" s="28"/>
      <c r="FVB31" s="27"/>
      <c r="FVC31" s="28"/>
      <c r="FVD31" s="26"/>
      <c r="FVF31" s="55"/>
      <c r="FVG31" s="26"/>
      <c r="FVI31" s="27"/>
      <c r="FVJ31" s="28"/>
      <c r="FVK31" s="27"/>
      <c r="FVL31" s="28"/>
      <c r="FVM31" s="26"/>
      <c r="FVO31" s="55"/>
      <c r="FVP31" s="26"/>
      <c r="FVR31" s="27"/>
      <c r="FVS31" s="28"/>
      <c r="FVT31" s="27"/>
      <c r="FVU31" s="28"/>
      <c r="FVV31" s="26"/>
      <c r="FVX31" s="55"/>
      <c r="FVY31" s="26"/>
      <c r="FWA31" s="27"/>
      <c r="FWB31" s="28"/>
      <c r="FWC31" s="27"/>
      <c r="FWD31" s="28"/>
      <c r="FWE31" s="26"/>
      <c r="FWG31" s="55"/>
      <c r="FWH31" s="26"/>
      <c r="FWJ31" s="27"/>
      <c r="FWK31" s="28"/>
      <c r="FWL31" s="27"/>
      <c r="FWM31" s="28"/>
      <c r="FWN31" s="26"/>
      <c r="FWP31" s="55"/>
      <c r="FWQ31" s="26"/>
      <c r="FWS31" s="27"/>
      <c r="FWT31" s="28"/>
      <c r="FWU31" s="27"/>
      <c r="FWV31" s="28"/>
      <c r="FWW31" s="26"/>
      <c r="FWY31" s="55"/>
      <c r="FWZ31" s="26"/>
      <c r="FXB31" s="27"/>
      <c r="FXC31" s="28"/>
      <c r="FXD31" s="27"/>
      <c r="FXE31" s="28"/>
      <c r="FXF31" s="26"/>
      <c r="FXH31" s="55"/>
      <c r="FXI31" s="26"/>
      <c r="FXK31" s="27"/>
      <c r="FXL31" s="28"/>
      <c r="FXM31" s="27"/>
      <c r="FXN31" s="28"/>
      <c r="FXO31" s="26"/>
      <c r="FXQ31" s="55"/>
      <c r="FXR31" s="26"/>
      <c r="FXT31" s="27"/>
      <c r="FXU31" s="28"/>
      <c r="FXV31" s="27"/>
      <c r="FXW31" s="28"/>
      <c r="FXX31" s="26"/>
      <c r="FXZ31" s="55"/>
      <c r="FYA31" s="26"/>
      <c r="FYC31" s="27"/>
      <c r="FYD31" s="28"/>
      <c r="FYE31" s="27"/>
      <c r="FYF31" s="28"/>
      <c r="FYG31" s="26"/>
      <c r="FYI31" s="55"/>
      <c r="FYJ31" s="26"/>
      <c r="FYL31" s="27"/>
      <c r="FYM31" s="28"/>
      <c r="FYN31" s="27"/>
      <c r="FYO31" s="28"/>
      <c r="FYP31" s="26"/>
      <c r="FYR31" s="55"/>
      <c r="FYS31" s="26"/>
      <c r="FYU31" s="27"/>
      <c r="FYV31" s="28"/>
      <c r="FYW31" s="27"/>
      <c r="FYX31" s="28"/>
      <c r="FYY31" s="26"/>
      <c r="FZA31" s="55"/>
      <c r="FZB31" s="26"/>
      <c r="FZD31" s="27"/>
      <c r="FZE31" s="28"/>
      <c r="FZF31" s="27"/>
      <c r="FZG31" s="28"/>
      <c r="FZH31" s="26"/>
      <c r="FZJ31" s="55"/>
      <c r="FZK31" s="26"/>
      <c r="FZM31" s="27"/>
      <c r="FZN31" s="28"/>
      <c r="FZO31" s="27"/>
      <c r="FZP31" s="28"/>
      <c r="FZQ31" s="26"/>
      <c r="FZS31" s="55"/>
      <c r="FZT31" s="26"/>
      <c r="FZV31" s="27"/>
      <c r="FZW31" s="28"/>
      <c r="FZX31" s="27"/>
      <c r="FZY31" s="28"/>
      <c r="FZZ31" s="26"/>
      <c r="GAB31" s="55"/>
      <c r="GAC31" s="26"/>
      <c r="GAE31" s="27"/>
      <c r="GAF31" s="28"/>
      <c r="GAG31" s="27"/>
      <c r="GAH31" s="28"/>
      <c r="GAI31" s="26"/>
      <c r="GAK31" s="55"/>
      <c r="GAL31" s="26"/>
      <c r="GAN31" s="27"/>
      <c r="GAO31" s="28"/>
      <c r="GAP31" s="27"/>
      <c r="GAQ31" s="28"/>
      <c r="GAR31" s="26"/>
      <c r="GAT31" s="55"/>
      <c r="GAU31" s="26"/>
      <c r="GAW31" s="27"/>
      <c r="GAX31" s="28"/>
      <c r="GAY31" s="27"/>
      <c r="GAZ31" s="28"/>
      <c r="GBA31" s="26"/>
      <c r="GBC31" s="55"/>
      <c r="GBD31" s="26"/>
      <c r="GBF31" s="27"/>
      <c r="GBG31" s="28"/>
      <c r="GBH31" s="27"/>
      <c r="GBI31" s="28"/>
      <c r="GBJ31" s="26"/>
      <c r="GBL31" s="55"/>
      <c r="GBM31" s="26"/>
      <c r="GBO31" s="27"/>
      <c r="GBP31" s="28"/>
      <c r="GBQ31" s="27"/>
      <c r="GBR31" s="28"/>
      <c r="GBS31" s="26"/>
      <c r="GBU31" s="55"/>
      <c r="GBV31" s="26"/>
      <c r="GBX31" s="27"/>
      <c r="GBY31" s="28"/>
      <c r="GBZ31" s="27"/>
      <c r="GCA31" s="28"/>
      <c r="GCB31" s="26"/>
      <c r="GCD31" s="55"/>
      <c r="GCE31" s="26"/>
      <c r="GCG31" s="27"/>
      <c r="GCH31" s="28"/>
      <c r="GCI31" s="27"/>
      <c r="GCJ31" s="28"/>
      <c r="GCK31" s="26"/>
      <c r="GCM31" s="55"/>
      <c r="GCN31" s="26"/>
      <c r="GCP31" s="27"/>
      <c r="GCQ31" s="28"/>
      <c r="GCR31" s="27"/>
      <c r="GCS31" s="28"/>
      <c r="GCT31" s="26"/>
      <c r="GCV31" s="55"/>
      <c r="GCW31" s="26"/>
      <c r="GCY31" s="27"/>
      <c r="GCZ31" s="28"/>
      <c r="GDA31" s="27"/>
      <c r="GDB31" s="28"/>
      <c r="GDC31" s="26"/>
      <c r="GDE31" s="55"/>
      <c r="GDF31" s="26"/>
      <c r="GDH31" s="27"/>
      <c r="GDI31" s="28"/>
      <c r="GDJ31" s="27"/>
      <c r="GDK31" s="28"/>
      <c r="GDL31" s="26"/>
      <c r="GDN31" s="55"/>
      <c r="GDO31" s="26"/>
      <c r="GDQ31" s="27"/>
      <c r="GDR31" s="28"/>
      <c r="GDS31" s="27"/>
      <c r="GDT31" s="28"/>
      <c r="GDU31" s="26"/>
      <c r="GDW31" s="55"/>
      <c r="GDX31" s="26"/>
      <c r="GDZ31" s="27"/>
      <c r="GEA31" s="28"/>
      <c r="GEB31" s="27"/>
      <c r="GEC31" s="28"/>
      <c r="GED31" s="26"/>
      <c r="GEF31" s="55"/>
      <c r="GEG31" s="26"/>
      <c r="GEI31" s="27"/>
      <c r="GEJ31" s="28"/>
      <c r="GEK31" s="27"/>
      <c r="GEL31" s="28"/>
      <c r="GEM31" s="26"/>
      <c r="GEO31" s="55"/>
      <c r="GEP31" s="26"/>
      <c r="GER31" s="27"/>
      <c r="GES31" s="28"/>
      <c r="GET31" s="27"/>
      <c r="GEU31" s="28"/>
      <c r="GEV31" s="26"/>
      <c r="GEX31" s="55"/>
      <c r="GEY31" s="26"/>
      <c r="GFA31" s="27"/>
      <c r="GFB31" s="28"/>
      <c r="GFC31" s="27"/>
      <c r="GFD31" s="28"/>
      <c r="GFE31" s="26"/>
      <c r="GFG31" s="55"/>
      <c r="GFH31" s="26"/>
      <c r="GFJ31" s="27"/>
      <c r="GFK31" s="28"/>
      <c r="GFL31" s="27"/>
      <c r="GFM31" s="28"/>
      <c r="GFN31" s="26"/>
      <c r="GFP31" s="55"/>
      <c r="GFQ31" s="26"/>
      <c r="GFS31" s="27"/>
      <c r="GFT31" s="28"/>
      <c r="GFU31" s="27"/>
      <c r="GFV31" s="28"/>
      <c r="GFW31" s="26"/>
      <c r="GFY31" s="55"/>
      <c r="GFZ31" s="26"/>
      <c r="GGB31" s="27"/>
      <c r="GGC31" s="28"/>
      <c r="GGD31" s="27"/>
      <c r="GGE31" s="28"/>
      <c r="GGF31" s="26"/>
      <c r="GGH31" s="55"/>
      <c r="GGI31" s="26"/>
      <c r="GGK31" s="27"/>
      <c r="GGL31" s="28"/>
      <c r="GGM31" s="27"/>
      <c r="GGN31" s="28"/>
      <c r="GGO31" s="26"/>
      <c r="GGQ31" s="55"/>
      <c r="GGR31" s="26"/>
      <c r="GGT31" s="27"/>
      <c r="GGU31" s="28"/>
      <c r="GGV31" s="27"/>
      <c r="GGW31" s="28"/>
      <c r="GGX31" s="26"/>
      <c r="GGZ31" s="55"/>
      <c r="GHA31" s="26"/>
      <c r="GHC31" s="27"/>
      <c r="GHD31" s="28"/>
      <c r="GHE31" s="27"/>
      <c r="GHF31" s="28"/>
      <c r="GHG31" s="26"/>
      <c r="GHI31" s="55"/>
      <c r="GHJ31" s="26"/>
      <c r="GHL31" s="27"/>
      <c r="GHM31" s="28"/>
      <c r="GHN31" s="27"/>
      <c r="GHO31" s="28"/>
      <c r="GHP31" s="26"/>
      <c r="GHR31" s="55"/>
      <c r="GHS31" s="26"/>
      <c r="GHU31" s="27"/>
      <c r="GHV31" s="28"/>
      <c r="GHW31" s="27"/>
      <c r="GHX31" s="28"/>
      <c r="GHY31" s="26"/>
      <c r="GIA31" s="55"/>
      <c r="GIB31" s="26"/>
      <c r="GID31" s="27"/>
      <c r="GIE31" s="28"/>
      <c r="GIF31" s="27"/>
      <c r="GIG31" s="28"/>
      <c r="GIH31" s="26"/>
      <c r="GIJ31" s="55"/>
      <c r="GIK31" s="26"/>
      <c r="GIM31" s="27"/>
      <c r="GIN31" s="28"/>
      <c r="GIO31" s="27"/>
      <c r="GIP31" s="28"/>
      <c r="GIQ31" s="26"/>
      <c r="GIS31" s="55"/>
      <c r="GIT31" s="26"/>
      <c r="GIV31" s="27"/>
      <c r="GIW31" s="28"/>
      <c r="GIX31" s="27"/>
      <c r="GIY31" s="28"/>
      <c r="GIZ31" s="26"/>
      <c r="GJB31" s="55"/>
      <c r="GJC31" s="26"/>
      <c r="GJE31" s="27"/>
      <c r="GJF31" s="28"/>
      <c r="GJG31" s="27"/>
      <c r="GJH31" s="28"/>
      <c r="GJI31" s="26"/>
      <c r="GJK31" s="55"/>
      <c r="GJL31" s="26"/>
      <c r="GJN31" s="27"/>
      <c r="GJO31" s="28"/>
      <c r="GJP31" s="27"/>
      <c r="GJQ31" s="28"/>
      <c r="GJR31" s="26"/>
      <c r="GJT31" s="55"/>
      <c r="GJU31" s="26"/>
      <c r="GJW31" s="27"/>
      <c r="GJX31" s="28"/>
      <c r="GJY31" s="27"/>
      <c r="GJZ31" s="28"/>
      <c r="GKA31" s="26"/>
      <c r="GKC31" s="55"/>
      <c r="GKD31" s="26"/>
      <c r="GKF31" s="27"/>
      <c r="GKG31" s="28"/>
      <c r="GKH31" s="27"/>
      <c r="GKI31" s="28"/>
      <c r="GKJ31" s="26"/>
      <c r="GKL31" s="55"/>
      <c r="GKM31" s="26"/>
      <c r="GKO31" s="27"/>
      <c r="GKP31" s="28"/>
      <c r="GKQ31" s="27"/>
      <c r="GKR31" s="28"/>
      <c r="GKS31" s="26"/>
      <c r="GKU31" s="55"/>
      <c r="GKV31" s="26"/>
      <c r="GKX31" s="27"/>
      <c r="GKY31" s="28"/>
      <c r="GKZ31" s="27"/>
      <c r="GLA31" s="28"/>
      <c r="GLB31" s="26"/>
      <c r="GLD31" s="55"/>
      <c r="GLE31" s="26"/>
      <c r="GLG31" s="27"/>
      <c r="GLH31" s="28"/>
      <c r="GLI31" s="27"/>
      <c r="GLJ31" s="28"/>
      <c r="GLK31" s="26"/>
      <c r="GLM31" s="55"/>
      <c r="GLN31" s="26"/>
      <c r="GLP31" s="27"/>
      <c r="GLQ31" s="28"/>
      <c r="GLR31" s="27"/>
      <c r="GLS31" s="28"/>
      <c r="GLT31" s="26"/>
      <c r="GLV31" s="55"/>
      <c r="GLW31" s="26"/>
      <c r="GLY31" s="27"/>
      <c r="GLZ31" s="28"/>
      <c r="GMA31" s="27"/>
      <c r="GMB31" s="28"/>
      <c r="GMC31" s="26"/>
      <c r="GME31" s="55"/>
      <c r="GMF31" s="26"/>
      <c r="GMH31" s="27"/>
      <c r="GMI31" s="28"/>
      <c r="GMJ31" s="27"/>
      <c r="GMK31" s="28"/>
      <c r="GML31" s="26"/>
      <c r="GMN31" s="55"/>
      <c r="GMO31" s="26"/>
      <c r="GMQ31" s="27"/>
      <c r="GMR31" s="28"/>
      <c r="GMS31" s="27"/>
      <c r="GMT31" s="28"/>
      <c r="GMU31" s="26"/>
      <c r="GMW31" s="55"/>
      <c r="GMX31" s="26"/>
      <c r="GMZ31" s="27"/>
      <c r="GNA31" s="28"/>
      <c r="GNB31" s="27"/>
      <c r="GNC31" s="28"/>
      <c r="GND31" s="26"/>
      <c r="GNF31" s="55"/>
      <c r="GNG31" s="26"/>
      <c r="GNI31" s="27"/>
      <c r="GNJ31" s="28"/>
      <c r="GNK31" s="27"/>
      <c r="GNL31" s="28"/>
      <c r="GNM31" s="26"/>
      <c r="GNO31" s="55"/>
      <c r="GNP31" s="26"/>
      <c r="GNR31" s="27"/>
      <c r="GNS31" s="28"/>
      <c r="GNT31" s="27"/>
      <c r="GNU31" s="28"/>
      <c r="GNV31" s="26"/>
      <c r="GNX31" s="55"/>
      <c r="GNY31" s="26"/>
      <c r="GOA31" s="27"/>
      <c r="GOB31" s="28"/>
      <c r="GOC31" s="27"/>
      <c r="GOD31" s="28"/>
      <c r="GOE31" s="26"/>
      <c r="GOG31" s="55"/>
      <c r="GOH31" s="26"/>
      <c r="GOJ31" s="27"/>
      <c r="GOK31" s="28"/>
      <c r="GOL31" s="27"/>
      <c r="GOM31" s="28"/>
      <c r="GON31" s="26"/>
      <c r="GOP31" s="55"/>
      <c r="GOQ31" s="26"/>
      <c r="GOS31" s="27"/>
      <c r="GOT31" s="28"/>
      <c r="GOU31" s="27"/>
      <c r="GOV31" s="28"/>
      <c r="GOW31" s="26"/>
      <c r="GOY31" s="55"/>
      <c r="GOZ31" s="26"/>
      <c r="GPB31" s="27"/>
      <c r="GPC31" s="28"/>
      <c r="GPD31" s="27"/>
      <c r="GPE31" s="28"/>
      <c r="GPF31" s="26"/>
      <c r="GPH31" s="55"/>
      <c r="GPI31" s="26"/>
      <c r="GPK31" s="27"/>
      <c r="GPL31" s="28"/>
      <c r="GPM31" s="27"/>
      <c r="GPN31" s="28"/>
      <c r="GPO31" s="26"/>
      <c r="GPQ31" s="55"/>
      <c r="GPR31" s="26"/>
      <c r="GPT31" s="27"/>
      <c r="GPU31" s="28"/>
      <c r="GPV31" s="27"/>
      <c r="GPW31" s="28"/>
      <c r="GPX31" s="26"/>
      <c r="GPZ31" s="55"/>
      <c r="GQA31" s="26"/>
      <c r="GQC31" s="27"/>
      <c r="GQD31" s="28"/>
      <c r="GQE31" s="27"/>
      <c r="GQF31" s="28"/>
      <c r="GQG31" s="26"/>
      <c r="GQI31" s="55"/>
      <c r="GQJ31" s="26"/>
      <c r="GQL31" s="27"/>
      <c r="GQM31" s="28"/>
      <c r="GQN31" s="27"/>
      <c r="GQO31" s="28"/>
      <c r="GQP31" s="26"/>
      <c r="GQR31" s="55"/>
      <c r="GQS31" s="26"/>
      <c r="GQU31" s="27"/>
      <c r="GQV31" s="28"/>
      <c r="GQW31" s="27"/>
      <c r="GQX31" s="28"/>
      <c r="GQY31" s="26"/>
      <c r="GRA31" s="55"/>
      <c r="GRB31" s="26"/>
      <c r="GRD31" s="27"/>
      <c r="GRE31" s="28"/>
      <c r="GRF31" s="27"/>
      <c r="GRG31" s="28"/>
      <c r="GRH31" s="26"/>
      <c r="GRJ31" s="55"/>
      <c r="GRK31" s="26"/>
      <c r="GRM31" s="27"/>
      <c r="GRN31" s="28"/>
      <c r="GRO31" s="27"/>
      <c r="GRP31" s="28"/>
      <c r="GRQ31" s="26"/>
      <c r="GRS31" s="55"/>
      <c r="GRT31" s="26"/>
      <c r="GRV31" s="27"/>
      <c r="GRW31" s="28"/>
      <c r="GRX31" s="27"/>
      <c r="GRY31" s="28"/>
      <c r="GRZ31" s="26"/>
      <c r="GSB31" s="55"/>
      <c r="GSC31" s="26"/>
      <c r="GSE31" s="27"/>
      <c r="GSF31" s="28"/>
      <c r="GSG31" s="27"/>
      <c r="GSH31" s="28"/>
      <c r="GSI31" s="26"/>
      <c r="GSK31" s="55"/>
      <c r="GSL31" s="26"/>
      <c r="GSN31" s="27"/>
      <c r="GSO31" s="28"/>
      <c r="GSP31" s="27"/>
      <c r="GSQ31" s="28"/>
      <c r="GSR31" s="26"/>
      <c r="GST31" s="55"/>
      <c r="GSU31" s="26"/>
      <c r="GSW31" s="27"/>
      <c r="GSX31" s="28"/>
      <c r="GSY31" s="27"/>
      <c r="GSZ31" s="28"/>
      <c r="GTA31" s="26"/>
      <c r="GTC31" s="55"/>
      <c r="GTD31" s="26"/>
      <c r="GTF31" s="27"/>
      <c r="GTG31" s="28"/>
      <c r="GTH31" s="27"/>
      <c r="GTI31" s="28"/>
      <c r="GTJ31" s="26"/>
      <c r="GTL31" s="55"/>
      <c r="GTM31" s="26"/>
      <c r="GTO31" s="27"/>
      <c r="GTP31" s="28"/>
      <c r="GTQ31" s="27"/>
      <c r="GTR31" s="28"/>
      <c r="GTS31" s="26"/>
      <c r="GTU31" s="55"/>
      <c r="GTV31" s="26"/>
      <c r="GTX31" s="27"/>
      <c r="GTY31" s="28"/>
      <c r="GTZ31" s="27"/>
      <c r="GUA31" s="28"/>
      <c r="GUB31" s="26"/>
      <c r="GUD31" s="55"/>
      <c r="GUE31" s="26"/>
      <c r="GUG31" s="27"/>
      <c r="GUH31" s="28"/>
      <c r="GUI31" s="27"/>
      <c r="GUJ31" s="28"/>
      <c r="GUK31" s="26"/>
      <c r="GUM31" s="55"/>
      <c r="GUN31" s="26"/>
      <c r="GUP31" s="27"/>
      <c r="GUQ31" s="28"/>
      <c r="GUR31" s="27"/>
      <c r="GUS31" s="28"/>
      <c r="GUT31" s="26"/>
      <c r="GUV31" s="55"/>
      <c r="GUW31" s="26"/>
      <c r="GUY31" s="27"/>
      <c r="GUZ31" s="28"/>
      <c r="GVA31" s="27"/>
      <c r="GVB31" s="28"/>
      <c r="GVC31" s="26"/>
      <c r="GVE31" s="55"/>
      <c r="GVF31" s="26"/>
      <c r="GVH31" s="27"/>
      <c r="GVI31" s="28"/>
      <c r="GVJ31" s="27"/>
      <c r="GVK31" s="28"/>
      <c r="GVL31" s="26"/>
      <c r="GVN31" s="55"/>
      <c r="GVO31" s="26"/>
      <c r="GVQ31" s="27"/>
      <c r="GVR31" s="28"/>
      <c r="GVS31" s="27"/>
      <c r="GVT31" s="28"/>
      <c r="GVU31" s="26"/>
      <c r="GVW31" s="55"/>
      <c r="GVX31" s="26"/>
      <c r="GVZ31" s="27"/>
      <c r="GWA31" s="28"/>
      <c r="GWB31" s="27"/>
      <c r="GWC31" s="28"/>
      <c r="GWD31" s="26"/>
      <c r="GWF31" s="55"/>
      <c r="GWG31" s="26"/>
      <c r="GWI31" s="27"/>
      <c r="GWJ31" s="28"/>
      <c r="GWK31" s="27"/>
      <c r="GWL31" s="28"/>
      <c r="GWM31" s="26"/>
      <c r="GWO31" s="55"/>
      <c r="GWP31" s="26"/>
      <c r="GWR31" s="27"/>
      <c r="GWS31" s="28"/>
      <c r="GWT31" s="27"/>
      <c r="GWU31" s="28"/>
      <c r="GWV31" s="26"/>
      <c r="GWX31" s="55"/>
      <c r="GWY31" s="26"/>
      <c r="GXA31" s="27"/>
      <c r="GXB31" s="28"/>
      <c r="GXC31" s="27"/>
      <c r="GXD31" s="28"/>
      <c r="GXE31" s="26"/>
      <c r="GXG31" s="55"/>
      <c r="GXH31" s="26"/>
      <c r="GXJ31" s="27"/>
      <c r="GXK31" s="28"/>
      <c r="GXL31" s="27"/>
      <c r="GXM31" s="28"/>
      <c r="GXN31" s="26"/>
      <c r="GXP31" s="55"/>
      <c r="GXQ31" s="26"/>
      <c r="GXS31" s="27"/>
      <c r="GXT31" s="28"/>
      <c r="GXU31" s="27"/>
      <c r="GXV31" s="28"/>
      <c r="GXW31" s="26"/>
      <c r="GXY31" s="55"/>
      <c r="GXZ31" s="26"/>
      <c r="GYB31" s="27"/>
      <c r="GYC31" s="28"/>
      <c r="GYD31" s="27"/>
      <c r="GYE31" s="28"/>
      <c r="GYF31" s="26"/>
      <c r="GYH31" s="55"/>
      <c r="GYI31" s="26"/>
      <c r="GYK31" s="27"/>
      <c r="GYL31" s="28"/>
      <c r="GYM31" s="27"/>
      <c r="GYN31" s="28"/>
      <c r="GYO31" s="26"/>
      <c r="GYQ31" s="55"/>
      <c r="GYR31" s="26"/>
      <c r="GYT31" s="27"/>
      <c r="GYU31" s="28"/>
      <c r="GYV31" s="27"/>
      <c r="GYW31" s="28"/>
      <c r="GYX31" s="26"/>
      <c r="GYZ31" s="55"/>
      <c r="GZA31" s="26"/>
      <c r="GZC31" s="27"/>
      <c r="GZD31" s="28"/>
      <c r="GZE31" s="27"/>
      <c r="GZF31" s="28"/>
      <c r="GZG31" s="26"/>
      <c r="GZI31" s="55"/>
      <c r="GZJ31" s="26"/>
      <c r="GZL31" s="27"/>
      <c r="GZM31" s="28"/>
      <c r="GZN31" s="27"/>
      <c r="GZO31" s="28"/>
      <c r="GZP31" s="26"/>
      <c r="GZR31" s="55"/>
      <c r="GZS31" s="26"/>
      <c r="GZU31" s="27"/>
      <c r="GZV31" s="28"/>
      <c r="GZW31" s="27"/>
      <c r="GZX31" s="28"/>
      <c r="GZY31" s="26"/>
      <c r="HAA31" s="55"/>
      <c r="HAB31" s="26"/>
      <c r="HAD31" s="27"/>
      <c r="HAE31" s="28"/>
      <c r="HAF31" s="27"/>
      <c r="HAG31" s="28"/>
      <c r="HAH31" s="26"/>
      <c r="HAJ31" s="55"/>
      <c r="HAK31" s="26"/>
      <c r="HAM31" s="27"/>
      <c r="HAN31" s="28"/>
      <c r="HAO31" s="27"/>
      <c r="HAP31" s="28"/>
      <c r="HAQ31" s="26"/>
      <c r="HAS31" s="55"/>
      <c r="HAT31" s="26"/>
      <c r="HAV31" s="27"/>
      <c r="HAW31" s="28"/>
      <c r="HAX31" s="27"/>
      <c r="HAY31" s="28"/>
      <c r="HAZ31" s="26"/>
      <c r="HBB31" s="55"/>
      <c r="HBC31" s="26"/>
      <c r="HBE31" s="27"/>
      <c r="HBF31" s="28"/>
      <c r="HBG31" s="27"/>
      <c r="HBH31" s="28"/>
      <c r="HBI31" s="26"/>
      <c r="HBK31" s="55"/>
      <c r="HBL31" s="26"/>
      <c r="HBN31" s="27"/>
      <c r="HBO31" s="28"/>
      <c r="HBP31" s="27"/>
      <c r="HBQ31" s="28"/>
      <c r="HBR31" s="26"/>
      <c r="HBT31" s="55"/>
      <c r="HBU31" s="26"/>
      <c r="HBW31" s="27"/>
      <c r="HBX31" s="28"/>
      <c r="HBY31" s="27"/>
      <c r="HBZ31" s="28"/>
      <c r="HCA31" s="26"/>
      <c r="HCC31" s="55"/>
      <c r="HCD31" s="26"/>
      <c r="HCF31" s="27"/>
      <c r="HCG31" s="28"/>
      <c r="HCH31" s="27"/>
      <c r="HCI31" s="28"/>
      <c r="HCJ31" s="26"/>
      <c r="HCL31" s="55"/>
      <c r="HCM31" s="26"/>
      <c r="HCO31" s="27"/>
      <c r="HCP31" s="28"/>
      <c r="HCQ31" s="27"/>
      <c r="HCR31" s="28"/>
      <c r="HCS31" s="26"/>
      <c r="HCU31" s="55"/>
      <c r="HCV31" s="26"/>
      <c r="HCX31" s="27"/>
      <c r="HCY31" s="28"/>
      <c r="HCZ31" s="27"/>
      <c r="HDA31" s="28"/>
      <c r="HDB31" s="26"/>
      <c r="HDD31" s="55"/>
      <c r="HDE31" s="26"/>
      <c r="HDG31" s="27"/>
      <c r="HDH31" s="28"/>
      <c r="HDI31" s="27"/>
      <c r="HDJ31" s="28"/>
      <c r="HDK31" s="26"/>
      <c r="HDM31" s="55"/>
      <c r="HDN31" s="26"/>
      <c r="HDP31" s="27"/>
      <c r="HDQ31" s="28"/>
      <c r="HDR31" s="27"/>
      <c r="HDS31" s="28"/>
      <c r="HDT31" s="26"/>
      <c r="HDV31" s="55"/>
      <c r="HDW31" s="26"/>
      <c r="HDY31" s="27"/>
      <c r="HDZ31" s="28"/>
      <c r="HEA31" s="27"/>
      <c r="HEB31" s="28"/>
      <c r="HEC31" s="26"/>
      <c r="HEE31" s="55"/>
      <c r="HEF31" s="26"/>
      <c r="HEH31" s="27"/>
      <c r="HEI31" s="28"/>
      <c r="HEJ31" s="27"/>
      <c r="HEK31" s="28"/>
      <c r="HEL31" s="26"/>
      <c r="HEN31" s="55"/>
      <c r="HEO31" s="26"/>
      <c r="HEQ31" s="27"/>
      <c r="HER31" s="28"/>
      <c r="HES31" s="27"/>
      <c r="HET31" s="28"/>
      <c r="HEU31" s="26"/>
      <c r="HEW31" s="55"/>
      <c r="HEX31" s="26"/>
      <c r="HEZ31" s="27"/>
      <c r="HFA31" s="28"/>
      <c r="HFB31" s="27"/>
      <c r="HFC31" s="28"/>
      <c r="HFD31" s="26"/>
      <c r="HFF31" s="55"/>
      <c r="HFG31" s="26"/>
      <c r="HFI31" s="27"/>
      <c r="HFJ31" s="28"/>
      <c r="HFK31" s="27"/>
      <c r="HFL31" s="28"/>
      <c r="HFM31" s="26"/>
      <c r="HFO31" s="55"/>
      <c r="HFP31" s="26"/>
      <c r="HFR31" s="27"/>
      <c r="HFS31" s="28"/>
      <c r="HFT31" s="27"/>
      <c r="HFU31" s="28"/>
      <c r="HFV31" s="26"/>
      <c r="HFX31" s="55"/>
      <c r="HFY31" s="26"/>
      <c r="HGA31" s="27"/>
      <c r="HGB31" s="28"/>
      <c r="HGC31" s="27"/>
      <c r="HGD31" s="28"/>
      <c r="HGE31" s="26"/>
      <c r="HGG31" s="55"/>
      <c r="HGH31" s="26"/>
      <c r="HGJ31" s="27"/>
      <c r="HGK31" s="28"/>
      <c r="HGL31" s="27"/>
      <c r="HGM31" s="28"/>
      <c r="HGN31" s="26"/>
      <c r="HGP31" s="55"/>
      <c r="HGQ31" s="26"/>
      <c r="HGS31" s="27"/>
      <c r="HGT31" s="28"/>
      <c r="HGU31" s="27"/>
      <c r="HGV31" s="28"/>
      <c r="HGW31" s="26"/>
      <c r="HGY31" s="55"/>
      <c r="HGZ31" s="26"/>
      <c r="HHB31" s="27"/>
      <c r="HHC31" s="28"/>
      <c r="HHD31" s="27"/>
      <c r="HHE31" s="28"/>
      <c r="HHF31" s="26"/>
      <c r="HHH31" s="55"/>
      <c r="HHI31" s="26"/>
      <c r="HHK31" s="27"/>
      <c r="HHL31" s="28"/>
      <c r="HHM31" s="27"/>
      <c r="HHN31" s="28"/>
      <c r="HHO31" s="26"/>
      <c r="HHQ31" s="55"/>
      <c r="HHR31" s="26"/>
      <c r="HHT31" s="27"/>
      <c r="HHU31" s="28"/>
      <c r="HHV31" s="27"/>
      <c r="HHW31" s="28"/>
      <c r="HHX31" s="26"/>
      <c r="HHZ31" s="55"/>
      <c r="HIA31" s="26"/>
      <c r="HIC31" s="27"/>
      <c r="HID31" s="28"/>
      <c r="HIE31" s="27"/>
      <c r="HIF31" s="28"/>
      <c r="HIG31" s="26"/>
      <c r="HII31" s="55"/>
      <c r="HIJ31" s="26"/>
      <c r="HIL31" s="27"/>
      <c r="HIM31" s="28"/>
      <c r="HIN31" s="27"/>
      <c r="HIO31" s="28"/>
      <c r="HIP31" s="26"/>
      <c r="HIR31" s="55"/>
      <c r="HIS31" s="26"/>
      <c r="HIU31" s="27"/>
      <c r="HIV31" s="28"/>
      <c r="HIW31" s="27"/>
      <c r="HIX31" s="28"/>
      <c r="HIY31" s="26"/>
      <c r="HJA31" s="55"/>
      <c r="HJB31" s="26"/>
      <c r="HJD31" s="27"/>
      <c r="HJE31" s="28"/>
      <c r="HJF31" s="27"/>
      <c r="HJG31" s="28"/>
      <c r="HJH31" s="26"/>
      <c r="HJJ31" s="55"/>
      <c r="HJK31" s="26"/>
      <c r="HJM31" s="27"/>
      <c r="HJN31" s="28"/>
      <c r="HJO31" s="27"/>
      <c r="HJP31" s="28"/>
      <c r="HJQ31" s="26"/>
      <c r="HJS31" s="55"/>
      <c r="HJT31" s="26"/>
      <c r="HJV31" s="27"/>
      <c r="HJW31" s="28"/>
      <c r="HJX31" s="27"/>
      <c r="HJY31" s="28"/>
      <c r="HJZ31" s="26"/>
      <c r="HKB31" s="55"/>
      <c r="HKC31" s="26"/>
      <c r="HKE31" s="27"/>
      <c r="HKF31" s="28"/>
      <c r="HKG31" s="27"/>
      <c r="HKH31" s="28"/>
      <c r="HKI31" s="26"/>
      <c r="HKK31" s="55"/>
      <c r="HKL31" s="26"/>
      <c r="HKN31" s="27"/>
      <c r="HKO31" s="28"/>
      <c r="HKP31" s="27"/>
      <c r="HKQ31" s="28"/>
      <c r="HKR31" s="26"/>
      <c r="HKT31" s="55"/>
      <c r="HKU31" s="26"/>
      <c r="HKW31" s="27"/>
      <c r="HKX31" s="28"/>
      <c r="HKY31" s="27"/>
      <c r="HKZ31" s="28"/>
      <c r="HLA31" s="26"/>
      <c r="HLC31" s="55"/>
      <c r="HLD31" s="26"/>
      <c r="HLF31" s="27"/>
      <c r="HLG31" s="28"/>
      <c r="HLH31" s="27"/>
      <c r="HLI31" s="28"/>
      <c r="HLJ31" s="26"/>
      <c r="HLL31" s="55"/>
      <c r="HLM31" s="26"/>
      <c r="HLO31" s="27"/>
      <c r="HLP31" s="28"/>
      <c r="HLQ31" s="27"/>
      <c r="HLR31" s="28"/>
      <c r="HLS31" s="26"/>
      <c r="HLU31" s="55"/>
      <c r="HLV31" s="26"/>
      <c r="HLX31" s="27"/>
      <c r="HLY31" s="28"/>
      <c r="HLZ31" s="27"/>
      <c r="HMA31" s="28"/>
      <c r="HMB31" s="26"/>
      <c r="HMD31" s="55"/>
      <c r="HME31" s="26"/>
      <c r="HMG31" s="27"/>
      <c r="HMH31" s="28"/>
      <c r="HMI31" s="27"/>
      <c r="HMJ31" s="28"/>
      <c r="HMK31" s="26"/>
      <c r="HMM31" s="55"/>
      <c r="HMN31" s="26"/>
      <c r="HMP31" s="27"/>
      <c r="HMQ31" s="28"/>
      <c r="HMR31" s="27"/>
      <c r="HMS31" s="28"/>
      <c r="HMT31" s="26"/>
      <c r="HMV31" s="55"/>
      <c r="HMW31" s="26"/>
      <c r="HMY31" s="27"/>
      <c r="HMZ31" s="28"/>
      <c r="HNA31" s="27"/>
      <c r="HNB31" s="28"/>
      <c r="HNC31" s="26"/>
      <c r="HNE31" s="55"/>
      <c r="HNF31" s="26"/>
      <c r="HNH31" s="27"/>
      <c r="HNI31" s="28"/>
      <c r="HNJ31" s="27"/>
      <c r="HNK31" s="28"/>
      <c r="HNL31" s="26"/>
      <c r="HNN31" s="55"/>
      <c r="HNO31" s="26"/>
      <c r="HNQ31" s="27"/>
      <c r="HNR31" s="28"/>
      <c r="HNS31" s="27"/>
      <c r="HNT31" s="28"/>
      <c r="HNU31" s="26"/>
      <c r="HNW31" s="55"/>
      <c r="HNX31" s="26"/>
      <c r="HNZ31" s="27"/>
      <c r="HOA31" s="28"/>
      <c r="HOB31" s="27"/>
      <c r="HOC31" s="28"/>
      <c r="HOD31" s="26"/>
      <c r="HOF31" s="55"/>
      <c r="HOG31" s="26"/>
      <c r="HOI31" s="27"/>
      <c r="HOJ31" s="28"/>
      <c r="HOK31" s="27"/>
      <c r="HOL31" s="28"/>
      <c r="HOM31" s="26"/>
      <c r="HOO31" s="55"/>
      <c r="HOP31" s="26"/>
      <c r="HOR31" s="27"/>
      <c r="HOS31" s="28"/>
      <c r="HOT31" s="27"/>
      <c r="HOU31" s="28"/>
      <c r="HOV31" s="26"/>
      <c r="HOX31" s="55"/>
      <c r="HOY31" s="26"/>
      <c r="HPA31" s="27"/>
      <c r="HPB31" s="28"/>
      <c r="HPC31" s="27"/>
      <c r="HPD31" s="28"/>
      <c r="HPE31" s="26"/>
      <c r="HPG31" s="55"/>
      <c r="HPH31" s="26"/>
      <c r="HPJ31" s="27"/>
      <c r="HPK31" s="28"/>
      <c r="HPL31" s="27"/>
      <c r="HPM31" s="28"/>
      <c r="HPN31" s="26"/>
      <c r="HPP31" s="55"/>
      <c r="HPQ31" s="26"/>
      <c r="HPS31" s="27"/>
      <c r="HPT31" s="28"/>
      <c r="HPU31" s="27"/>
      <c r="HPV31" s="28"/>
      <c r="HPW31" s="26"/>
      <c r="HPY31" s="55"/>
      <c r="HPZ31" s="26"/>
      <c r="HQB31" s="27"/>
      <c r="HQC31" s="28"/>
      <c r="HQD31" s="27"/>
      <c r="HQE31" s="28"/>
      <c r="HQF31" s="26"/>
      <c r="HQH31" s="55"/>
      <c r="HQI31" s="26"/>
      <c r="HQK31" s="27"/>
      <c r="HQL31" s="28"/>
      <c r="HQM31" s="27"/>
      <c r="HQN31" s="28"/>
      <c r="HQO31" s="26"/>
      <c r="HQQ31" s="55"/>
      <c r="HQR31" s="26"/>
      <c r="HQT31" s="27"/>
      <c r="HQU31" s="28"/>
      <c r="HQV31" s="27"/>
      <c r="HQW31" s="28"/>
      <c r="HQX31" s="26"/>
      <c r="HQZ31" s="55"/>
      <c r="HRA31" s="26"/>
      <c r="HRC31" s="27"/>
      <c r="HRD31" s="28"/>
      <c r="HRE31" s="27"/>
      <c r="HRF31" s="28"/>
      <c r="HRG31" s="26"/>
      <c r="HRI31" s="55"/>
      <c r="HRJ31" s="26"/>
      <c r="HRL31" s="27"/>
      <c r="HRM31" s="28"/>
      <c r="HRN31" s="27"/>
      <c r="HRO31" s="28"/>
      <c r="HRP31" s="26"/>
      <c r="HRR31" s="55"/>
      <c r="HRS31" s="26"/>
      <c r="HRU31" s="27"/>
      <c r="HRV31" s="28"/>
      <c r="HRW31" s="27"/>
      <c r="HRX31" s="28"/>
      <c r="HRY31" s="26"/>
      <c r="HSA31" s="55"/>
      <c r="HSB31" s="26"/>
      <c r="HSD31" s="27"/>
      <c r="HSE31" s="28"/>
      <c r="HSF31" s="27"/>
      <c r="HSG31" s="28"/>
      <c r="HSH31" s="26"/>
      <c r="HSJ31" s="55"/>
      <c r="HSK31" s="26"/>
      <c r="HSM31" s="27"/>
      <c r="HSN31" s="28"/>
      <c r="HSO31" s="27"/>
      <c r="HSP31" s="28"/>
      <c r="HSQ31" s="26"/>
      <c r="HSS31" s="55"/>
      <c r="HST31" s="26"/>
      <c r="HSV31" s="27"/>
      <c r="HSW31" s="28"/>
      <c r="HSX31" s="27"/>
      <c r="HSY31" s="28"/>
      <c r="HSZ31" s="26"/>
      <c r="HTB31" s="55"/>
      <c r="HTC31" s="26"/>
      <c r="HTE31" s="27"/>
      <c r="HTF31" s="28"/>
      <c r="HTG31" s="27"/>
      <c r="HTH31" s="28"/>
      <c r="HTI31" s="26"/>
      <c r="HTK31" s="55"/>
      <c r="HTL31" s="26"/>
      <c r="HTN31" s="27"/>
      <c r="HTO31" s="28"/>
      <c r="HTP31" s="27"/>
      <c r="HTQ31" s="28"/>
      <c r="HTR31" s="26"/>
      <c r="HTT31" s="55"/>
      <c r="HTU31" s="26"/>
      <c r="HTW31" s="27"/>
      <c r="HTX31" s="28"/>
      <c r="HTY31" s="27"/>
      <c r="HTZ31" s="28"/>
      <c r="HUA31" s="26"/>
      <c r="HUC31" s="55"/>
      <c r="HUD31" s="26"/>
      <c r="HUF31" s="27"/>
      <c r="HUG31" s="28"/>
      <c r="HUH31" s="27"/>
      <c r="HUI31" s="28"/>
      <c r="HUJ31" s="26"/>
      <c r="HUL31" s="55"/>
      <c r="HUM31" s="26"/>
      <c r="HUO31" s="27"/>
      <c r="HUP31" s="28"/>
      <c r="HUQ31" s="27"/>
      <c r="HUR31" s="28"/>
      <c r="HUS31" s="26"/>
      <c r="HUU31" s="55"/>
      <c r="HUV31" s="26"/>
      <c r="HUX31" s="27"/>
      <c r="HUY31" s="28"/>
      <c r="HUZ31" s="27"/>
      <c r="HVA31" s="28"/>
      <c r="HVB31" s="26"/>
      <c r="HVD31" s="55"/>
      <c r="HVE31" s="26"/>
      <c r="HVG31" s="27"/>
      <c r="HVH31" s="28"/>
      <c r="HVI31" s="27"/>
      <c r="HVJ31" s="28"/>
      <c r="HVK31" s="26"/>
      <c r="HVM31" s="55"/>
      <c r="HVN31" s="26"/>
      <c r="HVP31" s="27"/>
      <c r="HVQ31" s="28"/>
      <c r="HVR31" s="27"/>
      <c r="HVS31" s="28"/>
      <c r="HVT31" s="26"/>
      <c r="HVV31" s="55"/>
      <c r="HVW31" s="26"/>
      <c r="HVY31" s="27"/>
      <c r="HVZ31" s="28"/>
      <c r="HWA31" s="27"/>
      <c r="HWB31" s="28"/>
      <c r="HWC31" s="26"/>
      <c r="HWE31" s="55"/>
      <c r="HWF31" s="26"/>
      <c r="HWH31" s="27"/>
      <c r="HWI31" s="28"/>
      <c r="HWJ31" s="27"/>
      <c r="HWK31" s="28"/>
      <c r="HWL31" s="26"/>
      <c r="HWN31" s="55"/>
      <c r="HWO31" s="26"/>
      <c r="HWQ31" s="27"/>
      <c r="HWR31" s="28"/>
      <c r="HWS31" s="27"/>
      <c r="HWT31" s="28"/>
      <c r="HWU31" s="26"/>
      <c r="HWW31" s="55"/>
      <c r="HWX31" s="26"/>
      <c r="HWZ31" s="27"/>
      <c r="HXA31" s="28"/>
      <c r="HXB31" s="27"/>
      <c r="HXC31" s="28"/>
      <c r="HXD31" s="26"/>
      <c r="HXF31" s="55"/>
      <c r="HXG31" s="26"/>
      <c r="HXI31" s="27"/>
      <c r="HXJ31" s="28"/>
      <c r="HXK31" s="27"/>
      <c r="HXL31" s="28"/>
      <c r="HXM31" s="26"/>
      <c r="HXO31" s="55"/>
      <c r="HXP31" s="26"/>
      <c r="HXR31" s="27"/>
      <c r="HXS31" s="28"/>
      <c r="HXT31" s="27"/>
      <c r="HXU31" s="28"/>
      <c r="HXV31" s="26"/>
      <c r="HXX31" s="55"/>
      <c r="HXY31" s="26"/>
      <c r="HYA31" s="27"/>
      <c r="HYB31" s="28"/>
      <c r="HYC31" s="27"/>
      <c r="HYD31" s="28"/>
      <c r="HYE31" s="26"/>
      <c r="HYG31" s="55"/>
      <c r="HYH31" s="26"/>
      <c r="HYJ31" s="27"/>
      <c r="HYK31" s="28"/>
      <c r="HYL31" s="27"/>
      <c r="HYM31" s="28"/>
      <c r="HYN31" s="26"/>
      <c r="HYP31" s="55"/>
      <c r="HYQ31" s="26"/>
      <c r="HYS31" s="27"/>
      <c r="HYT31" s="28"/>
      <c r="HYU31" s="27"/>
      <c r="HYV31" s="28"/>
      <c r="HYW31" s="26"/>
      <c r="HYY31" s="55"/>
      <c r="HYZ31" s="26"/>
      <c r="HZB31" s="27"/>
      <c r="HZC31" s="28"/>
      <c r="HZD31" s="27"/>
      <c r="HZE31" s="28"/>
      <c r="HZF31" s="26"/>
      <c r="HZH31" s="55"/>
      <c r="HZI31" s="26"/>
      <c r="HZK31" s="27"/>
      <c r="HZL31" s="28"/>
      <c r="HZM31" s="27"/>
      <c r="HZN31" s="28"/>
      <c r="HZO31" s="26"/>
      <c r="HZQ31" s="55"/>
      <c r="HZR31" s="26"/>
      <c r="HZT31" s="27"/>
      <c r="HZU31" s="28"/>
      <c r="HZV31" s="27"/>
      <c r="HZW31" s="28"/>
      <c r="HZX31" s="26"/>
      <c r="HZZ31" s="55"/>
      <c r="IAA31" s="26"/>
      <c r="IAC31" s="27"/>
      <c r="IAD31" s="28"/>
      <c r="IAE31" s="27"/>
      <c r="IAF31" s="28"/>
      <c r="IAG31" s="26"/>
      <c r="IAI31" s="55"/>
      <c r="IAJ31" s="26"/>
      <c r="IAL31" s="27"/>
      <c r="IAM31" s="28"/>
      <c r="IAN31" s="27"/>
      <c r="IAO31" s="28"/>
      <c r="IAP31" s="26"/>
      <c r="IAR31" s="55"/>
      <c r="IAS31" s="26"/>
      <c r="IAU31" s="27"/>
      <c r="IAV31" s="28"/>
      <c r="IAW31" s="27"/>
      <c r="IAX31" s="28"/>
      <c r="IAY31" s="26"/>
      <c r="IBA31" s="55"/>
      <c r="IBB31" s="26"/>
      <c r="IBD31" s="27"/>
      <c r="IBE31" s="28"/>
      <c r="IBF31" s="27"/>
      <c r="IBG31" s="28"/>
      <c r="IBH31" s="26"/>
      <c r="IBJ31" s="55"/>
      <c r="IBK31" s="26"/>
      <c r="IBM31" s="27"/>
      <c r="IBN31" s="28"/>
      <c r="IBO31" s="27"/>
      <c r="IBP31" s="28"/>
      <c r="IBQ31" s="26"/>
      <c r="IBS31" s="55"/>
      <c r="IBT31" s="26"/>
      <c r="IBV31" s="27"/>
      <c r="IBW31" s="28"/>
      <c r="IBX31" s="27"/>
      <c r="IBY31" s="28"/>
      <c r="IBZ31" s="26"/>
      <c r="ICB31" s="55"/>
      <c r="ICC31" s="26"/>
      <c r="ICE31" s="27"/>
      <c r="ICF31" s="28"/>
      <c r="ICG31" s="27"/>
      <c r="ICH31" s="28"/>
      <c r="ICI31" s="26"/>
      <c r="ICK31" s="55"/>
      <c r="ICL31" s="26"/>
      <c r="ICN31" s="27"/>
      <c r="ICO31" s="28"/>
      <c r="ICP31" s="27"/>
      <c r="ICQ31" s="28"/>
      <c r="ICR31" s="26"/>
      <c r="ICT31" s="55"/>
      <c r="ICU31" s="26"/>
      <c r="ICW31" s="27"/>
      <c r="ICX31" s="28"/>
      <c r="ICY31" s="27"/>
      <c r="ICZ31" s="28"/>
      <c r="IDA31" s="26"/>
      <c r="IDC31" s="55"/>
      <c r="IDD31" s="26"/>
      <c r="IDF31" s="27"/>
      <c r="IDG31" s="28"/>
      <c r="IDH31" s="27"/>
      <c r="IDI31" s="28"/>
      <c r="IDJ31" s="26"/>
      <c r="IDL31" s="55"/>
      <c r="IDM31" s="26"/>
      <c r="IDO31" s="27"/>
      <c r="IDP31" s="28"/>
      <c r="IDQ31" s="27"/>
      <c r="IDR31" s="28"/>
      <c r="IDS31" s="26"/>
      <c r="IDU31" s="55"/>
      <c r="IDV31" s="26"/>
      <c r="IDX31" s="27"/>
      <c r="IDY31" s="28"/>
      <c r="IDZ31" s="27"/>
      <c r="IEA31" s="28"/>
      <c r="IEB31" s="26"/>
      <c r="IED31" s="55"/>
      <c r="IEE31" s="26"/>
      <c r="IEG31" s="27"/>
      <c r="IEH31" s="28"/>
      <c r="IEI31" s="27"/>
      <c r="IEJ31" s="28"/>
      <c r="IEK31" s="26"/>
      <c r="IEM31" s="55"/>
      <c r="IEN31" s="26"/>
      <c r="IEP31" s="27"/>
      <c r="IEQ31" s="28"/>
      <c r="IER31" s="27"/>
      <c r="IES31" s="28"/>
      <c r="IET31" s="26"/>
      <c r="IEV31" s="55"/>
      <c r="IEW31" s="26"/>
      <c r="IEY31" s="27"/>
      <c r="IEZ31" s="28"/>
      <c r="IFA31" s="27"/>
      <c r="IFB31" s="28"/>
      <c r="IFC31" s="26"/>
      <c r="IFE31" s="55"/>
      <c r="IFF31" s="26"/>
      <c r="IFH31" s="27"/>
      <c r="IFI31" s="28"/>
      <c r="IFJ31" s="27"/>
      <c r="IFK31" s="28"/>
      <c r="IFL31" s="26"/>
      <c r="IFN31" s="55"/>
      <c r="IFO31" s="26"/>
      <c r="IFQ31" s="27"/>
      <c r="IFR31" s="28"/>
      <c r="IFS31" s="27"/>
      <c r="IFT31" s="28"/>
      <c r="IFU31" s="26"/>
      <c r="IFW31" s="55"/>
      <c r="IFX31" s="26"/>
      <c r="IFZ31" s="27"/>
      <c r="IGA31" s="28"/>
      <c r="IGB31" s="27"/>
      <c r="IGC31" s="28"/>
      <c r="IGD31" s="26"/>
      <c r="IGF31" s="55"/>
      <c r="IGG31" s="26"/>
      <c r="IGI31" s="27"/>
      <c r="IGJ31" s="28"/>
      <c r="IGK31" s="27"/>
      <c r="IGL31" s="28"/>
      <c r="IGM31" s="26"/>
      <c r="IGO31" s="55"/>
      <c r="IGP31" s="26"/>
      <c r="IGR31" s="27"/>
      <c r="IGS31" s="28"/>
      <c r="IGT31" s="27"/>
      <c r="IGU31" s="28"/>
      <c r="IGV31" s="26"/>
      <c r="IGX31" s="55"/>
      <c r="IGY31" s="26"/>
      <c r="IHA31" s="27"/>
      <c r="IHB31" s="28"/>
      <c r="IHC31" s="27"/>
      <c r="IHD31" s="28"/>
      <c r="IHE31" s="26"/>
      <c r="IHG31" s="55"/>
      <c r="IHH31" s="26"/>
      <c r="IHJ31" s="27"/>
      <c r="IHK31" s="28"/>
      <c r="IHL31" s="27"/>
      <c r="IHM31" s="28"/>
      <c r="IHN31" s="26"/>
      <c r="IHP31" s="55"/>
      <c r="IHQ31" s="26"/>
      <c r="IHS31" s="27"/>
      <c r="IHT31" s="28"/>
      <c r="IHU31" s="27"/>
      <c r="IHV31" s="28"/>
      <c r="IHW31" s="26"/>
      <c r="IHY31" s="55"/>
      <c r="IHZ31" s="26"/>
      <c r="IIB31" s="27"/>
      <c r="IIC31" s="28"/>
      <c r="IID31" s="27"/>
      <c r="IIE31" s="28"/>
      <c r="IIF31" s="26"/>
      <c r="IIH31" s="55"/>
      <c r="III31" s="26"/>
      <c r="IIK31" s="27"/>
      <c r="IIL31" s="28"/>
      <c r="IIM31" s="27"/>
      <c r="IIN31" s="28"/>
      <c r="IIO31" s="26"/>
      <c r="IIQ31" s="55"/>
      <c r="IIR31" s="26"/>
      <c r="IIT31" s="27"/>
      <c r="IIU31" s="28"/>
      <c r="IIV31" s="27"/>
      <c r="IIW31" s="28"/>
      <c r="IIX31" s="26"/>
      <c r="IIZ31" s="55"/>
      <c r="IJA31" s="26"/>
      <c r="IJC31" s="27"/>
      <c r="IJD31" s="28"/>
      <c r="IJE31" s="27"/>
      <c r="IJF31" s="28"/>
      <c r="IJG31" s="26"/>
      <c r="IJI31" s="55"/>
      <c r="IJJ31" s="26"/>
      <c r="IJL31" s="27"/>
      <c r="IJM31" s="28"/>
      <c r="IJN31" s="27"/>
      <c r="IJO31" s="28"/>
      <c r="IJP31" s="26"/>
      <c r="IJR31" s="55"/>
      <c r="IJS31" s="26"/>
      <c r="IJU31" s="27"/>
      <c r="IJV31" s="28"/>
      <c r="IJW31" s="27"/>
      <c r="IJX31" s="28"/>
      <c r="IJY31" s="26"/>
      <c r="IKA31" s="55"/>
      <c r="IKB31" s="26"/>
      <c r="IKD31" s="27"/>
      <c r="IKE31" s="28"/>
      <c r="IKF31" s="27"/>
      <c r="IKG31" s="28"/>
      <c r="IKH31" s="26"/>
      <c r="IKJ31" s="55"/>
      <c r="IKK31" s="26"/>
      <c r="IKM31" s="27"/>
      <c r="IKN31" s="28"/>
      <c r="IKO31" s="27"/>
      <c r="IKP31" s="28"/>
      <c r="IKQ31" s="26"/>
      <c r="IKS31" s="55"/>
      <c r="IKT31" s="26"/>
      <c r="IKV31" s="27"/>
      <c r="IKW31" s="28"/>
      <c r="IKX31" s="27"/>
      <c r="IKY31" s="28"/>
      <c r="IKZ31" s="26"/>
      <c r="ILB31" s="55"/>
      <c r="ILC31" s="26"/>
      <c r="ILE31" s="27"/>
      <c r="ILF31" s="28"/>
      <c r="ILG31" s="27"/>
      <c r="ILH31" s="28"/>
      <c r="ILI31" s="26"/>
      <c r="ILK31" s="55"/>
      <c r="ILL31" s="26"/>
      <c r="ILN31" s="27"/>
      <c r="ILO31" s="28"/>
      <c r="ILP31" s="27"/>
      <c r="ILQ31" s="28"/>
      <c r="ILR31" s="26"/>
      <c r="ILT31" s="55"/>
      <c r="ILU31" s="26"/>
      <c r="ILW31" s="27"/>
      <c r="ILX31" s="28"/>
      <c r="ILY31" s="27"/>
      <c r="ILZ31" s="28"/>
      <c r="IMA31" s="26"/>
      <c r="IMC31" s="55"/>
      <c r="IMD31" s="26"/>
      <c r="IMF31" s="27"/>
      <c r="IMG31" s="28"/>
      <c r="IMH31" s="27"/>
      <c r="IMI31" s="28"/>
      <c r="IMJ31" s="26"/>
      <c r="IML31" s="55"/>
      <c r="IMM31" s="26"/>
      <c r="IMO31" s="27"/>
      <c r="IMP31" s="28"/>
      <c r="IMQ31" s="27"/>
      <c r="IMR31" s="28"/>
      <c r="IMS31" s="26"/>
      <c r="IMU31" s="55"/>
      <c r="IMV31" s="26"/>
      <c r="IMX31" s="27"/>
      <c r="IMY31" s="28"/>
      <c r="IMZ31" s="27"/>
      <c r="INA31" s="28"/>
      <c r="INB31" s="26"/>
      <c r="IND31" s="55"/>
      <c r="INE31" s="26"/>
      <c r="ING31" s="27"/>
      <c r="INH31" s="28"/>
      <c r="INI31" s="27"/>
      <c r="INJ31" s="28"/>
      <c r="INK31" s="26"/>
      <c r="INM31" s="55"/>
      <c r="INN31" s="26"/>
      <c r="INP31" s="27"/>
      <c r="INQ31" s="28"/>
      <c r="INR31" s="27"/>
      <c r="INS31" s="28"/>
      <c r="INT31" s="26"/>
      <c r="INV31" s="55"/>
      <c r="INW31" s="26"/>
      <c r="INY31" s="27"/>
      <c r="INZ31" s="28"/>
      <c r="IOA31" s="27"/>
      <c r="IOB31" s="28"/>
      <c r="IOC31" s="26"/>
      <c r="IOE31" s="55"/>
      <c r="IOF31" s="26"/>
      <c r="IOH31" s="27"/>
      <c r="IOI31" s="28"/>
      <c r="IOJ31" s="27"/>
      <c r="IOK31" s="28"/>
      <c r="IOL31" s="26"/>
      <c r="ION31" s="55"/>
      <c r="IOO31" s="26"/>
      <c r="IOQ31" s="27"/>
      <c r="IOR31" s="28"/>
      <c r="IOS31" s="27"/>
      <c r="IOT31" s="28"/>
      <c r="IOU31" s="26"/>
      <c r="IOW31" s="55"/>
      <c r="IOX31" s="26"/>
      <c r="IOZ31" s="27"/>
      <c r="IPA31" s="28"/>
      <c r="IPB31" s="27"/>
      <c r="IPC31" s="28"/>
      <c r="IPD31" s="26"/>
      <c r="IPF31" s="55"/>
      <c r="IPG31" s="26"/>
      <c r="IPI31" s="27"/>
      <c r="IPJ31" s="28"/>
      <c r="IPK31" s="27"/>
      <c r="IPL31" s="28"/>
      <c r="IPM31" s="26"/>
      <c r="IPO31" s="55"/>
      <c r="IPP31" s="26"/>
      <c r="IPR31" s="27"/>
      <c r="IPS31" s="28"/>
      <c r="IPT31" s="27"/>
      <c r="IPU31" s="28"/>
      <c r="IPV31" s="26"/>
      <c r="IPX31" s="55"/>
      <c r="IPY31" s="26"/>
      <c r="IQA31" s="27"/>
      <c r="IQB31" s="28"/>
      <c r="IQC31" s="27"/>
      <c r="IQD31" s="28"/>
      <c r="IQE31" s="26"/>
      <c r="IQG31" s="55"/>
      <c r="IQH31" s="26"/>
      <c r="IQJ31" s="27"/>
      <c r="IQK31" s="28"/>
      <c r="IQL31" s="27"/>
      <c r="IQM31" s="28"/>
      <c r="IQN31" s="26"/>
      <c r="IQP31" s="55"/>
      <c r="IQQ31" s="26"/>
      <c r="IQS31" s="27"/>
      <c r="IQT31" s="28"/>
      <c r="IQU31" s="27"/>
      <c r="IQV31" s="28"/>
      <c r="IQW31" s="26"/>
      <c r="IQY31" s="55"/>
      <c r="IQZ31" s="26"/>
      <c r="IRB31" s="27"/>
      <c r="IRC31" s="28"/>
      <c r="IRD31" s="27"/>
      <c r="IRE31" s="28"/>
      <c r="IRF31" s="26"/>
      <c r="IRH31" s="55"/>
      <c r="IRI31" s="26"/>
      <c r="IRK31" s="27"/>
      <c r="IRL31" s="28"/>
      <c r="IRM31" s="27"/>
      <c r="IRN31" s="28"/>
      <c r="IRO31" s="26"/>
      <c r="IRQ31" s="55"/>
      <c r="IRR31" s="26"/>
      <c r="IRT31" s="27"/>
      <c r="IRU31" s="28"/>
      <c r="IRV31" s="27"/>
      <c r="IRW31" s="28"/>
      <c r="IRX31" s="26"/>
      <c r="IRZ31" s="55"/>
      <c r="ISA31" s="26"/>
      <c r="ISC31" s="27"/>
      <c r="ISD31" s="28"/>
      <c r="ISE31" s="27"/>
      <c r="ISF31" s="28"/>
      <c r="ISG31" s="26"/>
      <c r="ISI31" s="55"/>
      <c r="ISJ31" s="26"/>
      <c r="ISL31" s="27"/>
      <c r="ISM31" s="28"/>
      <c r="ISN31" s="27"/>
      <c r="ISO31" s="28"/>
      <c r="ISP31" s="26"/>
      <c r="ISR31" s="55"/>
      <c r="ISS31" s="26"/>
      <c r="ISU31" s="27"/>
      <c r="ISV31" s="28"/>
      <c r="ISW31" s="27"/>
      <c r="ISX31" s="28"/>
      <c r="ISY31" s="26"/>
      <c r="ITA31" s="55"/>
      <c r="ITB31" s="26"/>
      <c r="ITD31" s="27"/>
      <c r="ITE31" s="28"/>
      <c r="ITF31" s="27"/>
      <c r="ITG31" s="28"/>
      <c r="ITH31" s="26"/>
      <c r="ITJ31" s="55"/>
      <c r="ITK31" s="26"/>
      <c r="ITM31" s="27"/>
      <c r="ITN31" s="28"/>
      <c r="ITO31" s="27"/>
      <c r="ITP31" s="28"/>
      <c r="ITQ31" s="26"/>
      <c r="ITS31" s="55"/>
      <c r="ITT31" s="26"/>
      <c r="ITV31" s="27"/>
      <c r="ITW31" s="28"/>
      <c r="ITX31" s="27"/>
      <c r="ITY31" s="28"/>
      <c r="ITZ31" s="26"/>
      <c r="IUB31" s="55"/>
      <c r="IUC31" s="26"/>
      <c r="IUE31" s="27"/>
      <c r="IUF31" s="28"/>
      <c r="IUG31" s="27"/>
      <c r="IUH31" s="28"/>
      <c r="IUI31" s="26"/>
      <c r="IUK31" s="55"/>
      <c r="IUL31" s="26"/>
      <c r="IUN31" s="27"/>
      <c r="IUO31" s="28"/>
      <c r="IUP31" s="27"/>
      <c r="IUQ31" s="28"/>
      <c r="IUR31" s="26"/>
      <c r="IUT31" s="55"/>
      <c r="IUU31" s="26"/>
      <c r="IUW31" s="27"/>
      <c r="IUX31" s="28"/>
      <c r="IUY31" s="27"/>
      <c r="IUZ31" s="28"/>
      <c r="IVA31" s="26"/>
      <c r="IVC31" s="55"/>
      <c r="IVD31" s="26"/>
      <c r="IVF31" s="27"/>
      <c r="IVG31" s="28"/>
      <c r="IVH31" s="27"/>
      <c r="IVI31" s="28"/>
      <c r="IVJ31" s="26"/>
      <c r="IVL31" s="55"/>
      <c r="IVM31" s="26"/>
      <c r="IVO31" s="27"/>
      <c r="IVP31" s="28"/>
      <c r="IVQ31" s="27"/>
      <c r="IVR31" s="28"/>
      <c r="IVS31" s="26"/>
      <c r="IVU31" s="55"/>
      <c r="IVV31" s="26"/>
      <c r="IVX31" s="27"/>
      <c r="IVY31" s="28"/>
      <c r="IVZ31" s="27"/>
      <c r="IWA31" s="28"/>
      <c r="IWB31" s="26"/>
      <c r="IWD31" s="55"/>
      <c r="IWE31" s="26"/>
      <c r="IWG31" s="27"/>
      <c r="IWH31" s="28"/>
      <c r="IWI31" s="27"/>
      <c r="IWJ31" s="28"/>
      <c r="IWK31" s="26"/>
      <c r="IWM31" s="55"/>
      <c r="IWN31" s="26"/>
      <c r="IWP31" s="27"/>
      <c r="IWQ31" s="28"/>
      <c r="IWR31" s="27"/>
      <c r="IWS31" s="28"/>
      <c r="IWT31" s="26"/>
      <c r="IWV31" s="55"/>
      <c r="IWW31" s="26"/>
      <c r="IWY31" s="27"/>
      <c r="IWZ31" s="28"/>
      <c r="IXA31" s="27"/>
      <c r="IXB31" s="28"/>
      <c r="IXC31" s="26"/>
      <c r="IXE31" s="55"/>
      <c r="IXF31" s="26"/>
      <c r="IXH31" s="27"/>
      <c r="IXI31" s="28"/>
      <c r="IXJ31" s="27"/>
      <c r="IXK31" s="28"/>
      <c r="IXL31" s="26"/>
      <c r="IXN31" s="55"/>
      <c r="IXO31" s="26"/>
      <c r="IXQ31" s="27"/>
      <c r="IXR31" s="28"/>
      <c r="IXS31" s="27"/>
      <c r="IXT31" s="28"/>
      <c r="IXU31" s="26"/>
      <c r="IXW31" s="55"/>
      <c r="IXX31" s="26"/>
      <c r="IXZ31" s="27"/>
      <c r="IYA31" s="28"/>
      <c r="IYB31" s="27"/>
      <c r="IYC31" s="28"/>
      <c r="IYD31" s="26"/>
      <c r="IYF31" s="55"/>
      <c r="IYG31" s="26"/>
      <c r="IYI31" s="27"/>
      <c r="IYJ31" s="28"/>
      <c r="IYK31" s="27"/>
      <c r="IYL31" s="28"/>
      <c r="IYM31" s="26"/>
      <c r="IYO31" s="55"/>
      <c r="IYP31" s="26"/>
      <c r="IYR31" s="27"/>
      <c r="IYS31" s="28"/>
      <c r="IYT31" s="27"/>
      <c r="IYU31" s="28"/>
      <c r="IYV31" s="26"/>
      <c r="IYX31" s="55"/>
      <c r="IYY31" s="26"/>
      <c r="IZA31" s="27"/>
      <c r="IZB31" s="28"/>
      <c r="IZC31" s="27"/>
      <c r="IZD31" s="28"/>
      <c r="IZE31" s="26"/>
      <c r="IZG31" s="55"/>
      <c r="IZH31" s="26"/>
      <c r="IZJ31" s="27"/>
      <c r="IZK31" s="28"/>
      <c r="IZL31" s="27"/>
      <c r="IZM31" s="28"/>
      <c r="IZN31" s="26"/>
      <c r="IZP31" s="55"/>
      <c r="IZQ31" s="26"/>
      <c r="IZS31" s="27"/>
      <c r="IZT31" s="28"/>
      <c r="IZU31" s="27"/>
      <c r="IZV31" s="28"/>
      <c r="IZW31" s="26"/>
      <c r="IZY31" s="55"/>
      <c r="IZZ31" s="26"/>
      <c r="JAB31" s="27"/>
      <c r="JAC31" s="28"/>
      <c r="JAD31" s="27"/>
      <c r="JAE31" s="28"/>
      <c r="JAF31" s="26"/>
      <c r="JAH31" s="55"/>
      <c r="JAI31" s="26"/>
      <c r="JAK31" s="27"/>
      <c r="JAL31" s="28"/>
      <c r="JAM31" s="27"/>
      <c r="JAN31" s="28"/>
      <c r="JAO31" s="26"/>
      <c r="JAQ31" s="55"/>
      <c r="JAR31" s="26"/>
      <c r="JAT31" s="27"/>
      <c r="JAU31" s="28"/>
      <c r="JAV31" s="27"/>
      <c r="JAW31" s="28"/>
      <c r="JAX31" s="26"/>
      <c r="JAZ31" s="55"/>
      <c r="JBA31" s="26"/>
      <c r="JBC31" s="27"/>
      <c r="JBD31" s="28"/>
      <c r="JBE31" s="27"/>
      <c r="JBF31" s="28"/>
      <c r="JBG31" s="26"/>
      <c r="JBI31" s="55"/>
      <c r="JBJ31" s="26"/>
      <c r="JBL31" s="27"/>
      <c r="JBM31" s="28"/>
      <c r="JBN31" s="27"/>
      <c r="JBO31" s="28"/>
      <c r="JBP31" s="26"/>
      <c r="JBR31" s="55"/>
      <c r="JBS31" s="26"/>
      <c r="JBU31" s="27"/>
      <c r="JBV31" s="28"/>
      <c r="JBW31" s="27"/>
      <c r="JBX31" s="28"/>
      <c r="JBY31" s="26"/>
      <c r="JCA31" s="55"/>
      <c r="JCB31" s="26"/>
      <c r="JCD31" s="27"/>
      <c r="JCE31" s="28"/>
      <c r="JCF31" s="27"/>
      <c r="JCG31" s="28"/>
      <c r="JCH31" s="26"/>
      <c r="JCJ31" s="55"/>
      <c r="JCK31" s="26"/>
      <c r="JCM31" s="27"/>
      <c r="JCN31" s="28"/>
      <c r="JCO31" s="27"/>
      <c r="JCP31" s="28"/>
      <c r="JCQ31" s="26"/>
      <c r="JCS31" s="55"/>
      <c r="JCT31" s="26"/>
      <c r="JCV31" s="27"/>
      <c r="JCW31" s="28"/>
      <c r="JCX31" s="27"/>
      <c r="JCY31" s="28"/>
      <c r="JCZ31" s="26"/>
      <c r="JDB31" s="55"/>
      <c r="JDC31" s="26"/>
      <c r="JDE31" s="27"/>
      <c r="JDF31" s="28"/>
      <c r="JDG31" s="27"/>
      <c r="JDH31" s="28"/>
      <c r="JDI31" s="26"/>
      <c r="JDK31" s="55"/>
      <c r="JDL31" s="26"/>
      <c r="JDN31" s="27"/>
      <c r="JDO31" s="28"/>
      <c r="JDP31" s="27"/>
      <c r="JDQ31" s="28"/>
      <c r="JDR31" s="26"/>
      <c r="JDT31" s="55"/>
      <c r="JDU31" s="26"/>
      <c r="JDW31" s="27"/>
      <c r="JDX31" s="28"/>
      <c r="JDY31" s="27"/>
      <c r="JDZ31" s="28"/>
      <c r="JEA31" s="26"/>
      <c r="JEC31" s="55"/>
      <c r="JED31" s="26"/>
      <c r="JEF31" s="27"/>
      <c r="JEG31" s="28"/>
      <c r="JEH31" s="27"/>
      <c r="JEI31" s="28"/>
      <c r="JEJ31" s="26"/>
      <c r="JEL31" s="55"/>
      <c r="JEM31" s="26"/>
      <c r="JEO31" s="27"/>
      <c r="JEP31" s="28"/>
      <c r="JEQ31" s="27"/>
      <c r="JER31" s="28"/>
      <c r="JES31" s="26"/>
      <c r="JEU31" s="55"/>
      <c r="JEV31" s="26"/>
      <c r="JEX31" s="27"/>
      <c r="JEY31" s="28"/>
      <c r="JEZ31" s="27"/>
      <c r="JFA31" s="28"/>
      <c r="JFB31" s="26"/>
      <c r="JFD31" s="55"/>
      <c r="JFE31" s="26"/>
      <c r="JFG31" s="27"/>
      <c r="JFH31" s="28"/>
      <c r="JFI31" s="27"/>
      <c r="JFJ31" s="28"/>
      <c r="JFK31" s="26"/>
      <c r="JFM31" s="55"/>
      <c r="JFN31" s="26"/>
      <c r="JFP31" s="27"/>
      <c r="JFQ31" s="28"/>
      <c r="JFR31" s="27"/>
      <c r="JFS31" s="28"/>
      <c r="JFT31" s="26"/>
      <c r="JFV31" s="55"/>
      <c r="JFW31" s="26"/>
      <c r="JFY31" s="27"/>
      <c r="JFZ31" s="28"/>
      <c r="JGA31" s="27"/>
      <c r="JGB31" s="28"/>
      <c r="JGC31" s="26"/>
      <c r="JGE31" s="55"/>
      <c r="JGF31" s="26"/>
      <c r="JGH31" s="27"/>
      <c r="JGI31" s="28"/>
      <c r="JGJ31" s="27"/>
      <c r="JGK31" s="28"/>
      <c r="JGL31" s="26"/>
      <c r="JGN31" s="55"/>
      <c r="JGO31" s="26"/>
      <c r="JGQ31" s="27"/>
      <c r="JGR31" s="28"/>
      <c r="JGS31" s="27"/>
      <c r="JGT31" s="28"/>
      <c r="JGU31" s="26"/>
      <c r="JGW31" s="55"/>
      <c r="JGX31" s="26"/>
      <c r="JGZ31" s="27"/>
      <c r="JHA31" s="28"/>
      <c r="JHB31" s="27"/>
      <c r="JHC31" s="28"/>
      <c r="JHD31" s="26"/>
      <c r="JHF31" s="55"/>
      <c r="JHG31" s="26"/>
      <c r="JHI31" s="27"/>
      <c r="JHJ31" s="28"/>
      <c r="JHK31" s="27"/>
      <c r="JHL31" s="28"/>
      <c r="JHM31" s="26"/>
      <c r="JHO31" s="55"/>
      <c r="JHP31" s="26"/>
      <c r="JHR31" s="27"/>
      <c r="JHS31" s="28"/>
      <c r="JHT31" s="27"/>
      <c r="JHU31" s="28"/>
      <c r="JHV31" s="26"/>
      <c r="JHX31" s="55"/>
      <c r="JHY31" s="26"/>
      <c r="JIA31" s="27"/>
      <c r="JIB31" s="28"/>
      <c r="JIC31" s="27"/>
      <c r="JID31" s="28"/>
      <c r="JIE31" s="26"/>
      <c r="JIG31" s="55"/>
      <c r="JIH31" s="26"/>
      <c r="JIJ31" s="27"/>
      <c r="JIK31" s="28"/>
      <c r="JIL31" s="27"/>
      <c r="JIM31" s="28"/>
      <c r="JIN31" s="26"/>
      <c r="JIP31" s="55"/>
      <c r="JIQ31" s="26"/>
      <c r="JIS31" s="27"/>
      <c r="JIT31" s="28"/>
      <c r="JIU31" s="27"/>
      <c r="JIV31" s="28"/>
      <c r="JIW31" s="26"/>
      <c r="JIY31" s="55"/>
      <c r="JIZ31" s="26"/>
      <c r="JJB31" s="27"/>
      <c r="JJC31" s="28"/>
      <c r="JJD31" s="27"/>
      <c r="JJE31" s="28"/>
      <c r="JJF31" s="26"/>
      <c r="JJH31" s="55"/>
      <c r="JJI31" s="26"/>
      <c r="JJK31" s="27"/>
      <c r="JJL31" s="28"/>
      <c r="JJM31" s="27"/>
      <c r="JJN31" s="28"/>
      <c r="JJO31" s="26"/>
      <c r="JJQ31" s="55"/>
      <c r="JJR31" s="26"/>
      <c r="JJT31" s="27"/>
      <c r="JJU31" s="28"/>
      <c r="JJV31" s="27"/>
      <c r="JJW31" s="28"/>
      <c r="JJX31" s="26"/>
      <c r="JJZ31" s="55"/>
      <c r="JKA31" s="26"/>
      <c r="JKC31" s="27"/>
      <c r="JKD31" s="28"/>
      <c r="JKE31" s="27"/>
      <c r="JKF31" s="28"/>
      <c r="JKG31" s="26"/>
      <c r="JKI31" s="55"/>
      <c r="JKJ31" s="26"/>
      <c r="JKL31" s="27"/>
      <c r="JKM31" s="28"/>
      <c r="JKN31" s="27"/>
      <c r="JKO31" s="28"/>
      <c r="JKP31" s="26"/>
      <c r="JKR31" s="55"/>
      <c r="JKS31" s="26"/>
      <c r="JKU31" s="27"/>
      <c r="JKV31" s="28"/>
      <c r="JKW31" s="27"/>
      <c r="JKX31" s="28"/>
      <c r="JKY31" s="26"/>
      <c r="JLA31" s="55"/>
      <c r="JLB31" s="26"/>
      <c r="JLD31" s="27"/>
      <c r="JLE31" s="28"/>
      <c r="JLF31" s="27"/>
      <c r="JLG31" s="28"/>
      <c r="JLH31" s="26"/>
      <c r="JLJ31" s="55"/>
      <c r="JLK31" s="26"/>
      <c r="JLM31" s="27"/>
      <c r="JLN31" s="28"/>
      <c r="JLO31" s="27"/>
      <c r="JLP31" s="28"/>
      <c r="JLQ31" s="26"/>
      <c r="JLS31" s="55"/>
      <c r="JLT31" s="26"/>
      <c r="JLV31" s="27"/>
      <c r="JLW31" s="28"/>
      <c r="JLX31" s="27"/>
      <c r="JLY31" s="28"/>
      <c r="JLZ31" s="26"/>
      <c r="JMB31" s="55"/>
      <c r="JMC31" s="26"/>
      <c r="JME31" s="27"/>
      <c r="JMF31" s="28"/>
      <c r="JMG31" s="27"/>
      <c r="JMH31" s="28"/>
      <c r="JMI31" s="26"/>
      <c r="JMK31" s="55"/>
      <c r="JML31" s="26"/>
      <c r="JMN31" s="27"/>
      <c r="JMO31" s="28"/>
      <c r="JMP31" s="27"/>
      <c r="JMQ31" s="28"/>
      <c r="JMR31" s="26"/>
      <c r="JMT31" s="55"/>
      <c r="JMU31" s="26"/>
      <c r="JMW31" s="27"/>
      <c r="JMX31" s="28"/>
      <c r="JMY31" s="27"/>
      <c r="JMZ31" s="28"/>
      <c r="JNA31" s="26"/>
      <c r="JNC31" s="55"/>
      <c r="JND31" s="26"/>
      <c r="JNF31" s="27"/>
      <c r="JNG31" s="28"/>
      <c r="JNH31" s="27"/>
      <c r="JNI31" s="28"/>
      <c r="JNJ31" s="26"/>
      <c r="JNL31" s="55"/>
      <c r="JNM31" s="26"/>
      <c r="JNO31" s="27"/>
      <c r="JNP31" s="28"/>
      <c r="JNQ31" s="27"/>
      <c r="JNR31" s="28"/>
      <c r="JNS31" s="26"/>
      <c r="JNU31" s="55"/>
      <c r="JNV31" s="26"/>
      <c r="JNX31" s="27"/>
      <c r="JNY31" s="28"/>
      <c r="JNZ31" s="27"/>
      <c r="JOA31" s="28"/>
      <c r="JOB31" s="26"/>
      <c r="JOD31" s="55"/>
      <c r="JOE31" s="26"/>
      <c r="JOG31" s="27"/>
      <c r="JOH31" s="28"/>
      <c r="JOI31" s="27"/>
      <c r="JOJ31" s="28"/>
      <c r="JOK31" s="26"/>
      <c r="JOM31" s="55"/>
      <c r="JON31" s="26"/>
      <c r="JOP31" s="27"/>
      <c r="JOQ31" s="28"/>
      <c r="JOR31" s="27"/>
      <c r="JOS31" s="28"/>
      <c r="JOT31" s="26"/>
      <c r="JOV31" s="55"/>
      <c r="JOW31" s="26"/>
      <c r="JOY31" s="27"/>
      <c r="JOZ31" s="28"/>
      <c r="JPA31" s="27"/>
      <c r="JPB31" s="28"/>
      <c r="JPC31" s="26"/>
      <c r="JPE31" s="55"/>
      <c r="JPF31" s="26"/>
      <c r="JPH31" s="27"/>
      <c r="JPI31" s="28"/>
      <c r="JPJ31" s="27"/>
      <c r="JPK31" s="28"/>
      <c r="JPL31" s="26"/>
      <c r="JPN31" s="55"/>
      <c r="JPO31" s="26"/>
      <c r="JPQ31" s="27"/>
      <c r="JPR31" s="28"/>
      <c r="JPS31" s="27"/>
      <c r="JPT31" s="28"/>
      <c r="JPU31" s="26"/>
      <c r="JPW31" s="55"/>
      <c r="JPX31" s="26"/>
      <c r="JPZ31" s="27"/>
      <c r="JQA31" s="28"/>
      <c r="JQB31" s="27"/>
      <c r="JQC31" s="28"/>
      <c r="JQD31" s="26"/>
      <c r="JQF31" s="55"/>
      <c r="JQG31" s="26"/>
      <c r="JQI31" s="27"/>
      <c r="JQJ31" s="28"/>
      <c r="JQK31" s="27"/>
      <c r="JQL31" s="28"/>
      <c r="JQM31" s="26"/>
      <c r="JQO31" s="55"/>
      <c r="JQP31" s="26"/>
      <c r="JQR31" s="27"/>
      <c r="JQS31" s="28"/>
      <c r="JQT31" s="27"/>
      <c r="JQU31" s="28"/>
      <c r="JQV31" s="26"/>
      <c r="JQX31" s="55"/>
      <c r="JQY31" s="26"/>
      <c r="JRA31" s="27"/>
      <c r="JRB31" s="28"/>
      <c r="JRC31" s="27"/>
      <c r="JRD31" s="28"/>
      <c r="JRE31" s="26"/>
      <c r="JRG31" s="55"/>
      <c r="JRH31" s="26"/>
      <c r="JRJ31" s="27"/>
      <c r="JRK31" s="28"/>
      <c r="JRL31" s="27"/>
      <c r="JRM31" s="28"/>
      <c r="JRN31" s="26"/>
      <c r="JRP31" s="55"/>
      <c r="JRQ31" s="26"/>
      <c r="JRS31" s="27"/>
      <c r="JRT31" s="28"/>
      <c r="JRU31" s="27"/>
      <c r="JRV31" s="28"/>
      <c r="JRW31" s="26"/>
      <c r="JRY31" s="55"/>
      <c r="JRZ31" s="26"/>
      <c r="JSB31" s="27"/>
      <c r="JSC31" s="28"/>
      <c r="JSD31" s="27"/>
      <c r="JSE31" s="28"/>
      <c r="JSF31" s="26"/>
      <c r="JSH31" s="55"/>
      <c r="JSI31" s="26"/>
      <c r="JSK31" s="27"/>
      <c r="JSL31" s="28"/>
      <c r="JSM31" s="27"/>
      <c r="JSN31" s="28"/>
      <c r="JSO31" s="26"/>
      <c r="JSQ31" s="55"/>
      <c r="JSR31" s="26"/>
      <c r="JST31" s="27"/>
      <c r="JSU31" s="28"/>
      <c r="JSV31" s="27"/>
      <c r="JSW31" s="28"/>
      <c r="JSX31" s="26"/>
      <c r="JSZ31" s="55"/>
      <c r="JTA31" s="26"/>
      <c r="JTC31" s="27"/>
      <c r="JTD31" s="28"/>
      <c r="JTE31" s="27"/>
      <c r="JTF31" s="28"/>
      <c r="JTG31" s="26"/>
      <c r="JTI31" s="55"/>
      <c r="JTJ31" s="26"/>
      <c r="JTL31" s="27"/>
      <c r="JTM31" s="28"/>
      <c r="JTN31" s="27"/>
      <c r="JTO31" s="28"/>
      <c r="JTP31" s="26"/>
      <c r="JTR31" s="55"/>
      <c r="JTS31" s="26"/>
      <c r="JTU31" s="27"/>
      <c r="JTV31" s="28"/>
      <c r="JTW31" s="27"/>
      <c r="JTX31" s="28"/>
      <c r="JTY31" s="26"/>
      <c r="JUA31" s="55"/>
      <c r="JUB31" s="26"/>
      <c r="JUD31" s="27"/>
      <c r="JUE31" s="28"/>
      <c r="JUF31" s="27"/>
      <c r="JUG31" s="28"/>
      <c r="JUH31" s="26"/>
      <c r="JUJ31" s="55"/>
      <c r="JUK31" s="26"/>
      <c r="JUM31" s="27"/>
      <c r="JUN31" s="28"/>
      <c r="JUO31" s="27"/>
      <c r="JUP31" s="28"/>
      <c r="JUQ31" s="26"/>
      <c r="JUS31" s="55"/>
      <c r="JUT31" s="26"/>
      <c r="JUV31" s="27"/>
      <c r="JUW31" s="28"/>
      <c r="JUX31" s="27"/>
      <c r="JUY31" s="28"/>
      <c r="JUZ31" s="26"/>
      <c r="JVB31" s="55"/>
      <c r="JVC31" s="26"/>
      <c r="JVE31" s="27"/>
      <c r="JVF31" s="28"/>
      <c r="JVG31" s="27"/>
      <c r="JVH31" s="28"/>
      <c r="JVI31" s="26"/>
      <c r="JVK31" s="55"/>
      <c r="JVL31" s="26"/>
      <c r="JVN31" s="27"/>
      <c r="JVO31" s="28"/>
      <c r="JVP31" s="27"/>
      <c r="JVQ31" s="28"/>
      <c r="JVR31" s="26"/>
      <c r="JVT31" s="55"/>
      <c r="JVU31" s="26"/>
      <c r="JVW31" s="27"/>
      <c r="JVX31" s="28"/>
      <c r="JVY31" s="27"/>
      <c r="JVZ31" s="28"/>
      <c r="JWA31" s="26"/>
      <c r="JWC31" s="55"/>
      <c r="JWD31" s="26"/>
      <c r="JWF31" s="27"/>
      <c r="JWG31" s="28"/>
      <c r="JWH31" s="27"/>
      <c r="JWI31" s="28"/>
      <c r="JWJ31" s="26"/>
      <c r="JWL31" s="55"/>
      <c r="JWM31" s="26"/>
      <c r="JWO31" s="27"/>
      <c r="JWP31" s="28"/>
      <c r="JWQ31" s="27"/>
      <c r="JWR31" s="28"/>
      <c r="JWS31" s="26"/>
      <c r="JWU31" s="55"/>
      <c r="JWV31" s="26"/>
      <c r="JWX31" s="27"/>
      <c r="JWY31" s="28"/>
      <c r="JWZ31" s="27"/>
      <c r="JXA31" s="28"/>
      <c r="JXB31" s="26"/>
      <c r="JXD31" s="55"/>
      <c r="JXE31" s="26"/>
      <c r="JXG31" s="27"/>
      <c r="JXH31" s="28"/>
      <c r="JXI31" s="27"/>
      <c r="JXJ31" s="28"/>
      <c r="JXK31" s="26"/>
      <c r="JXM31" s="55"/>
      <c r="JXN31" s="26"/>
      <c r="JXP31" s="27"/>
      <c r="JXQ31" s="28"/>
      <c r="JXR31" s="27"/>
      <c r="JXS31" s="28"/>
      <c r="JXT31" s="26"/>
      <c r="JXV31" s="55"/>
      <c r="JXW31" s="26"/>
      <c r="JXY31" s="27"/>
      <c r="JXZ31" s="28"/>
      <c r="JYA31" s="27"/>
      <c r="JYB31" s="28"/>
      <c r="JYC31" s="26"/>
      <c r="JYE31" s="55"/>
      <c r="JYF31" s="26"/>
      <c r="JYH31" s="27"/>
      <c r="JYI31" s="28"/>
      <c r="JYJ31" s="27"/>
      <c r="JYK31" s="28"/>
      <c r="JYL31" s="26"/>
      <c r="JYN31" s="55"/>
      <c r="JYO31" s="26"/>
      <c r="JYQ31" s="27"/>
      <c r="JYR31" s="28"/>
      <c r="JYS31" s="27"/>
      <c r="JYT31" s="28"/>
      <c r="JYU31" s="26"/>
      <c r="JYW31" s="55"/>
      <c r="JYX31" s="26"/>
      <c r="JYZ31" s="27"/>
      <c r="JZA31" s="28"/>
      <c r="JZB31" s="27"/>
      <c r="JZC31" s="28"/>
      <c r="JZD31" s="26"/>
      <c r="JZF31" s="55"/>
      <c r="JZG31" s="26"/>
      <c r="JZI31" s="27"/>
      <c r="JZJ31" s="28"/>
      <c r="JZK31" s="27"/>
      <c r="JZL31" s="28"/>
      <c r="JZM31" s="26"/>
      <c r="JZO31" s="55"/>
      <c r="JZP31" s="26"/>
      <c r="JZR31" s="27"/>
      <c r="JZS31" s="28"/>
      <c r="JZT31" s="27"/>
      <c r="JZU31" s="28"/>
      <c r="JZV31" s="26"/>
      <c r="JZX31" s="55"/>
      <c r="JZY31" s="26"/>
      <c r="KAA31" s="27"/>
      <c r="KAB31" s="28"/>
      <c r="KAC31" s="27"/>
      <c r="KAD31" s="28"/>
      <c r="KAE31" s="26"/>
      <c r="KAG31" s="55"/>
      <c r="KAH31" s="26"/>
      <c r="KAJ31" s="27"/>
      <c r="KAK31" s="28"/>
      <c r="KAL31" s="27"/>
      <c r="KAM31" s="28"/>
      <c r="KAN31" s="26"/>
      <c r="KAP31" s="55"/>
      <c r="KAQ31" s="26"/>
      <c r="KAS31" s="27"/>
      <c r="KAT31" s="28"/>
      <c r="KAU31" s="27"/>
      <c r="KAV31" s="28"/>
      <c r="KAW31" s="26"/>
      <c r="KAY31" s="55"/>
      <c r="KAZ31" s="26"/>
      <c r="KBB31" s="27"/>
      <c r="KBC31" s="28"/>
      <c r="KBD31" s="27"/>
      <c r="KBE31" s="28"/>
      <c r="KBF31" s="26"/>
      <c r="KBH31" s="55"/>
      <c r="KBI31" s="26"/>
      <c r="KBK31" s="27"/>
      <c r="KBL31" s="28"/>
      <c r="KBM31" s="27"/>
      <c r="KBN31" s="28"/>
      <c r="KBO31" s="26"/>
      <c r="KBQ31" s="55"/>
      <c r="KBR31" s="26"/>
      <c r="KBT31" s="27"/>
      <c r="KBU31" s="28"/>
      <c r="KBV31" s="27"/>
      <c r="KBW31" s="28"/>
      <c r="KBX31" s="26"/>
      <c r="KBZ31" s="55"/>
      <c r="KCA31" s="26"/>
      <c r="KCC31" s="27"/>
      <c r="KCD31" s="28"/>
      <c r="KCE31" s="27"/>
      <c r="KCF31" s="28"/>
      <c r="KCG31" s="26"/>
      <c r="KCI31" s="55"/>
      <c r="KCJ31" s="26"/>
      <c r="KCL31" s="27"/>
      <c r="KCM31" s="28"/>
      <c r="KCN31" s="27"/>
      <c r="KCO31" s="28"/>
      <c r="KCP31" s="26"/>
      <c r="KCR31" s="55"/>
      <c r="KCS31" s="26"/>
      <c r="KCU31" s="27"/>
      <c r="KCV31" s="28"/>
      <c r="KCW31" s="27"/>
      <c r="KCX31" s="28"/>
      <c r="KCY31" s="26"/>
      <c r="KDA31" s="55"/>
      <c r="KDB31" s="26"/>
      <c r="KDD31" s="27"/>
      <c r="KDE31" s="28"/>
      <c r="KDF31" s="27"/>
      <c r="KDG31" s="28"/>
      <c r="KDH31" s="26"/>
      <c r="KDJ31" s="55"/>
      <c r="KDK31" s="26"/>
      <c r="KDM31" s="27"/>
      <c r="KDN31" s="28"/>
      <c r="KDO31" s="27"/>
      <c r="KDP31" s="28"/>
      <c r="KDQ31" s="26"/>
      <c r="KDS31" s="55"/>
      <c r="KDT31" s="26"/>
      <c r="KDV31" s="27"/>
      <c r="KDW31" s="28"/>
      <c r="KDX31" s="27"/>
      <c r="KDY31" s="28"/>
      <c r="KDZ31" s="26"/>
      <c r="KEB31" s="55"/>
      <c r="KEC31" s="26"/>
      <c r="KEE31" s="27"/>
      <c r="KEF31" s="28"/>
      <c r="KEG31" s="27"/>
      <c r="KEH31" s="28"/>
      <c r="KEI31" s="26"/>
      <c r="KEK31" s="55"/>
      <c r="KEL31" s="26"/>
      <c r="KEN31" s="27"/>
      <c r="KEO31" s="28"/>
      <c r="KEP31" s="27"/>
      <c r="KEQ31" s="28"/>
      <c r="KER31" s="26"/>
      <c r="KET31" s="55"/>
      <c r="KEU31" s="26"/>
      <c r="KEW31" s="27"/>
      <c r="KEX31" s="28"/>
      <c r="KEY31" s="27"/>
      <c r="KEZ31" s="28"/>
      <c r="KFA31" s="26"/>
      <c r="KFC31" s="55"/>
      <c r="KFD31" s="26"/>
      <c r="KFF31" s="27"/>
      <c r="KFG31" s="28"/>
      <c r="KFH31" s="27"/>
      <c r="KFI31" s="28"/>
      <c r="KFJ31" s="26"/>
      <c r="KFL31" s="55"/>
      <c r="KFM31" s="26"/>
      <c r="KFO31" s="27"/>
      <c r="KFP31" s="28"/>
      <c r="KFQ31" s="27"/>
      <c r="KFR31" s="28"/>
      <c r="KFS31" s="26"/>
      <c r="KFU31" s="55"/>
      <c r="KFV31" s="26"/>
      <c r="KFX31" s="27"/>
      <c r="KFY31" s="28"/>
      <c r="KFZ31" s="27"/>
      <c r="KGA31" s="28"/>
      <c r="KGB31" s="26"/>
      <c r="KGD31" s="55"/>
      <c r="KGE31" s="26"/>
      <c r="KGG31" s="27"/>
      <c r="KGH31" s="28"/>
      <c r="KGI31" s="27"/>
      <c r="KGJ31" s="28"/>
      <c r="KGK31" s="26"/>
      <c r="KGM31" s="55"/>
      <c r="KGN31" s="26"/>
      <c r="KGP31" s="27"/>
      <c r="KGQ31" s="28"/>
      <c r="KGR31" s="27"/>
      <c r="KGS31" s="28"/>
      <c r="KGT31" s="26"/>
      <c r="KGV31" s="55"/>
      <c r="KGW31" s="26"/>
      <c r="KGY31" s="27"/>
      <c r="KGZ31" s="28"/>
      <c r="KHA31" s="27"/>
      <c r="KHB31" s="28"/>
      <c r="KHC31" s="26"/>
      <c r="KHE31" s="55"/>
      <c r="KHF31" s="26"/>
      <c r="KHH31" s="27"/>
      <c r="KHI31" s="28"/>
      <c r="KHJ31" s="27"/>
      <c r="KHK31" s="28"/>
      <c r="KHL31" s="26"/>
      <c r="KHN31" s="55"/>
      <c r="KHO31" s="26"/>
      <c r="KHQ31" s="27"/>
      <c r="KHR31" s="28"/>
      <c r="KHS31" s="27"/>
      <c r="KHT31" s="28"/>
      <c r="KHU31" s="26"/>
      <c r="KHW31" s="55"/>
      <c r="KHX31" s="26"/>
      <c r="KHZ31" s="27"/>
      <c r="KIA31" s="28"/>
      <c r="KIB31" s="27"/>
      <c r="KIC31" s="28"/>
      <c r="KID31" s="26"/>
      <c r="KIF31" s="55"/>
      <c r="KIG31" s="26"/>
      <c r="KII31" s="27"/>
      <c r="KIJ31" s="28"/>
      <c r="KIK31" s="27"/>
      <c r="KIL31" s="28"/>
      <c r="KIM31" s="26"/>
      <c r="KIO31" s="55"/>
      <c r="KIP31" s="26"/>
      <c r="KIR31" s="27"/>
      <c r="KIS31" s="28"/>
      <c r="KIT31" s="27"/>
      <c r="KIU31" s="28"/>
      <c r="KIV31" s="26"/>
      <c r="KIX31" s="55"/>
      <c r="KIY31" s="26"/>
      <c r="KJA31" s="27"/>
      <c r="KJB31" s="28"/>
      <c r="KJC31" s="27"/>
      <c r="KJD31" s="28"/>
      <c r="KJE31" s="26"/>
      <c r="KJG31" s="55"/>
      <c r="KJH31" s="26"/>
      <c r="KJJ31" s="27"/>
      <c r="KJK31" s="28"/>
      <c r="KJL31" s="27"/>
      <c r="KJM31" s="28"/>
      <c r="KJN31" s="26"/>
      <c r="KJP31" s="55"/>
      <c r="KJQ31" s="26"/>
      <c r="KJS31" s="27"/>
      <c r="KJT31" s="28"/>
      <c r="KJU31" s="27"/>
      <c r="KJV31" s="28"/>
      <c r="KJW31" s="26"/>
      <c r="KJY31" s="55"/>
      <c r="KJZ31" s="26"/>
      <c r="KKB31" s="27"/>
      <c r="KKC31" s="28"/>
      <c r="KKD31" s="27"/>
      <c r="KKE31" s="28"/>
      <c r="KKF31" s="26"/>
      <c r="KKH31" s="55"/>
      <c r="KKI31" s="26"/>
      <c r="KKK31" s="27"/>
      <c r="KKL31" s="28"/>
      <c r="KKM31" s="27"/>
      <c r="KKN31" s="28"/>
      <c r="KKO31" s="26"/>
      <c r="KKQ31" s="55"/>
      <c r="KKR31" s="26"/>
      <c r="KKT31" s="27"/>
      <c r="KKU31" s="28"/>
      <c r="KKV31" s="27"/>
      <c r="KKW31" s="28"/>
      <c r="KKX31" s="26"/>
      <c r="KKZ31" s="55"/>
      <c r="KLA31" s="26"/>
      <c r="KLC31" s="27"/>
      <c r="KLD31" s="28"/>
      <c r="KLE31" s="27"/>
      <c r="KLF31" s="28"/>
      <c r="KLG31" s="26"/>
      <c r="KLI31" s="55"/>
      <c r="KLJ31" s="26"/>
      <c r="KLL31" s="27"/>
      <c r="KLM31" s="28"/>
      <c r="KLN31" s="27"/>
      <c r="KLO31" s="28"/>
      <c r="KLP31" s="26"/>
      <c r="KLR31" s="55"/>
      <c r="KLS31" s="26"/>
      <c r="KLU31" s="27"/>
      <c r="KLV31" s="28"/>
      <c r="KLW31" s="27"/>
      <c r="KLX31" s="28"/>
      <c r="KLY31" s="26"/>
      <c r="KMA31" s="55"/>
      <c r="KMB31" s="26"/>
      <c r="KMD31" s="27"/>
      <c r="KME31" s="28"/>
      <c r="KMF31" s="27"/>
      <c r="KMG31" s="28"/>
      <c r="KMH31" s="26"/>
      <c r="KMJ31" s="55"/>
      <c r="KMK31" s="26"/>
      <c r="KMM31" s="27"/>
      <c r="KMN31" s="28"/>
      <c r="KMO31" s="27"/>
      <c r="KMP31" s="28"/>
      <c r="KMQ31" s="26"/>
      <c r="KMS31" s="55"/>
      <c r="KMT31" s="26"/>
      <c r="KMV31" s="27"/>
      <c r="KMW31" s="28"/>
      <c r="KMX31" s="27"/>
      <c r="KMY31" s="28"/>
      <c r="KMZ31" s="26"/>
      <c r="KNB31" s="55"/>
      <c r="KNC31" s="26"/>
      <c r="KNE31" s="27"/>
      <c r="KNF31" s="28"/>
      <c r="KNG31" s="27"/>
      <c r="KNH31" s="28"/>
      <c r="KNI31" s="26"/>
      <c r="KNK31" s="55"/>
      <c r="KNL31" s="26"/>
      <c r="KNN31" s="27"/>
      <c r="KNO31" s="28"/>
      <c r="KNP31" s="27"/>
      <c r="KNQ31" s="28"/>
      <c r="KNR31" s="26"/>
      <c r="KNT31" s="55"/>
      <c r="KNU31" s="26"/>
      <c r="KNW31" s="27"/>
      <c r="KNX31" s="28"/>
      <c r="KNY31" s="27"/>
      <c r="KNZ31" s="28"/>
      <c r="KOA31" s="26"/>
      <c r="KOC31" s="55"/>
      <c r="KOD31" s="26"/>
      <c r="KOF31" s="27"/>
      <c r="KOG31" s="28"/>
      <c r="KOH31" s="27"/>
      <c r="KOI31" s="28"/>
      <c r="KOJ31" s="26"/>
      <c r="KOL31" s="55"/>
      <c r="KOM31" s="26"/>
      <c r="KOO31" s="27"/>
      <c r="KOP31" s="28"/>
      <c r="KOQ31" s="27"/>
      <c r="KOR31" s="28"/>
      <c r="KOS31" s="26"/>
      <c r="KOU31" s="55"/>
      <c r="KOV31" s="26"/>
      <c r="KOX31" s="27"/>
      <c r="KOY31" s="28"/>
      <c r="KOZ31" s="27"/>
      <c r="KPA31" s="28"/>
      <c r="KPB31" s="26"/>
      <c r="KPD31" s="55"/>
      <c r="KPE31" s="26"/>
      <c r="KPG31" s="27"/>
      <c r="KPH31" s="28"/>
      <c r="KPI31" s="27"/>
      <c r="KPJ31" s="28"/>
      <c r="KPK31" s="26"/>
      <c r="KPM31" s="55"/>
      <c r="KPN31" s="26"/>
      <c r="KPP31" s="27"/>
      <c r="KPQ31" s="28"/>
      <c r="KPR31" s="27"/>
      <c r="KPS31" s="28"/>
      <c r="KPT31" s="26"/>
      <c r="KPV31" s="55"/>
      <c r="KPW31" s="26"/>
      <c r="KPY31" s="27"/>
      <c r="KPZ31" s="28"/>
      <c r="KQA31" s="27"/>
      <c r="KQB31" s="28"/>
      <c r="KQC31" s="26"/>
      <c r="KQE31" s="55"/>
      <c r="KQF31" s="26"/>
      <c r="KQH31" s="27"/>
      <c r="KQI31" s="28"/>
      <c r="KQJ31" s="27"/>
      <c r="KQK31" s="28"/>
      <c r="KQL31" s="26"/>
      <c r="KQN31" s="55"/>
      <c r="KQO31" s="26"/>
      <c r="KQQ31" s="27"/>
      <c r="KQR31" s="28"/>
      <c r="KQS31" s="27"/>
      <c r="KQT31" s="28"/>
      <c r="KQU31" s="26"/>
      <c r="KQW31" s="55"/>
      <c r="KQX31" s="26"/>
      <c r="KQZ31" s="27"/>
      <c r="KRA31" s="28"/>
      <c r="KRB31" s="27"/>
      <c r="KRC31" s="28"/>
      <c r="KRD31" s="26"/>
      <c r="KRF31" s="55"/>
      <c r="KRG31" s="26"/>
      <c r="KRI31" s="27"/>
      <c r="KRJ31" s="28"/>
      <c r="KRK31" s="27"/>
      <c r="KRL31" s="28"/>
      <c r="KRM31" s="26"/>
      <c r="KRO31" s="55"/>
      <c r="KRP31" s="26"/>
      <c r="KRR31" s="27"/>
      <c r="KRS31" s="28"/>
      <c r="KRT31" s="27"/>
      <c r="KRU31" s="28"/>
      <c r="KRV31" s="26"/>
      <c r="KRX31" s="55"/>
      <c r="KRY31" s="26"/>
      <c r="KSA31" s="27"/>
      <c r="KSB31" s="28"/>
      <c r="KSC31" s="27"/>
      <c r="KSD31" s="28"/>
      <c r="KSE31" s="26"/>
      <c r="KSG31" s="55"/>
      <c r="KSH31" s="26"/>
      <c r="KSJ31" s="27"/>
      <c r="KSK31" s="28"/>
      <c r="KSL31" s="27"/>
      <c r="KSM31" s="28"/>
      <c r="KSN31" s="26"/>
      <c r="KSP31" s="55"/>
      <c r="KSQ31" s="26"/>
      <c r="KSS31" s="27"/>
      <c r="KST31" s="28"/>
      <c r="KSU31" s="27"/>
      <c r="KSV31" s="28"/>
      <c r="KSW31" s="26"/>
      <c r="KSY31" s="55"/>
      <c r="KSZ31" s="26"/>
      <c r="KTB31" s="27"/>
      <c r="KTC31" s="28"/>
      <c r="KTD31" s="27"/>
      <c r="KTE31" s="28"/>
      <c r="KTF31" s="26"/>
      <c r="KTH31" s="55"/>
      <c r="KTI31" s="26"/>
      <c r="KTK31" s="27"/>
      <c r="KTL31" s="28"/>
      <c r="KTM31" s="27"/>
      <c r="KTN31" s="28"/>
      <c r="KTO31" s="26"/>
      <c r="KTQ31" s="55"/>
      <c r="KTR31" s="26"/>
      <c r="KTT31" s="27"/>
      <c r="KTU31" s="28"/>
      <c r="KTV31" s="27"/>
      <c r="KTW31" s="28"/>
      <c r="KTX31" s="26"/>
      <c r="KTZ31" s="55"/>
      <c r="KUA31" s="26"/>
      <c r="KUC31" s="27"/>
      <c r="KUD31" s="28"/>
      <c r="KUE31" s="27"/>
      <c r="KUF31" s="28"/>
      <c r="KUG31" s="26"/>
      <c r="KUI31" s="55"/>
      <c r="KUJ31" s="26"/>
      <c r="KUL31" s="27"/>
      <c r="KUM31" s="28"/>
      <c r="KUN31" s="27"/>
      <c r="KUO31" s="28"/>
      <c r="KUP31" s="26"/>
      <c r="KUR31" s="55"/>
      <c r="KUS31" s="26"/>
      <c r="KUU31" s="27"/>
      <c r="KUV31" s="28"/>
      <c r="KUW31" s="27"/>
      <c r="KUX31" s="28"/>
      <c r="KUY31" s="26"/>
      <c r="KVA31" s="55"/>
      <c r="KVB31" s="26"/>
      <c r="KVD31" s="27"/>
      <c r="KVE31" s="28"/>
      <c r="KVF31" s="27"/>
      <c r="KVG31" s="28"/>
      <c r="KVH31" s="26"/>
      <c r="KVJ31" s="55"/>
      <c r="KVK31" s="26"/>
      <c r="KVM31" s="27"/>
      <c r="KVN31" s="28"/>
      <c r="KVO31" s="27"/>
      <c r="KVP31" s="28"/>
      <c r="KVQ31" s="26"/>
      <c r="KVS31" s="55"/>
      <c r="KVT31" s="26"/>
      <c r="KVV31" s="27"/>
      <c r="KVW31" s="28"/>
      <c r="KVX31" s="27"/>
      <c r="KVY31" s="28"/>
      <c r="KVZ31" s="26"/>
      <c r="KWB31" s="55"/>
      <c r="KWC31" s="26"/>
      <c r="KWE31" s="27"/>
      <c r="KWF31" s="28"/>
      <c r="KWG31" s="27"/>
      <c r="KWH31" s="28"/>
      <c r="KWI31" s="26"/>
      <c r="KWK31" s="55"/>
      <c r="KWL31" s="26"/>
      <c r="KWN31" s="27"/>
      <c r="KWO31" s="28"/>
      <c r="KWP31" s="27"/>
      <c r="KWQ31" s="28"/>
      <c r="KWR31" s="26"/>
      <c r="KWT31" s="55"/>
      <c r="KWU31" s="26"/>
      <c r="KWW31" s="27"/>
      <c r="KWX31" s="28"/>
      <c r="KWY31" s="27"/>
      <c r="KWZ31" s="28"/>
      <c r="KXA31" s="26"/>
      <c r="KXC31" s="55"/>
      <c r="KXD31" s="26"/>
      <c r="KXF31" s="27"/>
      <c r="KXG31" s="28"/>
      <c r="KXH31" s="27"/>
      <c r="KXI31" s="28"/>
      <c r="KXJ31" s="26"/>
      <c r="KXL31" s="55"/>
      <c r="KXM31" s="26"/>
      <c r="KXO31" s="27"/>
      <c r="KXP31" s="28"/>
      <c r="KXQ31" s="27"/>
      <c r="KXR31" s="28"/>
      <c r="KXS31" s="26"/>
      <c r="KXU31" s="55"/>
      <c r="KXV31" s="26"/>
      <c r="KXX31" s="27"/>
      <c r="KXY31" s="28"/>
      <c r="KXZ31" s="27"/>
      <c r="KYA31" s="28"/>
      <c r="KYB31" s="26"/>
      <c r="KYD31" s="55"/>
      <c r="KYE31" s="26"/>
      <c r="KYG31" s="27"/>
      <c r="KYH31" s="28"/>
      <c r="KYI31" s="27"/>
      <c r="KYJ31" s="28"/>
      <c r="KYK31" s="26"/>
      <c r="KYM31" s="55"/>
      <c r="KYN31" s="26"/>
      <c r="KYP31" s="27"/>
      <c r="KYQ31" s="28"/>
      <c r="KYR31" s="27"/>
      <c r="KYS31" s="28"/>
      <c r="KYT31" s="26"/>
      <c r="KYV31" s="55"/>
      <c r="KYW31" s="26"/>
      <c r="KYY31" s="27"/>
      <c r="KYZ31" s="28"/>
      <c r="KZA31" s="27"/>
      <c r="KZB31" s="28"/>
      <c r="KZC31" s="26"/>
      <c r="KZE31" s="55"/>
      <c r="KZF31" s="26"/>
      <c r="KZH31" s="27"/>
      <c r="KZI31" s="28"/>
      <c r="KZJ31" s="27"/>
      <c r="KZK31" s="28"/>
      <c r="KZL31" s="26"/>
      <c r="KZN31" s="55"/>
      <c r="KZO31" s="26"/>
      <c r="KZQ31" s="27"/>
      <c r="KZR31" s="28"/>
      <c r="KZS31" s="27"/>
      <c r="KZT31" s="28"/>
      <c r="KZU31" s="26"/>
      <c r="KZW31" s="55"/>
      <c r="KZX31" s="26"/>
      <c r="KZZ31" s="27"/>
      <c r="LAA31" s="28"/>
      <c r="LAB31" s="27"/>
      <c r="LAC31" s="28"/>
      <c r="LAD31" s="26"/>
      <c r="LAF31" s="55"/>
      <c r="LAG31" s="26"/>
      <c r="LAI31" s="27"/>
      <c r="LAJ31" s="28"/>
      <c r="LAK31" s="27"/>
      <c r="LAL31" s="28"/>
      <c r="LAM31" s="26"/>
      <c r="LAO31" s="55"/>
      <c r="LAP31" s="26"/>
      <c r="LAR31" s="27"/>
      <c r="LAS31" s="28"/>
      <c r="LAT31" s="27"/>
      <c r="LAU31" s="28"/>
      <c r="LAV31" s="26"/>
      <c r="LAX31" s="55"/>
      <c r="LAY31" s="26"/>
      <c r="LBA31" s="27"/>
      <c r="LBB31" s="28"/>
      <c r="LBC31" s="27"/>
      <c r="LBD31" s="28"/>
      <c r="LBE31" s="26"/>
      <c r="LBG31" s="55"/>
      <c r="LBH31" s="26"/>
      <c r="LBJ31" s="27"/>
      <c r="LBK31" s="28"/>
      <c r="LBL31" s="27"/>
      <c r="LBM31" s="28"/>
      <c r="LBN31" s="26"/>
      <c r="LBP31" s="55"/>
      <c r="LBQ31" s="26"/>
      <c r="LBS31" s="27"/>
      <c r="LBT31" s="28"/>
      <c r="LBU31" s="27"/>
      <c r="LBV31" s="28"/>
      <c r="LBW31" s="26"/>
      <c r="LBY31" s="55"/>
      <c r="LBZ31" s="26"/>
      <c r="LCB31" s="27"/>
      <c r="LCC31" s="28"/>
      <c r="LCD31" s="27"/>
      <c r="LCE31" s="28"/>
      <c r="LCF31" s="26"/>
      <c r="LCH31" s="55"/>
      <c r="LCI31" s="26"/>
      <c r="LCK31" s="27"/>
      <c r="LCL31" s="28"/>
      <c r="LCM31" s="27"/>
      <c r="LCN31" s="28"/>
      <c r="LCO31" s="26"/>
      <c r="LCQ31" s="55"/>
      <c r="LCR31" s="26"/>
      <c r="LCT31" s="27"/>
      <c r="LCU31" s="28"/>
      <c r="LCV31" s="27"/>
      <c r="LCW31" s="28"/>
      <c r="LCX31" s="26"/>
      <c r="LCZ31" s="55"/>
      <c r="LDA31" s="26"/>
      <c r="LDC31" s="27"/>
      <c r="LDD31" s="28"/>
      <c r="LDE31" s="27"/>
      <c r="LDF31" s="28"/>
      <c r="LDG31" s="26"/>
      <c r="LDI31" s="55"/>
      <c r="LDJ31" s="26"/>
      <c r="LDL31" s="27"/>
      <c r="LDM31" s="28"/>
      <c r="LDN31" s="27"/>
      <c r="LDO31" s="28"/>
      <c r="LDP31" s="26"/>
      <c r="LDR31" s="55"/>
      <c r="LDS31" s="26"/>
      <c r="LDU31" s="27"/>
      <c r="LDV31" s="28"/>
      <c r="LDW31" s="27"/>
      <c r="LDX31" s="28"/>
      <c r="LDY31" s="26"/>
      <c r="LEA31" s="55"/>
      <c r="LEB31" s="26"/>
      <c r="LED31" s="27"/>
      <c r="LEE31" s="28"/>
      <c r="LEF31" s="27"/>
      <c r="LEG31" s="28"/>
      <c r="LEH31" s="26"/>
      <c r="LEJ31" s="55"/>
      <c r="LEK31" s="26"/>
      <c r="LEM31" s="27"/>
      <c r="LEN31" s="28"/>
      <c r="LEO31" s="27"/>
      <c r="LEP31" s="28"/>
      <c r="LEQ31" s="26"/>
      <c r="LES31" s="55"/>
      <c r="LET31" s="26"/>
      <c r="LEV31" s="27"/>
      <c r="LEW31" s="28"/>
      <c r="LEX31" s="27"/>
      <c r="LEY31" s="28"/>
      <c r="LEZ31" s="26"/>
      <c r="LFB31" s="55"/>
      <c r="LFC31" s="26"/>
      <c r="LFE31" s="27"/>
      <c r="LFF31" s="28"/>
      <c r="LFG31" s="27"/>
      <c r="LFH31" s="28"/>
      <c r="LFI31" s="26"/>
      <c r="LFK31" s="55"/>
      <c r="LFL31" s="26"/>
      <c r="LFN31" s="27"/>
      <c r="LFO31" s="28"/>
      <c r="LFP31" s="27"/>
      <c r="LFQ31" s="28"/>
      <c r="LFR31" s="26"/>
      <c r="LFT31" s="55"/>
      <c r="LFU31" s="26"/>
      <c r="LFW31" s="27"/>
      <c r="LFX31" s="28"/>
      <c r="LFY31" s="27"/>
      <c r="LFZ31" s="28"/>
      <c r="LGA31" s="26"/>
      <c r="LGC31" s="55"/>
      <c r="LGD31" s="26"/>
      <c r="LGF31" s="27"/>
      <c r="LGG31" s="28"/>
      <c r="LGH31" s="27"/>
      <c r="LGI31" s="28"/>
      <c r="LGJ31" s="26"/>
      <c r="LGL31" s="55"/>
      <c r="LGM31" s="26"/>
      <c r="LGO31" s="27"/>
      <c r="LGP31" s="28"/>
      <c r="LGQ31" s="27"/>
      <c r="LGR31" s="28"/>
      <c r="LGS31" s="26"/>
      <c r="LGU31" s="55"/>
      <c r="LGV31" s="26"/>
      <c r="LGX31" s="27"/>
      <c r="LGY31" s="28"/>
      <c r="LGZ31" s="27"/>
      <c r="LHA31" s="28"/>
      <c r="LHB31" s="26"/>
      <c r="LHD31" s="55"/>
      <c r="LHE31" s="26"/>
      <c r="LHG31" s="27"/>
      <c r="LHH31" s="28"/>
      <c r="LHI31" s="27"/>
      <c r="LHJ31" s="28"/>
      <c r="LHK31" s="26"/>
      <c r="LHM31" s="55"/>
      <c r="LHN31" s="26"/>
      <c r="LHP31" s="27"/>
      <c r="LHQ31" s="28"/>
      <c r="LHR31" s="27"/>
      <c r="LHS31" s="28"/>
      <c r="LHT31" s="26"/>
      <c r="LHV31" s="55"/>
      <c r="LHW31" s="26"/>
      <c r="LHY31" s="27"/>
      <c r="LHZ31" s="28"/>
      <c r="LIA31" s="27"/>
      <c r="LIB31" s="28"/>
      <c r="LIC31" s="26"/>
      <c r="LIE31" s="55"/>
      <c r="LIF31" s="26"/>
      <c r="LIH31" s="27"/>
      <c r="LII31" s="28"/>
      <c r="LIJ31" s="27"/>
      <c r="LIK31" s="28"/>
      <c r="LIL31" s="26"/>
      <c r="LIN31" s="55"/>
      <c r="LIO31" s="26"/>
      <c r="LIQ31" s="27"/>
      <c r="LIR31" s="28"/>
      <c r="LIS31" s="27"/>
      <c r="LIT31" s="28"/>
      <c r="LIU31" s="26"/>
      <c r="LIW31" s="55"/>
      <c r="LIX31" s="26"/>
      <c r="LIZ31" s="27"/>
      <c r="LJA31" s="28"/>
      <c r="LJB31" s="27"/>
      <c r="LJC31" s="28"/>
      <c r="LJD31" s="26"/>
      <c r="LJF31" s="55"/>
      <c r="LJG31" s="26"/>
      <c r="LJI31" s="27"/>
      <c r="LJJ31" s="28"/>
      <c r="LJK31" s="27"/>
      <c r="LJL31" s="28"/>
      <c r="LJM31" s="26"/>
      <c r="LJO31" s="55"/>
      <c r="LJP31" s="26"/>
      <c r="LJR31" s="27"/>
      <c r="LJS31" s="28"/>
      <c r="LJT31" s="27"/>
      <c r="LJU31" s="28"/>
      <c r="LJV31" s="26"/>
      <c r="LJX31" s="55"/>
      <c r="LJY31" s="26"/>
      <c r="LKA31" s="27"/>
      <c r="LKB31" s="28"/>
      <c r="LKC31" s="27"/>
      <c r="LKD31" s="28"/>
      <c r="LKE31" s="26"/>
      <c r="LKG31" s="55"/>
      <c r="LKH31" s="26"/>
      <c r="LKJ31" s="27"/>
      <c r="LKK31" s="28"/>
      <c r="LKL31" s="27"/>
      <c r="LKM31" s="28"/>
      <c r="LKN31" s="26"/>
      <c r="LKP31" s="55"/>
      <c r="LKQ31" s="26"/>
      <c r="LKS31" s="27"/>
      <c r="LKT31" s="28"/>
      <c r="LKU31" s="27"/>
      <c r="LKV31" s="28"/>
      <c r="LKW31" s="26"/>
      <c r="LKY31" s="55"/>
      <c r="LKZ31" s="26"/>
      <c r="LLB31" s="27"/>
      <c r="LLC31" s="28"/>
      <c r="LLD31" s="27"/>
      <c r="LLE31" s="28"/>
      <c r="LLF31" s="26"/>
      <c r="LLH31" s="55"/>
      <c r="LLI31" s="26"/>
      <c r="LLK31" s="27"/>
      <c r="LLL31" s="28"/>
      <c r="LLM31" s="27"/>
      <c r="LLN31" s="28"/>
      <c r="LLO31" s="26"/>
      <c r="LLQ31" s="55"/>
      <c r="LLR31" s="26"/>
      <c r="LLT31" s="27"/>
      <c r="LLU31" s="28"/>
      <c r="LLV31" s="27"/>
      <c r="LLW31" s="28"/>
      <c r="LLX31" s="26"/>
      <c r="LLZ31" s="55"/>
      <c r="LMA31" s="26"/>
      <c r="LMC31" s="27"/>
      <c r="LMD31" s="28"/>
      <c r="LME31" s="27"/>
      <c r="LMF31" s="28"/>
      <c r="LMG31" s="26"/>
      <c r="LMI31" s="55"/>
      <c r="LMJ31" s="26"/>
      <c r="LML31" s="27"/>
      <c r="LMM31" s="28"/>
      <c r="LMN31" s="27"/>
      <c r="LMO31" s="28"/>
      <c r="LMP31" s="26"/>
      <c r="LMR31" s="55"/>
      <c r="LMS31" s="26"/>
      <c r="LMU31" s="27"/>
      <c r="LMV31" s="28"/>
      <c r="LMW31" s="27"/>
      <c r="LMX31" s="28"/>
      <c r="LMY31" s="26"/>
      <c r="LNA31" s="55"/>
      <c r="LNB31" s="26"/>
      <c r="LND31" s="27"/>
      <c r="LNE31" s="28"/>
      <c r="LNF31" s="27"/>
      <c r="LNG31" s="28"/>
      <c r="LNH31" s="26"/>
      <c r="LNJ31" s="55"/>
      <c r="LNK31" s="26"/>
      <c r="LNM31" s="27"/>
      <c r="LNN31" s="28"/>
      <c r="LNO31" s="27"/>
      <c r="LNP31" s="28"/>
      <c r="LNQ31" s="26"/>
      <c r="LNS31" s="55"/>
      <c r="LNT31" s="26"/>
      <c r="LNV31" s="27"/>
      <c r="LNW31" s="28"/>
      <c r="LNX31" s="27"/>
      <c r="LNY31" s="28"/>
      <c r="LNZ31" s="26"/>
      <c r="LOB31" s="55"/>
      <c r="LOC31" s="26"/>
      <c r="LOE31" s="27"/>
      <c r="LOF31" s="28"/>
      <c r="LOG31" s="27"/>
      <c r="LOH31" s="28"/>
      <c r="LOI31" s="26"/>
      <c r="LOK31" s="55"/>
      <c r="LOL31" s="26"/>
      <c r="LON31" s="27"/>
      <c r="LOO31" s="28"/>
      <c r="LOP31" s="27"/>
      <c r="LOQ31" s="28"/>
      <c r="LOR31" s="26"/>
      <c r="LOT31" s="55"/>
      <c r="LOU31" s="26"/>
      <c r="LOW31" s="27"/>
      <c r="LOX31" s="28"/>
      <c r="LOY31" s="27"/>
      <c r="LOZ31" s="28"/>
      <c r="LPA31" s="26"/>
      <c r="LPC31" s="55"/>
      <c r="LPD31" s="26"/>
      <c r="LPF31" s="27"/>
      <c r="LPG31" s="28"/>
      <c r="LPH31" s="27"/>
      <c r="LPI31" s="28"/>
      <c r="LPJ31" s="26"/>
      <c r="LPL31" s="55"/>
      <c r="LPM31" s="26"/>
      <c r="LPO31" s="27"/>
      <c r="LPP31" s="28"/>
      <c r="LPQ31" s="27"/>
      <c r="LPR31" s="28"/>
      <c r="LPS31" s="26"/>
      <c r="LPU31" s="55"/>
      <c r="LPV31" s="26"/>
      <c r="LPX31" s="27"/>
      <c r="LPY31" s="28"/>
      <c r="LPZ31" s="27"/>
      <c r="LQA31" s="28"/>
      <c r="LQB31" s="26"/>
      <c r="LQD31" s="55"/>
      <c r="LQE31" s="26"/>
      <c r="LQG31" s="27"/>
      <c r="LQH31" s="28"/>
      <c r="LQI31" s="27"/>
      <c r="LQJ31" s="28"/>
      <c r="LQK31" s="26"/>
      <c r="LQM31" s="55"/>
      <c r="LQN31" s="26"/>
      <c r="LQP31" s="27"/>
      <c r="LQQ31" s="28"/>
      <c r="LQR31" s="27"/>
      <c r="LQS31" s="28"/>
      <c r="LQT31" s="26"/>
      <c r="LQV31" s="55"/>
      <c r="LQW31" s="26"/>
      <c r="LQY31" s="27"/>
      <c r="LQZ31" s="28"/>
      <c r="LRA31" s="27"/>
      <c r="LRB31" s="28"/>
      <c r="LRC31" s="26"/>
      <c r="LRE31" s="55"/>
      <c r="LRF31" s="26"/>
      <c r="LRH31" s="27"/>
      <c r="LRI31" s="28"/>
      <c r="LRJ31" s="27"/>
      <c r="LRK31" s="28"/>
      <c r="LRL31" s="26"/>
      <c r="LRN31" s="55"/>
      <c r="LRO31" s="26"/>
      <c r="LRQ31" s="27"/>
      <c r="LRR31" s="28"/>
      <c r="LRS31" s="27"/>
      <c r="LRT31" s="28"/>
      <c r="LRU31" s="26"/>
      <c r="LRW31" s="55"/>
      <c r="LRX31" s="26"/>
      <c r="LRZ31" s="27"/>
      <c r="LSA31" s="28"/>
      <c r="LSB31" s="27"/>
      <c r="LSC31" s="28"/>
      <c r="LSD31" s="26"/>
      <c r="LSF31" s="55"/>
      <c r="LSG31" s="26"/>
      <c r="LSI31" s="27"/>
      <c r="LSJ31" s="28"/>
      <c r="LSK31" s="27"/>
      <c r="LSL31" s="28"/>
      <c r="LSM31" s="26"/>
      <c r="LSO31" s="55"/>
      <c r="LSP31" s="26"/>
      <c r="LSR31" s="27"/>
      <c r="LSS31" s="28"/>
      <c r="LST31" s="27"/>
      <c r="LSU31" s="28"/>
      <c r="LSV31" s="26"/>
      <c r="LSX31" s="55"/>
      <c r="LSY31" s="26"/>
      <c r="LTA31" s="27"/>
      <c r="LTB31" s="28"/>
      <c r="LTC31" s="27"/>
      <c r="LTD31" s="28"/>
      <c r="LTE31" s="26"/>
      <c r="LTG31" s="55"/>
      <c r="LTH31" s="26"/>
      <c r="LTJ31" s="27"/>
      <c r="LTK31" s="28"/>
      <c r="LTL31" s="27"/>
      <c r="LTM31" s="28"/>
      <c r="LTN31" s="26"/>
      <c r="LTP31" s="55"/>
      <c r="LTQ31" s="26"/>
      <c r="LTS31" s="27"/>
      <c r="LTT31" s="28"/>
      <c r="LTU31" s="27"/>
      <c r="LTV31" s="28"/>
      <c r="LTW31" s="26"/>
      <c r="LTY31" s="55"/>
      <c r="LTZ31" s="26"/>
      <c r="LUB31" s="27"/>
      <c r="LUC31" s="28"/>
      <c r="LUD31" s="27"/>
      <c r="LUE31" s="28"/>
      <c r="LUF31" s="26"/>
      <c r="LUH31" s="55"/>
      <c r="LUI31" s="26"/>
      <c r="LUK31" s="27"/>
      <c r="LUL31" s="28"/>
      <c r="LUM31" s="27"/>
      <c r="LUN31" s="28"/>
      <c r="LUO31" s="26"/>
      <c r="LUQ31" s="55"/>
      <c r="LUR31" s="26"/>
      <c r="LUT31" s="27"/>
      <c r="LUU31" s="28"/>
      <c r="LUV31" s="27"/>
      <c r="LUW31" s="28"/>
      <c r="LUX31" s="26"/>
      <c r="LUZ31" s="55"/>
      <c r="LVA31" s="26"/>
      <c r="LVC31" s="27"/>
      <c r="LVD31" s="28"/>
      <c r="LVE31" s="27"/>
      <c r="LVF31" s="28"/>
      <c r="LVG31" s="26"/>
      <c r="LVI31" s="55"/>
      <c r="LVJ31" s="26"/>
      <c r="LVL31" s="27"/>
      <c r="LVM31" s="28"/>
      <c r="LVN31" s="27"/>
      <c r="LVO31" s="28"/>
      <c r="LVP31" s="26"/>
      <c r="LVR31" s="55"/>
      <c r="LVS31" s="26"/>
      <c r="LVU31" s="27"/>
      <c r="LVV31" s="28"/>
      <c r="LVW31" s="27"/>
      <c r="LVX31" s="28"/>
      <c r="LVY31" s="26"/>
      <c r="LWA31" s="55"/>
      <c r="LWB31" s="26"/>
      <c r="LWD31" s="27"/>
      <c r="LWE31" s="28"/>
      <c r="LWF31" s="27"/>
      <c r="LWG31" s="28"/>
      <c r="LWH31" s="26"/>
      <c r="LWJ31" s="55"/>
      <c r="LWK31" s="26"/>
      <c r="LWM31" s="27"/>
      <c r="LWN31" s="28"/>
      <c r="LWO31" s="27"/>
      <c r="LWP31" s="28"/>
      <c r="LWQ31" s="26"/>
      <c r="LWS31" s="55"/>
      <c r="LWT31" s="26"/>
      <c r="LWV31" s="27"/>
      <c r="LWW31" s="28"/>
      <c r="LWX31" s="27"/>
      <c r="LWY31" s="28"/>
      <c r="LWZ31" s="26"/>
      <c r="LXB31" s="55"/>
      <c r="LXC31" s="26"/>
      <c r="LXE31" s="27"/>
      <c r="LXF31" s="28"/>
      <c r="LXG31" s="27"/>
      <c r="LXH31" s="28"/>
      <c r="LXI31" s="26"/>
      <c r="LXK31" s="55"/>
      <c r="LXL31" s="26"/>
      <c r="LXN31" s="27"/>
      <c r="LXO31" s="28"/>
      <c r="LXP31" s="27"/>
      <c r="LXQ31" s="28"/>
      <c r="LXR31" s="26"/>
      <c r="LXT31" s="55"/>
      <c r="LXU31" s="26"/>
      <c r="LXW31" s="27"/>
      <c r="LXX31" s="28"/>
      <c r="LXY31" s="27"/>
      <c r="LXZ31" s="28"/>
      <c r="LYA31" s="26"/>
      <c r="LYC31" s="55"/>
      <c r="LYD31" s="26"/>
      <c r="LYF31" s="27"/>
      <c r="LYG31" s="28"/>
      <c r="LYH31" s="27"/>
      <c r="LYI31" s="28"/>
      <c r="LYJ31" s="26"/>
      <c r="LYL31" s="55"/>
      <c r="LYM31" s="26"/>
      <c r="LYO31" s="27"/>
      <c r="LYP31" s="28"/>
      <c r="LYQ31" s="27"/>
      <c r="LYR31" s="28"/>
      <c r="LYS31" s="26"/>
      <c r="LYU31" s="55"/>
      <c r="LYV31" s="26"/>
      <c r="LYX31" s="27"/>
      <c r="LYY31" s="28"/>
      <c r="LYZ31" s="27"/>
      <c r="LZA31" s="28"/>
      <c r="LZB31" s="26"/>
      <c r="LZD31" s="55"/>
      <c r="LZE31" s="26"/>
      <c r="LZG31" s="27"/>
      <c r="LZH31" s="28"/>
      <c r="LZI31" s="27"/>
      <c r="LZJ31" s="28"/>
      <c r="LZK31" s="26"/>
      <c r="LZM31" s="55"/>
      <c r="LZN31" s="26"/>
      <c r="LZP31" s="27"/>
      <c r="LZQ31" s="28"/>
      <c r="LZR31" s="27"/>
      <c r="LZS31" s="28"/>
      <c r="LZT31" s="26"/>
      <c r="LZV31" s="55"/>
      <c r="LZW31" s="26"/>
      <c r="LZY31" s="27"/>
      <c r="LZZ31" s="28"/>
      <c r="MAA31" s="27"/>
      <c r="MAB31" s="28"/>
      <c r="MAC31" s="26"/>
      <c r="MAE31" s="55"/>
      <c r="MAF31" s="26"/>
      <c r="MAH31" s="27"/>
      <c r="MAI31" s="28"/>
      <c r="MAJ31" s="27"/>
      <c r="MAK31" s="28"/>
      <c r="MAL31" s="26"/>
      <c r="MAN31" s="55"/>
      <c r="MAO31" s="26"/>
      <c r="MAQ31" s="27"/>
      <c r="MAR31" s="28"/>
      <c r="MAS31" s="27"/>
      <c r="MAT31" s="28"/>
      <c r="MAU31" s="26"/>
      <c r="MAW31" s="55"/>
      <c r="MAX31" s="26"/>
      <c r="MAZ31" s="27"/>
      <c r="MBA31" s="28"/>
      <c r="MBB31" s="27"/>
      <c r="MBC31" s="28"/>
      <c r="MBD31" s="26"/>
      <c r="MBF31" s="55"/>
      <c r="MBG31" s="26"/>
      <c r="MBI31" s="27"/>
      <c r="MBJ31" s="28"/>
      <c r="MBK31" s="27"/>
      <c r="MBL31" s="28"/>
      <c r="MBM31" s="26"/>
      <c r="MBO31" s="55"/>
      <c r="MBP31" s="26"/>
      <c r="MBR31" s="27"/>
      <c r="MBS31" s="28"/>
      <c r="MBT31" s="27"/>
      <c r="MBU31" s="28"/>
      <c r="MBV31" s="26"/>
      <c r="MBX31" s="55"/>
      <c r="MBY31" s="26"/>
      <c r="MCA31" s="27"/>
      <c r="MCB31" s="28"/>
      <c r="MCC31" s="27"/>
      <c r="MCD31" s="28"/>
      <c r="MCE31" s="26"/>
      <c r="MCG31" s="55"/>
      <c r="MCH31" s="26"/>
      <c r="MCJ31" s="27"/>
      <c r="MCK31" s="28"/>
      <c r="MCL31" s="27"/>
      <c r="MCM31" s="28"/>
      <c r="MCN31" s="26"/>
      <c r="MCP31" s="55"/>
      <c r="MCQ31" s="26"/>
      <c r="MCS31" s="27"/>
      <c r="MCT31" s="28"/>
      <c r="MCU31" s="27"/>
      <c r="MCV31" s="28"/>
      <c r="MCW31" s="26"/>
      <c r="MCY31" s="55"/>
      <c r="MCZ31" s="26"/>
      <c r="MDB31" s="27"/>
      <c r="MDC31" s="28"/>
      <c r="MDD31" s="27"/>
      <c r="MDE31" s="28"/>
      <c r="MDF31" s="26"/>
      <c r="MDH31" s="55"/>
      <c r="MDI31" s="26"/>
      <c r="MDK31" s="27"/>
      <c r="MDL31" s="28"/>
      <c r="MDM31" s="27"/>
      <c r="MDN31" s="28"/>
      <c r="MDO31" s="26"/>
      <c r="MDQ31" s="55"/>
      <c r="MDR31" s="26"/>
      <c r="MDT31" s="27"/>
      <c r="MDU31" s="28"/>
      <c r="MDV31" s="27"/>
      <c r="MDW31" s="28"/>
      <c r="MDX31" s="26"/>
      <c r="MDZ31" s="55"/>
      <c r="MEA31" s="26"/>
      <c r="MEC31" s="27"/>
      <c r="MED31" s="28"/>
      <c r="MEE31" s="27"/>
      <c r="MEF31" s="28"/>
      <c r="MEG31" s="26"/>
      <c r="MEI31" s="55"/>
      <c r="MEJ31" s="26"/>
      <c r="MEL31" s="27"/>
      <c r="MEM31" s="28"/>
      <c r="MEN31" s="27"/>
      <c r="MEO31" s="28"/>
      <c r="MEP31" s="26"/>
      <c r="MER31" s="55"/>
      <c r="MES31" s="26"/>
      <c r="MEU31" s="27"/>
      <c r="MEV31" s="28"/>
      <c r="MEW31" s="27"/>
      <c r="MEX31" s="28"/>
      <c r="MEY31" s="26"/>
      <c r="MFA31" s="55"/>
      <c r="MFB31" s="26"/>
      <c r="MFD31" s="27"/>
      <c r="MFE31" s="28"/>
      <c r="MFF31" s="27"/>
      <c r="MFG31" s="28"/>
      <c r="MFH31" s="26"/>
      <c r="MFJ31" s="55"/>
      <c r="MFK31" s="26"/>
      <c r="MFM31" s="27"/>
      <c r="MFN31" s="28"/>
      <c r="MFO31" s="27"/>
      <c r="MFP31" s="28"/>
      <c r="MFQ31" s="26"/>
      <c r="MFS31" s="55"/>
      <c r="MFT31" s="26"/>
      <c r="MFV31" s="27"/>
      <c r="MFW31" s="28"/>
      <c r="MFX31" s="27"/>
      <c r="MFY31" s="28"/>
      <c r="MFZ31" s="26"/>
      <c r="MGB31" s="55"/>
      <c r="MGC31" s="26"/>
      <c r="MGE31" s="27"/>
      <c r="MGF31" s="28"/>
      <c r="MGG31" s="27"/>
      <c r="MGH31" s="28"/>
      <c r="MGI31" s="26"/>
      <c r="MGK31" s="55"/>
      <c r="MGL31" s="26"/>
      <c r="MGN31" s="27"/>
      <c r="MGO31" s="28"/>
      <c r="MGP31" s="27"/>
      <c r="MGQ31" s="28"/>
      <c r="MGR31" s="26"/>
      <c r="MGT31" s="55"/>
      <c r="MGU31" s="26"/>
      <c r="MGW31" s="27"/>
      <c r="MGX31" s="28"/>
      <c r="MGY31" s="27"/>
      <c r="MGZ31" s="28"/>
      <c r="MHA31" s="26"/>
      <c r="MHC31" s="55"/>
      <c r="MHD31" s="26"/>
      <c r="MHF31" s="27"/>
      <c r="MHG31" s="28"/>
      <c r="MHH31" s="27"/>
      <c r="MHI31" s="28"/>
      <c r="MHJ31" s="26"/>
      <c r="MHL31" s="55"/>
      <c r="MHM31" s="26"/>
      <c r="MHO31" s="27"/>
      <c r="MHP31" s="28"/>
      <c r="MHQ31" s="27"/>
      <c r="MHR31" s="28"/>
      <c r="MHS31" s="26"/>
      <c r="MHU31" s="55"/>
      <c r="MHV31" s="26"/>
      <c r="MHX31" s="27"/>
      <c r="MHY31" s="28"/>
      <c r="MHZ31" s="27"/>
      <c r="MIA31" s="28"/>
      <c r="MIB31" s="26"/>
      <c r="MID31" s="55"/>
      <c r="MIE31" s="26"/>
      <c r="MIG31" s="27"/>
      <c r="MIH31" s="28"/>
      <c r="MII31" s="27"/>
      <c r="MIJ31" s="28"/>
      <c r="MIK31" s="26"/>
      <c r="MIM31" s="55"/>
      <c r="MIN31" s="26"/>
      <c r="MIP31" s="27"/>
      <c r="MIQ31" s="28"/>
      <c r="MIR31" s="27"/>
      <c r="MIS31" s="28"/>
      <c r="MIT31" s="26"/>
      <c r="MIV31" s="55"/>
      <c r="MIW31" s="26"/>
      <c r="MIY31" s="27"/>
      <c r="MIZ31" s="28"/>
      <c r="MJA31" s="27"/>
      <c r="MJB31" s="28"/>
      <c r="MJC31" s="26"/>
      <c r="MJE31" s="55"/>
      <c r="MJF31" s="26"/>
      <c r="MJH31" s="27"/>
      <c r="MJI31" s="28"/>
      <c r="MJJ31" s="27"/>
      <c r="MJK31" s="28"/>
      <c r="MJL31" s="26"/>
      <c r="MJN31" s="55"/>
      <c r="MJO31" s="26"/>
      <c r="MJQ31" s="27"/>
      <c r="MJR31" s="28"/>
      <c r="MJS31" s="27"/>
      <c r="MJT31" s="28"/>
      <c r="MJU31" s="26"/>
      <c r="MJW31" s="55"/>
      <c r="MJX31" s="26"/>
      <c r="MJZ31" s="27"/>
      <c r="MKA31" s="28"/>
      <c r="MKB31" s="27"/>
      <c r="MKC31" s="28"/>
      <c r="MKD31" s="26"/>
      <c r="MKF31" s="55"/>
      <c r="MKG31" s="26"/>
      <c r="MKI31" s="27"/>
      <c r="MKJ31" s="28"/>
      <c r="MKK31" s="27"/>
      <c r="MKL31" s="28"/>
      <c r="MKM31" s="26"/>
      <c r="MKO31" s="55"/>
      <c r="MKP31" s="26"/>
      <c r="MKR31" s="27"/>
      <c r="MKS31" s="28"/>
      <c r="MKT31" s="27"/>
      <c r="MKU31" s="28"/>
      <c r="MKV31" s="26"/>
      <c r="MKX31" s="55"/>
      <c r="MKY31" s="26"/>
      <c r="MLA31" s="27"/>
      <c r="MLB31" s="28"/>
      <c r="MLC31" s="27"/>
      <c r="MLD31" s="28"/>
      <c r="MLE31" s="26"/>
      <c r="MLG31" s="55"/>
      <c r="MLH31" s="26"/>
      <c r="MLJ31" s="27"/>
      <c r="MLK31" s="28"/>
      <c r="MLL31" s="27"/>
      <c r="MLM31" s="28"/>
      <c r="MLN31" s="26"/>
      <c r="MLP31" s="55"/>
      <c r="MLQ31" s="26"/>
      <c r="MLS31" s="27"/>
      <c r="MLT31" s="28"/>
      <c r="MLU31" s="27"/>
      <c r="MLV31" s="28"/>
      <c r="MLW31" s="26"/>
      <c r="MLY31" s="55"/>
      <c r="MLZ31" s="26"/>
      <c r="MMB31" s="27"/>
      <c r="MMC31" s="28"/>
      <c r="MMD31" s="27"/>
      <c r="MME31" s="28"/>
      <c r="MMF31" s="26"/>
      <c r="MMH31" s="55"/>
      <c r="MMI31" s="26"/>
      <c r="MMK31" s="27"/>
      <c r="MML31" s="28"/>
      <c r="MMM31" s="27"/>
      <c r="MMN31" s="28"/>
      <c r="MMO31" s="26"/>
      <c r="MMQ31" s="55"/>
      <c r="MMR31" s="26"/>
      <c r="MMT31" s="27"/>
      <c r="MMU31" s="28"/>
      <c r="MMV31" s="27"/>
      <c r="MMW31" s="28"/>
      <c r="MMX31" s="26"/>
      <c r="MMZ31" s="55"/>
      <c r="MNA31" s="26"/>
      <c r="MNC31" s="27"/>
      <c r="MND31" s="28"/>
      <c r="MNE31" s="27"/>
      <c r="MNF31" s="28"/>
      <c r="MNG31" s="26"/>
      <c r="MNI31" s="55"/>
      <c r="MNJ31" s="26"/>
      <c r="MNL31" s="27"/>
      <c r="MNM31" s="28"/>
      <c r="MNN31" s="27"/>
      <c r="MNO31" s="28"/>
      <c r="MNP31" s="26"/>
      <c r="MNR31" s="55"/>
      <c r="MNS31" s="26"/>
      <c r="MNU31" s="27"/>
      <c r="MNV31" s="28"/>
      <c r="MNW31" s="27"/>
      <c r="MNX31" s="28"/>
      <c r="MNY31" s="26"/>
      <c r="MOA31" s="55"/>
      <c r="MOB31" s="26"/>
      <c r="MOD31" s="27"/>
      <c r="MOE31" s="28"/>
      <c r="MOF31" s="27"/>
      <c r="MOG31" s="28"/>
      <c r="MOH31" s="26"/>
      <c r="MOJ31" s="55"/>
      <c r="MOK31" s="26"/>
      <c r="MOM31" s="27"/>
      <c r="MON31" s="28"/>
      <c r="MOO31" s="27"/>
      <c r="MOP31" s="28"/>
      <c r="MOQ31" s="26"/>
      <c r="MOS31" s="55"/>
      <c r="MOT31" s="26"/>
      <c r="MOV31" s="27"/>
      <c r="MOW31" s="28"/>
      <c r="MOX31" s="27"/>
      <c r="MOY31" s="28"/>
      <c r="MOZ31" s="26"/>
      <c r="MPB31" s="55"/>
      <c r="MPC31" s="26"/>
      <c r="MPE31" s="27"/>
      <c r="MPF31" s="28"/>
      <c r="MPG31" s="27"/>
      <c r="MPH31" s="28"/>
      <c r="MPI31" s="26"/>
      <c r="MPK31" s="55"/>
      <c r="MPL31" s="26"/>
      <c r="MPN31" s="27"/>
      <c r="MPO31" s="28"/>
      <c r="MPP31" s="27"/>
      <c r="MPQ31" s="28"/>
      <c r="MPR31" s="26"/>
      <c r="MPT31" s="55"/>
      <c r="MPU31" s="26"/>
      <c r="MPW31" s="27"/>
      <c r="MPX31" s="28"/>
      <c r="MPY31" s="27"/>
      <c r="MPZ31" s="28"/>
      <c r="MQA31" s="26"/>
      <c r="MQC31" s="55"/>
      <c r="MQD31" s="26"/>
      <c r="MQF31" s="27"/>
      <c r="MQG31" s="28"/>
      <c r="MQH31" s="27"/>
      <c r="MQI31" s="28"/>
      <c r="MQJ31" s="26"/>
      <c r="MQL31" s="55"/>
      <c r="MQM31" s="26"/>
      <c r="MQO31" s="27"/>
      <c r="MQP31" s="28"/>
      <c r="MQQ31" s="27"/>
      <c r="MQR31" s="28"/>
      <c r="MQS31" s="26"/>
      <c r="MQU31" s="55"/>
      <c r="MQV31" s="26"/>
      <c r="MQX31" s="27"/>
      <c r="MQY31" s="28"/>
      <c r="MQZ31" s="27"/>
      <c r="MRA31" s="28"/>
      <c r="MRB31" s="26"/>
      <c r="MRD31" s="55"/>
      <c r="MRE31" s="26"/>
      <c r="MRG31" s="27"/>
      <c r="MRH31" s="28"/>
      <c r="MRI31" s="27"/>
      <c r="MRJ31" s="28"/>
      <c r="MRK31" s="26"/>
      <c r="MRM31" s="55"/>
      <c r="MRN31" s="26"/>
      <c r="MRP31" s="27"/>
      <c r="MRQ31" s="28"/>
      <c r="MRR31" s="27"/>
      <c r="MRS31" s="28"/>
      <c r="MRT31" s="26"/>
      <c r="MRV31" s="55"/>
      <c r="MRW31" s="26"/>
      <c r="MRY31" s="27"/>
      <c r="MRZ31" s="28"/>
      <c r="MSA31" s="27"/>
      <c r="MSB31" s="28"/>
      <c r="MSC31" s="26"/>
      <c r="MSE31" s="55"/>
      <c r="MSF31" s="26"/>
      <c r="MSH31" s="27"/>
      <c r="MSI31" s="28"/>
      <c r="MSJ31" s="27"/>
      <c r="MSK31" s="28"/>
      <c r="MSL31" s="26"/>
      <c r="MSN31" s="55"/>
      <c r="MSO31" s="26"/>
      <c r="MSQ31" s="27"/>
      <c r="MSR31" s="28"/>
      <c r="MSS31" s="27"/>
      <c r="MST31" s="28"/>
      <c r="MSU31" s="26"/>
      <c r="MSW31" s="55"/>
      <c r="MSX31" s="26"/>
      <c r="MSZ31" s="27"/>
      <c r="MTA31" s="28"/>
      <c r="MTB31" s="27"/>
      <c r="MTC31" s="28"/>
      <c r="MTD31" s="26"/>
      <c r="MTF31" s="55"/>
      <c r="MTG31" s="26"/>
      <c r="MTI31" s="27"/>
      <c r="MTJ31" s="28"/>
      <c r="MTK31" s="27"/>
      <c r="MTL31" s="28"/>
      <c r="MTM31" s="26"/>
      <c r="MTO31" s="55"/>
      <c r="MTP31" s="26"/>
      <c r="MTR31" s="27"/>
      <c r="MTS31" s="28"/>
      <c r="MTT31" s="27"/>
      <c r="MTU31" s="28"/>
      <c r="MTV31" s="26"/>
      <c r="MTX31" s="55"/>
      <c r="MTY31" s="26"/>
      <c r="MUA31" s="27"/>
      <c r="MUB31" s="28"/>
      <c r="MUC31" s="27"/>
      <c r="MUD31" s="28"/>
      <c r="MUE31" s="26"/>
      <c r="MUG31" s="55"/>
      <c r="MUH31" s="26"/>
      <c r="MUJ31" s="27"/>
      <c r="MUK31" s="28"/>
      <c r="MUL31" s="27"/>
      <c r="MUM31" s="28"/>
      <c r="MUN31" s="26"/>
      <c r="MUP31" s="55"/>
      <c r="MUQ31" s="26"/>
      <c r="MUS31" s="27"/>
      <c r="MUT31" s="28"/>
      <c r="MUU31" s="27"/>
      <c r="MUV31" s="28"/>
      <c r="MUW31" s="26"/>
      <c r="MUY31" s="55"/>
      <c r="MUZ31" s="26"/>
      <c r="MVB31" s="27"/>
      <c r="MVC31" s="28"/>
      <c r="MVD31" s="27"/>
      <c r="MVE31" s="28"/>
      <c r="MVF31" s="26"/>
      <c r="MVH31" s="55"/>
      <c r="MVI31" s="26"/>
      <c r="MVK31" s="27"/>
      <c r="MVL31" s="28"/>
      <c r="MVM31" s="27"/>
      <c r="MVN31" s="28"/>
      <c r="MVO31" s="26"/>
      <c r="MVQ31" s="55"/>
      <c r="MVR31" s="26"/>
      <c r="MVT31" s="27"/>
      <c r="MVU31" s="28"/>
      <c r="MVV31" s="27"/>
      <c r="MVW31" s="28"/>
      <c r="MVX31" s="26"/>
      <c r="MVZ31" s="55"/>
      <c r="MWA31" s="26"/>
      <c r="MWC31" s="27"/>
      <c r="MWD31" s="28"/>
      <c r="MWE31" s="27"/>
      <c r="MWF31" s="28"/>
      <c r="MWG31" s="26"/>
      <c r="MWI31" s="55"/>
      <c r="MWJ31" s="26"/>
      <c r="MWL31" s="27"/>
      <c r="MWM31" s="28"/>
      <c r="MWN31" s="27"/>
      <c r="MWO31" s="28"/>
      <c r="MWP31" s="26"/>
      <c r="MWR31" s="55"/>
      <c r="MWS31" s="26"/>
      <c r="MWU31" s="27"/>
      <c r="MWV31" s="28"/>
      <c r="MWW31" s="27"/>
      <c r="MWX31" s="28"/>
      <c r="MWY31" s="26"/>
      <c r="MXA31" s="55"/>
      <c r="MXB31" s="26"/>
      <c r="MXD31" s="27"/>
      <c r="MXE31" s="28"/>
      <c r="MXF31" s="27"/>
      <c r="MXG31" s="28"/>
      <c r="MXH31" s="26"/>
      <c r="MXJ31" s="55"/>
      <c r="MXK31" s="26"/>
      <c r="MXM31" s="27"/>
      <c r="MXN31" s="28"/>
      <c r="MXO31" s="27"/>
      <c r="MXP31" s="28"/>
      <c r="MXQ31" s="26"/>
      <c r="MXS31" s="55"/>
      <c r="MXT31" s="26"/>
      <c r="MXV31" s="27"/>
      <c r="MXW31" s="28"/>
      <c r="MXX31" s="27"/>
      <c r="MXY31" s="28"/>
      <c r="MXZ31" s="26"/>
      <c r="MYB31" s="55"/>
      <c r="MYC31" s="26"/>
      <c r="MYE31" s="27"/>
      <c r="MYF31" s="28"/>
      <c r="MYG31" s="27"/>
      <c r="MYH31" s="28"/>
      <c r="MYI31" s="26"/>
      <c r="MYK31" s="55"/>
      <c r="MYL31" s="26"/>
      <c r="MYN31" s="27"/>
      <c r="MYO31" s="28"/>
      <c r="MYP31" s="27"/>
      <c r="MYQ31" s="28"/>
      <c r="MYR31" s="26"/>
      <c r="MYT31" s="55"/>
      <c r="MYU31" s="26"/>
      <c r="MYW31" s="27"/>
      <c r="MYX31" s="28"/>
      <c r="MYY31" s="27"/>
      <c r="MYZ31" s="28"/>
      <c r="MZA31" s="26"/>
      <c r="MZC31" s="55"/>
      <c r="MZD31" s="26"/>
      <c r="MZF31" s="27"/>
      <c r="MZG31" s="28"/>
      <c r="MZH31" s="27"/>
      <c r="MZI31" s="28"/>
      <c r="MZJ31" s="26"/>
      <c r="MZL31" s="55"/>
      <c r="MZM31" s="26"/>
      <c r="MZO31" s="27"/>
      <c r="MZP31" s="28"/>
      <c r="MZQ31" s="27"/>
      <c r="MZR31" s="28"/>
      <c r="MZS31" s="26"/>
      <c r="MZU31" s="55"/>
      <c r="MZV31" s="26"/>
      <c r="MZX31" s="27"/>
      <c r="MZY31" s="28"/>
      <c r="MZZ31" s="27"/>
      <c r="NAA31" s="28"/>
      <c r="NAB31" s="26"/>
      <c r="NAD31" s="55"/>
      <c r="NAE31" s="26"/>
      <c r="NAG31" s="27"/>
      <c r="NAH31" s="28"/>
      <c r="NAI31" s="27"/>
      <c r="NAJ31" s="28"/>
      <c r="NAK31" s="26"/>
      <c r="NAM31" s="55"/>
      <c r="NAN31" s="26"/>
      <c r="NAP31" s="27"/>
      <c r="NAQ31" s="28"/>
      <c r="NAR31" s="27"/>
      <c r="NAS31" s="28"/>
      <c r="NAT31" s="26"/>
      <c r="NAV31" s="55"/>
      <c r="NAW31" s="26"/>
      <c r="NAY31" s="27"/>
      <c r="NAZ31" s="28"/>
      <c r="NBA31" s="27"/>
      <c r="NBB31" s="28"/>
      <c r="NBC31" s="26"/>
      <c r="NBE31" s="55"/>
      <c r="NBF31" s="26"/>
      <c r="NBH31" s="27"/>
      <c r="NBI31" s="28"/>
      <c r="NBJ31" s="27"/>
      <c r="NBK31" s="28"/>
      <c r="NBL31" s="26"/>
      <c r="NBN31" s="55"/>
      <c r="NBO31" s="26"/>
      <c r="NBQ31" s="27"/>
      <c r="NBR31" s="28"/>
      <c r="NBS31" s="27"/>
      <c r="NBT31" s="28"/>
      <c r="NBU31" s="26"/>
      <c r="NBW31" s="55"/>
      <c r="NBX31" s="26"/>
      <c r="NBZ31" s="27"/>
      <c r="NCA31" s="28"/>
      <c r="NCB31" s="27"/>
      <c r="NCC31" s="28"/>
      <c r="NCD31" s="26"/>
      <c r="NCF31" s="55"/>
      <c r="NCG31" s="26"/>
      <c r="NCI31" s="27"/>
      <c r="NCJ31" s="28"/>
      <c r="NCK31" s="27"/>
      <c r="NCL31" s="28"/>
      <c r="NCM31" s="26"/>
      <c r="NCO31" s="55"/>
      <c r="NCP31" s="26"/>
      <c r="NCR31" s="27"/>
      <c r="NCS31" s="28"/>
      <c r="NCT31" s="27"/>
      <c r="NCU31" s="28"/>
      <c r="NCV31" s="26"/>
      <c r="NCX31" s="55"/>
      <c r="NCY31" s="26"/>
      <c r="NDA31" s="27"/>
      <c r="NDB31" s="28"/>
      <c r="NDC31" s="27"/>
      <c r="NDD31" s="28"/>
      <c r="NDE31" s="26"/>
      <c r="NDG31" s="55"/>
      <c r="NDH31" s="26"/>
      <c r="NDJ31" s="27"/>
      <c r="NDK31" s="28"/>
      <c r="NDL31" s="27"/>
      <c r="NDM31" s="28"/>
      <c r="NDN31" s="26"/>
      <c r="NDP31" s="55"/>
      <c r="NDQ31" s="26"/>
      <c r="NDS31" s="27"/>
      <c r="NDT31" s="28"/>
      <c r="NDU31" s="27"/>
      <c r="NDV31" s="28"/>
      <c r="NDW31" s="26"/>
      <c r="NDY31" s="55"/>
      <c r="NDZ31" s="26"/>
      <c r="NEB31" s="27"/>
      <c r="NEC31" s="28"/>
      <c r="NED31" s="27"/>
      <c r="NEE31" s="28"/>
      <c r="NEF31" s="26"/>
      <c r="NEH31" s="55"/>
      <c r="NEI31" s="26"/>
      <c r="NEK31" s="27"/>
      <c r="NEL31" s="28"/>
      <c r="NEM31" s="27"/>
      <c r="NEN31" s="28"/>
      <c r="NEO31" s="26"/>
      <c r="NEQ31" s="55"/>
      <c r="NER31" s="26"/>
      <c r="NET31" s="27"/>
      <c r="NEU31" s="28"/>
      <c r="NEV31" s="27"/>
      <c r="NEW31" s="28"/>
      <c r="NEX31" s="26"/>
      <c r="NEZ31" s="55"/>
      <c r="NFA31" s="26"/>
      <c r="NFC31" s="27"/>
      <c r="NFD31" s="28"/>
      <c r="NFE31" s="27"/>
      <c r="NFF31" s="28"/>
      <c r="NFG31" s="26"/>
      <c r="NFI31" s="55"/>
      <c r="NFJ31" s="26"/>
      <c r="NFL31" s="27"/>
      <c r="NFM31" s="28"/>
      <c r="NFN31" s="27"/>
      <c r="NFO31" s="28"/>
      <c r="NFP31" s="26"/>
      <c r="NFR31" s="55"/>
      <c r="NFS31" s="26"/>
      <c r="NFU31" s="27"/>
      <c r="NFV31" s="28"/>
      <c r="NFW31" s="27"/>
      <c r="NFX31" s="28"/>
      <c r="NFY31" s="26"/>
      <c r="NGA31" s="55"/>
      <c r="NGB31" s="26"/>
      <c r="NGD31" s="27"/>
      <c r="NGE31" s="28"/>
      <c r="NGF31" s="27"/>
      <c r="NGG31" s="28"/>
      <c r="NGH31" s="26"/>
      <c r="NGJ31" s="55"/>
      <c r="NGK31" s="26"/>
      <c r="NGM31" s="27"/>
      <c r="NGN31" s="28"/>
      <c r="NGO31" s="27"/>
      <c r="NGP31" s="28"/>
      <c r="NGQ31" s="26"/>
      <c r="NGS31" s="55"/>
      <c r="NGT31" s="26"/>
      <c r="NGV31" s="27"/>
      <c r="NGW31" s="28"/>
      <c r="NGX31" s="27"/>
      <c r="NGY31" s="28"/>
      <c r="NGZ31" s="26"/>
      <c r="NHB31" s="55"/>
      <c r="NHC31" s="26"/>
      <c r="NHE31" s="27"/>
      <c r="NHF31" s="28"/>
      <c r="NHG31" s="27"/>
      <c r="NHH31" s="28"/>
      <c r="NHI31" s="26"/>
      <c r="NHK31" s="55"/>
      <c r="NHL31" s="26"/>
      <c r="NHN31" s="27"/>
      <c r="NHO31" s="28"/>
      <c r="NHP31" s="27"/>
      <c r="NHQ31" s="28"/>
      <c r="NHR31" s="26"/>
      <c r="NHT31" s="55"/>
      <c r="NHU31" s="26"/>
      <c r="NHW31" s="27"/>
      <c r="NHX31" s="28"/>
      <c r="NHY31" s="27"/>
      <c r="NHZ31" s="28"/>
      <c r="NIA31" s="26"/>
      <c r="NIC31" s="55"/>
      <c r="NID31" s="26"/>
      <c r="NIF31" s="27"/>
      <c r="NIG31" s="28"/>
      <c r="NIH31" s="27"/>
      <c r="NII31" s="28"/>
      <c r="NIJ31" s="26"/>
      <c r="NIL31" s="55"/>
      <c r="NIM31" s="26"/>
      <c r="NIO31" s="27"/>
      <c r="NIP31" s="28"/>
      <c r="NIQ31" s="27"/>
      <c r="NIR31" s="28"/>
      <c r="NIS31" s="26"/>
      <c r="NIU31" s="55"/>
      <c r="NIV31" s="26"/>
      <c r="NIX31" s="27"/>
      <c r="NIY31" s="28"/>
      <c r="NIZ31" s="27"/>
      <c r="NJA31" s="28"/>
      <c r="NJB31" s="26"/>
      <c r="NJD31" s="55"/>
      <c r="NJE31" s="26"/>
      <c r="NJG31" s="27"/>
      <c r="NJH31" s="28"/>
      <c r="NJI31" s="27"/>
      <c r="NJJ31" s="28"/>
      <c r="NJK31" s="26"/>
      <c r="NJM31" s="55"/>
      <c r="NJN31" s="26"/>
      <c r="NJP31" s="27"/>
      <c r="NJQ31" s="28"/>
      <c r="NJR31" s="27"/>
      <c r="NJS31" s="28"/>
      <c r="NJT31" s="26"/>
      <c r="NJV31" s="55"/>
      <c r="NJW31" s="26"/>
      <c r="NJY31" s="27"/>
      <c r="NJZ31" s="28"/>
      <c r="NKA31" s="27"/>
      <c r="NKB31" s="28"/>
      <c r="NKC31" s="26"/>
      <c r="NKE31" s="55"/>
      <c r="NKF31" s="26"/>
      <c r="NKH31" s="27"/>
      <c r="NKI31" s="28"/>
      <c r="NKJ31" s="27"/>
      <c r="NKK31" s="28"/>
      <c r="NKL31" s="26"/>
      <c r="NKN31" s="55"/>
      <c r="NKO31" s="26"/>
      <c r="NKQ31" s="27"/>
      <c r="NKR31" s="28"/>
      <c r="NKS31" s="27"/>
      <c r="NKT31" s="28"/>
      <c r="NKU31" s="26"/>
      <c r="NKW31" s="55"/>
      <c r="NKX31" s="26"/>
      <c r="NKZ31" s="27"/>
      <c r="NLA31" s="28"/>
      <c r="NLB31" s="27"/>
      <c r="NLC31" s="28"/>
      <c r="NLD31" s="26"/>
      <c r="NLF31" s="55"/>
      <c r="NLG31" s="26"/>
      <c r="NLI31" s="27"/>
      <c r="NLJ31" s="28"/>
      <c r="NLK31" s="27"/>
      <c r="NLL31" s="28"/>
      <c r="NLM31" s="26"/>
      <c r="NLO31" s="55"/>
      <c r="NLP31" s="26"/>
      <c r="NLR31" s="27"/>
      <c r="NLS31" s="28"/>
      <c r="NLT31" s="27"/>
      <c r="NLU31" s="28"/>
      <c r="NLV31" s="26"/>
      <c r="NLX31" s="55"/>
      <c r="NLY31" s="26"/>
      <c r="NMA31" s="27"/>
      <c r="NMB31" s="28"/>
      <c r="NMC31" s="27"/>
      <c r="NMD31" s="28"/>
      <c r="NME31" s="26"/>
      <c r="NMG31" s="55"/>
      <c r="NMH31" s="26"/>
      <c r="NMJ31" s="27"/>
      <c r="NMK31" s="28"/>
      <c r="NML31" s="27"/>
      <c r="NMM31" s="28"/>
      <c r="NMN31" s="26"/>
      <c r="NMP31" s="55"/>
      <c r="NMQ31" s="26"/>
      <c r="NMS31" s="27"/>
      <c r="NMT31" s="28"/>
      <c r="NMU31" s="27"/>
      <c r="NMV31" s="28"/>
      <c r="NMW31" s="26"/>
      <c r="NMY31" s="55"/>
      <c r="NMZ31" s="26"/>
      <c r="NNB31" s="27"/>
      <c r="NNC31" s="28"/>
      <c r="NND31" s="27"/>
      <c r="NNE31" s="28"/>
      <c r="NNF31" s="26"/>
      <c r="NNH31" s="55"/>
      <c r="NNI31" s="26"/>
      <c r="NNK31" s="27"/>
      <c r="NNL31" s="28"/>
      <c r="NNM31" s="27"/>
      <c r="NNN31" s="28"/>
      <c r="NNO31" s="26"/>
      <c r="NNQ31" s="55"/>
      <c r="NNR31" s="26"/>
      <c r="NNT31" s="27"/>
      <c r="NNU31" s="28"/>
      <c r="NNV31" s="27"/>
      <c r="NNW31" s="28"/>
      <c r="NNX31" s="26"/>
      <c r="NNZ31" s="55"/>
      <c r="NOA31" s="26"/>
      <c r="NOC31" s="27"/>
      <c r="NOD31" s="28"/>
      <c r="NOE31" s="27"/>
      <c r="NOF31" s="28"/>
      <c r="NOG31" s="26"/>
      <c r="NOI31" s="55"/>
      <c r="NOJ31" s="26"/>
      <c r="NOL31" s="27"/>
      <c r="NOM31" s="28"/>
      <c r="NON31" s="27"/>
      <c r="NOO31" s="28"/>
      <c r="NOP31" s="26"/>
      <c r="NOR31" s="55"/>
      <c r="NOS31" s="26"/>
      <c r="NOU31" s="27"/>
      <c r="NOV31" s="28"/>
      <c r="NOW31" s="27"/>
      <c r="NOX31" s="28"/>
      <c r="NOY31" s="26"/>
      <c r="NPA31" s="55"/>
      <c r="NPB31" s="26"/>
      <c r="NPD31" s="27"/>
      <c r="NPE31" s="28"/>
      <c r="NPF31" s="27"/>
      <c r="NPG31" s="28"/>
      <c r="NPH31" s="26"/>
      <c r="NPJ31" s="55"/>
      <c r="NPK31" s="26"/>
      <c r="NPM31" s="27"/>
      <c r="NPN31" s="28"/>
      <c r="NPO31" s="27"/>
      <c r="NPP31" s="28"/>
      <c r="NPQ31" s="26"/>
      <c r="NPS31" s="55"/>
      <c r="NPT31" s="26"/>
      <c r="NPV31" s="27"/>
      <c r="NPW31" s="28"/>
      <c r="NPX31" s="27"/>
      <c r="NPY31" s="28"/>
      <c r="NPZ31" s="26"/>
      <c r="NQB31" s="55"/>
      <c r="NQC31" s="26"/>
      <c r="NQE31" s="27"/>
      <c r="NQF31" s="28"/>
      <c r="NQG31" s="27"/>
      <c r="NQH31" s="28"/>
      <c r="NQI31" s="26"/>
      <c r="NQK31" s="55"/>
      <c r="NQL31" s="26"/>
      <c r="NQN31" s="27"/>
      <c r="NQO31" s="28"/>
      <c r="NQP31" s="27"/>
      <c r="NQQ31" s="28"/>
      <c r="NQR31" s="26"/>
      <c r="NQT31" s="55"/>
      <c r="NQU31" s="26"/>
      <c r="NQW31" s="27"/>
      <c r="NQX31" s="28"/>
      <c r="NQY31" s="27"/>
      <c r="NQZ31" s="28"/>
      <c r="NRA31" s="26"/>
      <c r="NRC31" s="55"/>
      <c r="NRD31" s="26"/>
      <c r="NRF31" s="27"/>
      <c r="NRG31" s="28"/>
      <c r="NRH31" s="27"/>
      <c r="NRI31" s="28"/>
      <c r="NRJ31" s="26"/>
      <c r="NRL31" s="55"/>
      <c r="NRM31" s="26"/>
      <c r="NRO31" s="27"/>
      <c r="NRP31" s="28"/>
      <c r="NRQ31" s="27"/>
      <c r="NRR31" s="28"/>
      <c r="NRS31" s="26"/>
      <c r="NRU31" s="55"/>
      <c r="NRV31" s="26"/>
      <c r="NRX31" s="27"/>
      <c r="NRY31" s="28"/>
      <c r="NRZ31" s="27"/>
      <c r="NSA31" s="28"/>
      <c r="NSB31" s="26"/>
      <c r="NSD31" s="55"/>
      <c r="NSE31" s="26"/>
      <c r="NSG31" s="27"/>
      <c r="NSH31" s="28"/>
      <c r="NSI31" s="27"/>
      <c r="NSJ31" s="28"/>
      <c r="NSK31" s="26"/>
      <c r="NSM31" s="55"/>
      <c r="NSN31" s="26"/>
      <c r="NSP31" s="27"/>
      <c r="NSQ31" s="28"/>
      <c r="NSR31" s="27"/>
      <c r="NSS31" s="28"/>
      <c r="NST31" s="26"/>
      <c r="NSV31" s="55"/>
      <c r="NSW31" s="26"/>
      <c r="NSY31" s="27"/>
      <c r="NSZ31" s="28"/>
      <c r="NTA31" s="27"/>
      <c r="NTB31" s="28"/>
      <c r="NTC31" s="26"/>
      <c r="NTE31" s="55"/>
      <c r="NTF31" s="26"/>
      <c r="NTH31" s="27"/>
      <c r="NTI31" s="28"/>
      <c r="NTJ31" s="27"/>
      <c r="NTK31" s="28"/>
      <c r="NTL31" s="26"/>
      <c r="NTN31" s="55"/>
      <c r="NTO31" s="26"/>
      <c r="NTQ31" s="27"/>
      <c r="NTR31" s="28"/>
      <c r="NTS31" s="27"/>
      <c r="NTT31" s="28"/>
      <c r="NTU31" s="26"/>
      <c r="NTW31" s="55"/>
      <c r="NTX31" s="26"/>
      <c r="NTZ31" s="27"/>
      <c r="NUA31" s="28"/>
      <c r="NUB31" s="27"/>
      <c r="NUC31" s="28"/>
      <c r="NUD31" s="26"/>
      <c r="NUF31" s="55"/>
      <c r="NUG31" s="26"/>
      <c r="NUI31" s="27"/>
      <c r="NUJ31" s="28"/>
      <c r="NUK31" s="27"/>
      <c r="NUL31" s="28"/>
      <c r="NUM31" s="26"/>
      <c r="NUO31" s="55"/>
      <c r="NUP31" s="26"/>
      <c r="NUR31" s="27"/>
      <c r="NUS31" s="28"/>
      <c r="NUT31" s="27"/>
      <c r="NUU31" s="28"/>
      <c r="NUV31" s="26"/>
      <c r="NUX31" s="55"/>
      <c r="NUY31" s="26"/>
      <c r="NVA31" s="27"/>
      <c r="NVB31" s="28"/>
      <c r="NVC31" s="27"/>
      <c r="NVD31" s="28"/>
      <c r="NVE31" s="26"/>
      <c r="NVG31" s="55"/>
      <c r="NVH31" s="26"/>
      <c r="NVJ31" s="27"/>
      <c r="NVK31" s="28"/>
      <c r="NVL31" s="27"/>
      <c r="NVM31" s="28"/>
      <c r="NVN31" s="26"/>
      <c r="NVP31" s="55"/>
      <c r="NVQ31" s="26"/>
      <c r="NVS31" s="27"/>
      <c r="NVT31" s="28"/>
      <c r="NVU31" s="27"/>
      <c r="NVV31" s="28"/>
      <c r="NVW31" s="26"/>
      <c r="NVY31" s="55"/>
      <c r="NVZ31" s="26"/>
      <c r="NWB31" s="27"/>
      <c r="NWC31" s="28"/>
      <c r="NWD31" s="27"/>
      <c r="NWE31" s="28"/>
      <c r="NWF31" s="26"/>
      <c r="NWH31" s="55"/>
      <c r="NWI31" s="26"/>
      <c r="NWK31" s="27"/>
      <c r="NWL31" s="28"/>
      <c r="NWM31" s="27"/>
      <c r="NWN31" s="28"/>
      <c r="NWO31" s="26"/>
      <c r="NWQ31" s="55"/>
      <c r="NWR31" s="26"/>
      <c r="NWT31" s="27"/>
      <c r="NWU31" s="28"/>
      <c r="NWV31" s="27"/>
      <c r="NWW31" s="28"/>
      <c r="NWX31" s="26"/>
      <c r="NWZ31" s="55"/>
      <c r="NXA31" s="26"/>
      <c r="NXC31" s="27"/>
      <c r="NXD31" s="28"/>
      <c r="NXE31" s="27"/>
      <c r="NXF31" s="28"/>
      <c r="NXG31" s="26"/>
      <c r="NXI31" s="55"/>
      <c r="NXJ31" s="26"/>
      <c r="NXL31" s="27"/>
      <c r="NXM31" s="28"/>
      <c r="NXN31" s="27"/>
      <c r="NXO31" s="28"/>
      <c r="NXP31" s="26"/>
      <c r="NXR31" s="55"/>
      <c r="NXS31" s="26"/>
      <c r="NXU31" s="27"/>
      <c r="NXV31" s="28"/>
      <c r="NXW31" s="27"/>
      <c r="NXX31" s="28"/>
      <c r="NXY31" s="26"/>
      <c r="NYA31" s="55"/>
      <c r="NYB31" s="26"/>
      <c r="NYD31" s="27"/>
      <c r="NYE31" s="28"/>
      <c r="NYF31" s="27"/>
      <c r="NYG31" s="28"/>
      <c r="NYH31" s="26"/>
      <c r="NYJ31" s="55"/>
      <c r="NYK31" s="26"/>
      <c r="NYM31" s="27"/>
      <c r="NYN31" s="28"/>
      <c r="NYO31" s="27"/>
      <c r="NYP31" s="28"/>
      <c r="NYQ31" s="26"/>
      <c r="NYS31" s="55"/>
      <c r="NYT31" s="26"/>
      <c r="NYV31" s="27"/>
      <c r="NYW31" s="28"/>
      <c r="NYX31" s="27"/>
      <c r="NYY31" s="28"/>
      <c r="NYZ31" s="26"/>
      <c r="NZB31" s="55"/>
      <c r="NZC31" s="26"/>
      <c r="NZE31" s="27"/>
      <c r="NZF31" s="28"/>
      <c r="NZG31" s="27"/>
      <c r="NZH31" s="28"/>
      <c r="NZI31" s="26"/>
      <c r="NZK31" s="55"/>
      <c r="NZL31" s="26"/>
      <c r="NZN31" s="27"/>
      <c r="NZO31" s="28"/>
      <c r="NZP31" s="27"/>
      <c r="NZQ31" s="28"/>
      <c r="NZR31" s="26"/>
      <c r="NZT31" s="55"/>
      <c r="NZU31" s="26"/>
      <c r="NZW31" s="27"/>
      <c r="NZX31" s="28"/>
      <c r="NZY31" s="27"/>
      <c r="NZZ31" s="28"/>
      <c r="OAA31" s="26"/>
      <c r="OAC31" s="55"/>
      <c r="OAD31" s="26"/>
      <c r="OAF31" s="27"/>
      <c r="OAG31" s="28"/>
      <c r="OAH31" s="27"/>
      <c r="OAI31" s="28"/>
      <c r="OAJ31" s="26"/>
      <c r="OAL31" s="55"/>
      <c r="OAM31" s="26"/>
      <c r="OAO31" s="27"/>
      <c r="OAP31" s="28"/>
      <c r="OAQ31" s="27"/>
      <c r="OAR31" s="28"/>
      <c r="OAS31" s="26"/>
      <c r="OAU31" s="55"/>
      <c r="OAV31" s="26"/>
      <c r="OAX31" s="27"/>
      <c r="OAY31" s="28"/>
      <c r="OAZ31" s="27"/>
      <c r="OBA31" s="28"/>
      <c r="OBB31" s="26"/>
      <c r="OBD31" s="55"/>
      <c r="OBE31" s="26"/>
      <c r="OBG31" s="27"/>
      <c r="OBH31" s="28"/>
      <c r="OBI31" s="27"/>
      <c r="OBJ31" s="28"/>
      <c r="OBK31" s="26"/>
      <c r="OBM31" s="55"/>
      <c r="OBN31" s="26"/>
      <c r="OBP31" s="27"/>
      <c r="OBQ31" s="28"/>
      <c r="OBR31" s="27"/>
      <c r="OBS31" s="28"/>
      <c r="OBT31" s="26"/>
      <c r="OBV31" s="55"/>
      <c r="OBW31" s="26"/>
      <c r="OBY31" s="27"/>
      <c r="OBZ31" s="28"/>
      <c r="OCA31" s="27"/>
      <c r="OCB31" s="28"/>
      <c r="OCC31" s="26"/>
      <c r="OCE31" s="55"/>
      <c r="OCF31" s="26"/>
      <c r="OCH31" s="27"/>
      <c r="OCI31" s="28"/>
      <c r="OCJ31" s="27"/>
      <c r="OCK31" s="28"/>
      <c r="OCL31" s="26"/>
      <c r="OCN31" s="55"/>
      <c r="OCO31" s="26"/>
      <c r="OCQ31" s="27"/>
      <c r="OCR31" s="28"/>
      <c r="OCS31" s="27"/>
      <c r="OCT31" s="28"/>
      <c r="OCU31" s="26"/>
      <c r="OCW31" s="55"/>
      <c r="OCX31" s="26"/>
      <c r="OCZ31" s="27"/>
      <c r="ODA31" s="28"/>
      <c r="ODB31" s="27"/>
      <c r="ODC31" s="28"/>
      <c r="ODD31" s="26"/>
      <c r="ODF31" s="55"/>
      <c r="ODG31" s="26"/>
      <c r="ODI31" s="27"/>
      <c r="ODJ31" s="28"/>
      <c r="ODK31" s="27"/>
      <c r="ODL31" s="28"/>
      <c r="ODM31" s="26"/>
      <c r="ODO31" s="55"/>
      <c r="ODP31" s="26"/>
      <c r="ODR31" s="27"/>
      <c r="ODS31" s="28"/>
      <c r="ODT31" s="27"/>
      <c r="ODU31" s="28"/>
      <c r="ODV31" s="26"/>
      <c r="ODX31" s="55"/>
      <c r="ODY31" s="26"/>
      <c r="OEA31" s="27"/>
      <c r="OEB31" s="28"/>
      <c r="OEC31" s="27"/>
      <c r="OED31" s="28"/>
      <c r="OEE31" s="26"/>
      <c r="OEG31" s="55"/>
      <c r="OEH31" s="26"/>
      <c r="OEJ31" s="27"/>
      <c r="OEK31" s="28"/>
      <c r="OEL31" s="27"/>
      <c r="OEM31" s="28"/>
      <c r="OEN31" s="26"/>
      <c r="OEP31" s="55"/>
      <c r="OEQ31" s="26"/>
      <c r="OES31" s="27"/>
      <c r="OET31" s="28"/>
      <c r="OEU31" s="27"/>
      <c r="OEV31" s="28"/>
      <c r="OEW31" s="26"/>
      <c r="OEY31" s="55"/>
      <c r="OEZ31" s="26"/>
      <c r="OFB31" s="27"/>
      <c r="OFC31" s="28"/>
      <c r="OFD31" s="27"/>
      <c r="OFE31" s="28"/>
      <c r="OFF31" s="26"/>
      <c r="OFH31" s="55"/>
      <c r="OFI31" s="26"/>
      <c r="OFK31" s="27"/>
      <c r="OFL31" s="28"/>
      <c r="OFM31" s="27"/>
      <c r="OFN31" s="28"/>
      <c r="OFO31" s="26"/>
      <c r="OFQ31" s="55"/>
      <c r="OFR31" s="26"/>
      <c r="OFT31" s="27"/>
      <c r="OFU31" s="28"/>
      <c r="OFV31" s="27"/>
      <c r="OFW31" s="28"/>
      <c r="OFX31" s="26"/>
      <c r="OFZ31" s="55"/>
      <c r="OGA31" s="26"/>
      <c r="OGC31" s="27"/>
      <c r="OGD31" s="28"/>
      <c r="OGE31" s="27"/>
      <c r="OGF31" s="28"/>
      <c r="OGG31" s="26"/>
      <c r="OGI31" s="55"/>
      <c r="OGJ31" s="26"/>
      <c r="OGL31" s="27"/>
      <c r="OGM31" s="28"/>
      <c r="OGN31" s="27"/>
      <c r="OGO31" s="28"/>
      <c r="OGP31" s="26"/>
      <c r="OGR31" s="55"/>
      <c r="OGS31" s="26"/>
      <c r="OGU31" s="27"/>
      <c r="OGV31" s="28"/>
      <c r="OGW31" s="27"/>
      <c r="OGX31" s="28"/>
      <c r="OGY31" s="26"/>
      <c r="OHA31" s="55"/>
      <c r="OHB31" s="26"/>
      <c r="OHD31" s="27"/>
      <c r="OHE31" s="28"/>
      <c r="OHF31" s="27"/>
      <c r="OHG31" s="28"/>
      <c r="OHH31" s="26"/>
      <c r="OHJ31" s="55"/>
      <c r="OHK31" s="26"/>
      <c r="OHM31" s="27"/>
      <c r="OHN31" s="28"/>
      <c r="OHO31" s="27"/>
      <c r="OHP31" s="28"/>
      <c r="OHQ31" s="26"/>
      <c r="OHS31" s="55"/>
      <c r="OHT31" s="26"/>
      <c r="OHV31" s="27"/>
      <c r="OHW31" s="28"/>
      <c r="OHX31" s="27"/>
      <c r="OHY31" s="28"/>
      <c r="OHZ31" s="26"/>
      <c r="OIB31" s="55"/>
      <c r="OIC31" s="26"/>
      <c r="OIE31" s="27"/>
      <c r="OIF31" s="28"/>
      <c r="OIG31" s="27"/>
      <c r="OIH31" s="28"/>
      <c r="OII31" s="26"/>
      <c r="OIK31" s="55"/>
      <c r="OIL31" s="26"/>
      <c r="OIN31" s="27"/>
      <c r="OIO31" s="28"/>
      <c r="OIP31" s="27"/>
      <c r="OIQ31" s="28"/>
      <c r="OIR31" s="26"/>
      <c r="OIT31" s="55"/>
      <c r="OIU31" s="26"/>
      <c r="OIW31" s="27"/>
      <c r="OIX31" s="28"/>
      <c r="OIY31" s="27"/>
      <c r="OIZ31" s="28"/>
      <c r="OJA31" s="26"/>
      <c r="OJC31" s="55"/>
      <c r="OJD31" s="26"/>
      <c r="OJF31" s="27"/>
      <c r="OJG31" s="28"/>
      <c r="OJH31" s="27"/>
      <c r="OJI31" s="28"/>
      <c r="OJJ31" s="26"/>
      <c r="OJL31" s="55"/>
      <c r="OJM31" s="26"/>
      <c r="OJO31" s="27"/>
      <c r="OJP31" s="28"/>
      <c r="OJQ31" s="27"/>
      <c r="OJR31" s="28"/>
      <c r="OJS31" s="26"/>
      <c r="OJU31" s="55"/>
      <c r="OJV31" s="26"/>
      <c r="OJX31" s="27"/>
      <c r="OJY31" s="28"/>
      <c r="OJZ31" s="27"/>
      <c r="OKA31" s="28"/>
      <c r="OKB31" s="26"/>
      <c r="OKD31" s="55"/>
      <c r="OKE31" s="26"/>
      <c r="OKG31" s="27"/>
      <c r="OKH31" s="28"/>
      <c r="OKI31" s="27"/>
      <c r="OKJ31" s="28"/>
      <c r="OKK31" s="26"/>
      <c r="OKM31" s="55"/>
      <c r="OKN31" s="26"/>
      <c r="OKP31" s="27"/>
      <c r="OKQ31" s="28"/>
      <c r="OKR31" s="27"/>
      <c r="OKS31" s="28"/>
      <c r="OKT31" s="26"/>
      <c r="OKV31" s="55"/>
      <c r="OKW31" s="26"/>
      <c r="OKY31" s="27"/>
      <c r="OKZ31" s="28"/>
      <c r="OLA31" s="27"/>
      <c r="OLB31" s="28"/>
      <c r="OLC31" s="26"/>
      <c r="OLE31" s="55"/>
      <c r="OLF31" s="26"/>
      <c r="OLH31" s="27"/>
      <c r="OLI31" s="28"/>
      <c r="OLJ31" s="27"/>
      <c r="OLK31" s="28"/>
      <c r="OLL31" s="26"/>
      <c r="OLN31" s="55"/>
      <c r="OLO31" s="26"/>
      <c r="OLQ31" s="27"/>
      <c r="OLR31" s="28"/>
      <c r="OLS31" s="27"/>
      <c r="OLT31" s="28"/>
      <c r="OLU31" s="26"/>
      <c r="OLW31" s="55"/>
      <c r="OLX31" s="26"/>
      <c r="OLZ31" s="27"/>
      <c r="OMA31" s="28"/>
      <c r="OMB31" s="27"/>
      <c r="OMC31" s="28"/>
      <c r="OMD31" s="26"/>
      <c r="OMF31" s="55"/>
      <c r="OMG31" s="26"/>
      <c r="OMI31" s="27"/>
      <c r="OMJ31" s="28"/>
      <c r="OMK31" s="27"/>
      <c r="OML31" s="28"/>
      <c r="OMM31" s="26"/>
      <c r="OMO31" s="55"/>
      <c r="OMP31" s="26"/>
      <c r="OMR31" s="27"/>
      <c r="OMS31" s="28"/>
      <c r="OMT31" s="27"/>
      <c r="OMU31" s="28"/>
      <c r="OMV31" s="26"/>
      <c r="OMX31" s="55"/>
      <c r="OMY31" s="26"/>
      <c r="ONA31" s="27"/>
      <c r="ONB31" s="28"/>
      <c r="ONC31" s="27"/>
      <c r="OND31" s="28"/>
      <c r="ONE31" s="26"/>
      <c r="ONG31" s="55"/>
      <c r="ONH31" s="26"/>
      <c r="ONJ31" s="27"/>
      <c r="ONK31" s="28"/>
      <c r="ONL31" s="27"/>
      <c r="ONM31" s="28"/>
      <c r="ONN31" s="26"/>
      <c r="ONP31" s="55"/>
      <c r="ONQ31" s="26"/>
      <c r="ONS31" s="27"/>
      <c r="ONT31" s="28"/>
      <c r="ONU31" s="27"/>
      <c r="ONV31" s="28"/>
      <c r="ONW31" s="26"/>
      <c r="ONY31" s="55"/>
      <c r="ONZ31" s="26"/>
      <c r="OOB31" s="27"/>
      <c r="OOC31" s="28"/>
      <c r="OOD31" s="27"/>
      <c r="OOE31" s="28"/>
      <c r="OOF31" s="26"/>
      <c r="OOH31" s="55"/>
      <c r="OOI31" s="26"/>
      <c r="OOK31" s="27"/>
      <c r="OOL31" s="28"/>
      <c r="OOM31" s="27"/>
      <c r="OON31" s="28"/>
      <c r="OOO31" s="26"/>
      <c r="OOQ31" s="55"/>
      <c r="OOR31" s="26"/>
      <c r="OOT31" s="27"/>
      <c r="OOU31" s="28"/>
      <c r="OOV31" s="27"/>
      <c r="OOW31" s="28"/>
      <c r="OOX31" s="26"/>
      <c r="OOZ31" s="55"/>
      <c r="OPA31" s="26"/>
      <c r="OPC31" s="27"/>
      <c r="OPD31" s="28"/>
      <c r="OPE31" s="27"/>
      <c r="OPF31" s="28"/>
      <c r="OPG31" s="26"/>
      <c r="OPI31" s="55"/>
      <c r="OPJ31" s="26"/>
      <c r="OPL31" s="27"/>
      <c r="OPM31" s="28"/>
      <c r="OPN31" s="27"/>
      <c r="OPO31" s="28"/>
      <c r="OPP31" s="26"/>
      <c r="OPR31" s="55"/>
      <c r="OPS31" s="26"/>
      <c r="OPU31" s="27"/>
      <c r="OPV31" s="28"/>
      <c r="OPW31" s="27"/>
      <c r="OPX31" s="28"/>
      <c r="OPY31" s="26"/>
      <c r="OQA31" s="55"/>
      <c r="OQB31" s="26"/>
      <c r="OQD31" s="27"/>
      <c r="OQE31" s="28"/>
      <c r="OQF31" s="27"/>
      <c r="OQG31" s="28"/>
      <c r="OQH31" s="26"/>
      <c r="OQJ31" s="55"/>
      <c r="OQK31" s="26"/>
      <c r="OQM31" s="27"/>
      <c r="OQN31" s="28"/>
      <c r="OQO31" s="27"/>
      <c r="OQP31" s="28"/>
      <c r="OQQ31" s="26"/>
      <c r="OQS31" s="55"/>
      <c r="OQT31" s="26"/>
      <c r="OQV31" s="27"/>
      <c r="OQW31" s="28"/>
      <c r="OQX31" s="27"/>
      <c r="OQY31" s="28"/>
      <c r="OQZ31" s="26"/>
      <c r="ORB31" s="55"/>
      <c r="ORC31" s="26"/>
      <c r="ORE31" s="27"/>
      <c r="ORF31" s="28"/>
      <c r="ORG31" s="27"/>
      <c r="ORH31" s="28"/>
      <c r="ORI31" s="26"/>
      <c r="ORK31" s="55"/>
      <c r="ORL31" s="26"/>
      <c r="ORN31" s="27"/>
      <c r="ORO31" s="28"/>
      <c r="ORP31" s="27"/>
      <c r="ORQ31" s="28"/>
      <c r="ORR31" s="26"/>
      <c r="ORT31" s="55"/>
      <c r="ORU31" s="26"/>
      <c r="ORW31" s="27"/>
      <c r="ORX31" s="28"/>
      <c r="ORY31" s="27"/>
      <c r="ORZ31" s="28"/>
      <c r="OSA31" s="26"/>
      <c r="OSC31" s="55"/>
      <c r="OSD31" s="26"/>
      <c r="OSF31" s="27"/>
      <c r="OSG31" s="28"/>
      <c r="OSH31" s="27"/>
      <c r="OSI31" s="28"/>
      <c r="OSJ31" s="26"/>
      <c r="OSL31" s="55"/>
      <c r="OSM31" s="26"/>
      <c r="OSO31" s="27"/>
      <c r="OSP31" s="28"/>
      <c r="OSQ31" s="27"/>
      <c r="OSR31" s="28"/>
      <c r="OSS31" s="26"/>
      <c r="OSU31" s="55"/>
      <c r="OSV31" s="26"/>
      <c r="OSX31" s="27"/>
      <c r="OSY31" s="28"/>
      <c r="OSZ31" s="27"/>
      <c r="OTA31" s="28"/>
      <c r="OTB31" s="26"/>
      <c r="OTD31" s="55"/>
      <c r="OTE31" s="26"/>
      <c r="OTG31" s="27"/>
      <c r="OTH31" s="28"/>
      <c r="OTI31" s="27"/>
      <c r="OTJ31" s="28"/>
      <c r="OTK31" s="26"/>
      <c r="OTM31" s="55"/>
      <c r="OTN31" s="26"/>
      <c r="OTP31" s="27"/>
      <c r="OTQ31" s="28"/>
      <c r="OTR31" s="27"/>
      <c r="OTS31" s="28"/>
      <c r="OTT31" s="26"/>
      <c r="OTV31" s="55"/>
      <c r="OTW31" s="26"/>
      <c r="OTY31" s="27"/>
      <c r="OTZ31" s="28"/>
      <c r="OUA31" s="27"/>
      <c r="OUB31" s="28"/>
      <c r="OUC31" s="26"/>
      <c r="OUE31" s="55"/>
      <c r="OUF31" s="26"/>
      <c r="OUH31" s="27"/>
      <c r="OUI31" s="28"/>
      <c r="OUJ31" s="27"/>
      <c r="OUK31" s="28"/>
      <c r="OUL31" s="26"/>
      <c r="OUN31" s="55"/>
      <c r="OUO31" s="26"/>
      <c r="OUQ31" s="27"/>
      <c r="OUR31" s="28"/>
      <c r="OUS31" s="27"/>
      <c r="OUT31" s="28"/>
      <c r="OUU31" s="26"/>
      <c r="OUW31" s="55"/>
      <c r="OUX31" s="26"/>
      <c r="OUZ31" s="27"/>
      <c r="OVA31" s="28"/>
      <c r="OVB31" s="27"/>
      <c r="OVC31" s="28"/>
      <c r="OVD31" s="26"/>
      <c r="OVF31" s="55"/>
      <c r="OVG31" s="26"/>
      <c r="OVI31" s="27"/>
      <c r="OVJ31" s="28"/>
      <c r="OVK31" s="27"/>
      <c r="OVL31" s="28"/>
      <c r="OVM31" s="26"/>
      <c r="OVO31" s="55"/>
      <c r="OVP31" s="26"/>
      <c r="OVR31" s="27"/>
      <c r="OVS31" s="28"/>
      <c r="OVT31" s="27"/>
      <c r="OVU31" s="28"/>
      <c r="OVV31" s="26"/>
      <c r="OVX31" s="55"/>
      <c r="OVY31" s="26"/>
      <c r="OWA31" s="27"/>
      <c r="OWB31" s="28"/>
      <c r="OWC31" s="27"/>
      <c r="OWD31" s="28"/>
      <c r="OWE31" s="26"/>
      <c r="OWG31" s="55"/>
      <c r="OWH31" s="26"/>
      <c r="OWJ31" s="27"/>
      <c r="OWK31" s="28"/>
      <c r="OWL31" s="27"/>
      <c r="OWM31" s="28"/>
      <c r="OWN31" s="26"/>
      <c r="OWP31" s="55"/>
      <c r="OWQ31" s="26"/>
      <c r="OWS31" s="27"/>
      <c r="OWT31" s="28"/>
      <c r="OWU31" s="27"/>
      <c r="OWV31" s="28"/>
      <c r="OWW31" s="26"/>
      <c r="OWY31" s="55"/>
      <c r="OWZ31" s="26"/>
      <c r="OXB31" s="27"/>
      <c r="OXC31" s="28"/>
      <c r="OXD31" s="27"/>
      <c r="OXE31" s="28"/>
      <c r="OXF31" s="26"/>
      <c r="OXH31" s="55"/>
      <c r="OXI31" s="26"/>
      <c r="OXK31" s="27"/>
      <c r="OXL31" s="28"/>
      <c r="OXM31" s="27"/>
      <c r="OXN31" s="28"/>
      <c r="OXO31" s="26"/>
      <c r="OXQ31" s="55"/>
      <c r="OXR31" s="26"/>
      <c r="OXT31" s="27"/>
      <c r="OXU31" s="28"/>
      <c r="OXV31" s="27"/>
      <c r="OXW31" s="28"/>
      <c r="OXX31" s="26"/>
      <c r="OXZ31" s="55"/>
      <c r="OYA31" s="26"/>
      <c r="OYC31" s="27"/>
      <c r="OYD31" s="28"/>
      <c r="OYE31" s="27"/>
      <c r="OYF31" s="28"/>
      <c r="OYG31" s="26"/>
      <c r="OYI31" s="55"/>
      <c r="OYJ31" s="26"/>
      <c r="OYL31" s="27"/>
      <c r="OYM31" s="28"/>
      <c r="OYN31" s="27"/>
      <c r="OYO31" s="28"/>
      <c r="OYP31" s="26"/>
      <c r="OYR31" s="55"/>
      <c r="OYS31" s="26"/>
      <c r="OYU31" s="27"/>
      <c r="OYV31" s="28"/>
      <c r="OYW31" s="27"/>
      <c r="OYX31" s="28"/>
      <c r="OYY31" s="26"/>
      <c r="OZA31" s="55"/>
      <c r="OZB31" s="26"/>
      <c r="OZD31" s="27"/>
      <c r="OZE31" s="28"/>
      <c r="OZF31" s="27"/>
      <c r="OZG31" s="28"/>
      <c r="OZH31" s="26"/>
      <c r="OZJ31" s="55"/>
      <c r="OZK31" s="26"/>
      <c r="OZM31" s="27"/>
      <c r="OZN31" s="28"/>
      <c r="OZO31" s="27"/>
      <c r="OZP31" s="28"/>
      <c r="OZQ31" s="26"/>
      <c r="OZS31" s="55"/>
      <c r="OZT31" s="26"/>
      <c r="OZV31" s="27"/>
      <c r="OZW31" s="28"/>
      <c r="OZX31" s="27"/>
      <c r="OZY31" s="28"/>
      <c r="OZZ31" s="26"/>
      <c r="PAB31" s="55"/>
      <c r="PAC31" s="26"/>
      <c r="PAE31" s="27"/>
      <c r="PAF31" s="28"/>
      <c r="PAG31" s="27"/>
      <c r="PAH31" s="28"/>
      <c r="PAI31" s="26"/>
      <c r="PAK31" s="55"/>
      <c r="PAL31" s="26"/>
      <c r="PAN31" s="27"/>
      <c r="PAO31" s="28"/>
      <c r="PAP31" s="27"/>
      <c r="PAQ31" s="28"/>
      <c r="PAR31" s="26"/>
      <c r="PAT31" s="55"/>
      <c r="PAU31" s="26"/>
      <c r="PAW31" s="27"/>
      <c r="PAX31" s="28"/>
      <c r="PAY31" s="27"/>
      <c r="PAZ31" s="28"/>
      <c r="PBA31" s="26"/>
      <c r="PBC31" s="55"/>
      <c r="PBD31" s="26"/>
      <c r="PBF31" s="27"/>
      <c r="PBG31" s="28"/>
      <c r="PBH31" s="27"/>
      <c r="PBI31" s="28"/>
      <c r="PBJ31" s="26"/>
      <c r="PBL31" s="55"/>
      <c r="PBM31" s="26"/>
      <c r="PBO31" s="27"/>
      <c r="PBP31" s="28"/>
      <c r="PBQ31" s="27"/>
      <c r="PBR31" s="28"/>
      <c r="PBS31" s="26"/>
      <c r="PBU31" s="55"/>
      <c r="PBV31" s="26"/>
      <c r="PBX31" s="27"/>
      <c r="PBY31" s="28"/>
      <c r="PBZ31" s="27"/>
      <c r="PCA31" s="28"/>
      <c r="PCB31" s="26"/>
      <c r="PCD31" s="55"/>
      <c r="PCE31" s="26"/>
      <c r="PCG31" s="27"/>
      <c r="PCH31" s="28"/>
      <c r="PCI31" s="27"/>
      <c r="PCJ31" s="28"/>
      <c r="PCK31" s="26"/>
      <c r="PCM31" s="55"/>
      <c r="PCN31" s="26"/>
      <c r="PCP31" s="27"/>
      <c r="PCQ31" s="28"/>
      <c r="PCR31" s="27"/>
      <c r="PCS31" s="28"/>
      <c r="PCT31" s="26"/>
      <c r="PCV31" s="55"/>
      <c r="PCW31" s="26"/>
      <c r="PCY31" s="27"/>
      <c r="PCZ31" s="28"/>
      <c r="PDA31" s="27"/>
      <c r="PDB31" s="28"/>
      <c r="PDC31" s="26"/>
      <c r="PDE31" s="55"/>
      <c r="PDF31" s="26"/>
      <c r="PDH31" s="27"/>
      <c r="PDI31" s="28"/>
      <c r="PDJ31" s="27"/>
      <c r="PDK31" s="28"/>
      <c r="PDL31" s="26"/>
      <c r="PDN31" s="55"/>
      <c r="PDO31" s="26"/>
      <c r="PDQ31" s="27"/>
      <c r="PDR31" s="28"/>
      <c r="PDS31" s="27"/>
      <c r="PDT31" s="28"/>
      <c r="PDU31" s="26"/>
      <c r="PDW31" s="55"/>
      <c r="PDX31" s="26"/>
      <c r="PDZ31" s="27"/>
      <c r="PEA31" s="28"/>
      <c r="PEB31" s="27"/>
      <c r="PEC31" s="28"/>
      <c r="PED31" s="26"/>
      <c r="PEF31" s="55"/>
      <c r="PEG31" s="26"/>
      <c r="PEI31" s="27"/>
      <c r="PEJ31" s="28"/>
      <c r="PEK31" s="27"/>
      <c r="PEL31" s="28"/>
      <c r="PEM31" s="26"/>
      <c r="PEO31" s="55"/>
      <c r="PEP31" s="26"/>
      <c r="PER31" s="27"/>
      <c r="PES31" s="28"/>
      <c r="PET31" s="27"/>
      <c r="PEU31" s="28"/>
      <c r="PEV31" s="26"/>
      <c r="PEX31" s="55"/>
      <c r="PEY31" s="26"/>
      <c r="PFA31" s="27"/>
      <c r="PFB31" s="28"/>
      <c r="PFC31" s="27"/>
      <c r="PFD31" s="28"/>
      <c r="PFE31" s="26"/>
      <c r="PFG31" s="55"/>
      <c r="PFH31" s="26"/>
      <c r="PFJ31" s="27"/>
      <c r="PFK31" s="28"/>
      <c r="PFL31" s="27"/>
      <c r="PFM31" s="28"/>
      <c r="PFN31" s="26"/>
      <c r="PFP31" s="55"/>
      <c r="PFQ31" s="26"/>
      <c r="PFS31" s="27"/>
      <c r="PFT31" s="28"/>
      <c r="PFU31" s="27"/>
      <c r="PFV31" s="28"/>
      <c r="PFW31" s="26"/>
      <c r="PFY31" s="55"/>
      <c r="PFZ31" s="26"/>
      <c r="PGB31" s="27"/>
      <c r="PGC31" s="28"/>
      <c r="PGD31" s="27"/>
      <c r="PGE31" s="28"/>
      <c r="PGF31" s="26"/>
      <c r="PGH31" s="55"/>
      <c r="PGI31" s="26"/>
      <c r="PGK31" s="27"/>
      <c r="PGL31" s="28"/>
      <c r="PGM31" s="27"/>
      <c r="PGN31" s="28"/>
      <c r="PGO31" s="26"/>
      <c r="PGQ31" s="55"/>
      <c r="PGR31" s="26"/>
      <c r="PGT31" s="27"/>
      <c r="PGU31" s="28"/>
      <c r="PGV31" s="27"/>
      <c r="PGW31" s="28"/>
      <c r="PGX31" s="26"/>
      <c r="PGZ31" s="55"/>
      <c r="PHA31" s="26"/>
      <c r="PHC31" s="27"/>
      <c r="PHD31" s="28"/>
      <c r="PHE31" s="27"/>
      <c r="PHF31" s="28"/>
      <c r="PHG31" s="26"/>
      <c r="PHI31" s="55"/>
      <c r="PHJ31" s="26"/>
      <c r="PHL31" s="27"/>
      <c r="PHM31" s="28"/>
      <c r="PHN31" s="27"/>
      <c r="PHO31" s="28"/>
      <c r="PHP31" s="26"/>
      <c r="PHR31" s="55"/>
      <c r="PHS31" s="26"/>
      <c r="PHU31" s="27"/>
      <c r="PHV31" s="28"/>
      <c r="PHW31" s="27"/>
      <c r="PHX31" s="28"/>
      <c r="PHY31" s="26"/>
      <c r="PIA31" s="55"/>
      <c r="PIB31" s="26"/>
      <c r="PID31" s="27"/>
      <c r="PIE31" s="28"/>
      <c r="PIF31" s="27"/>
      <c r="PIG31" s="28"/>
      <c r="PIH31" s="26"/>
      <c r="PIJ31" s="55"/>
      <c r="PIK31" s="26"/>
      <c r="PIM31" s="27"/>
      <c r="PIN31" s="28"/>
      <c r="PIO31" s="27"/>
      <c r="PIP31" s="28"/>
      <c r="PIQ31" s="26"/>
      <c r="PIS31" s="55"/>
      <c r="PIT31" s="26"/>
      <c r="PIV31" s="27"/>
      <c r="PIW31" s="28"/>
      <c r="PIX31" s="27"/>
      <c r="PIY31" s="28"/>
      <c r="PIZ31" s="26"/>
      <c r="PJB31" s="55"/>
      <c r="PJC31" s="26"/>
      <c r="PJE31" s="27"/>
      <c r="PJF31" s="28"/>
      <c r="PJG31" s="27"/>
      <c r="PJH31" s="28"/>
      <c r="PJI31" s="26"/>
      <c r="PJK31" s="55"/>
      <c r="PJL31" s="26"/>
      <c r="PJN31" s="27"/>
      <c r="PJO31" s="28"/>
      <c r="PJP31" s="27"/>
      <c r="PJQ31" s="28"/>
      <c r="PJR31" s="26"/>
      <c r="PJT31" s="55"/>
      <c r="PJU31" s="26"/>
      <c r="PJW31" s="27"/>
      <c r="PJX31" s="28"/>
      <c r="PJY31" s="27"/>
      <c r="PJZ31" s="28"/>
      <c r="PKA31" s="26"/>
      <c r="PKC31" s="55"/>
      <c r="PKD31" s="26"/>
      <c r="PKF31" s="27"/>
      <c r="PKG31" s="28"/>
      <c r="PKH31" s="27"/>
      <c r="PKI31" s="28"/>
      <c r="PKJ31" s="26"/>
      <c r="PKL31" s="55"/>
      <c r="PKM31" s="26"/>
      <c r="PKO31" s="27"/>
      <c r="PKP31" s="28"/>
      <c r="PKQ31" s="27"/>
      <c r="PKR31" s="28"/>
      <c r="PKS31" s="26"/>
      <c r="PKU31" s="55"/>
      <c r="PKV31" s="26"/>
      <c r="PKX31" s="27"/>
      <c r="PKY31" s="28"/>
      <c r="PKZ31" s="27"/>
      <c r="PLA31" s="28"/>
      <c r="PLB31" s="26"/>
      <c r="PLD31" s="55"/>
      <c r="PLE31" s="26"/>
      <c r="PLG31" s="27"/>
      <c r="PLH31" s="28"/>
      <c r="PLI31" s="27"/>
      <c r="PLJ31" s="28"/>
      <c r="PLK31" s="26"/>
      <c r="PLM31" s="55"/>
      <c r="PLN31" s="26"/>
      <c r="PLP31" s="27"/>
      <c r="PLQ31" s="28"/>
      <c r="PLR31" s="27"/>
      <c r="PLS31" s="28"/>
      <c r="PLT31" s="26"/>
      <c r="PLV31" s="55"/>
      <c r="PLW31" s="26"/>
      <c r="PLY31" s="27"/>
      <c r="PLZ31" s="28"/>
      <c r="PMA31" s="27"/>
      <c r="PMB31" s="28"/>
      <c r="PMC31" s="26"/>
      <c r="PME31" s="55"/>
      <c r="PMF31" s="26"/>
      <c r="PMH31" s="27"/>
      <c r="PMI31" s="28"/>
      <c r="PMJ31" s="27"/>
      <c r="PMK31" s="28"/>
      <c r="PML31" s="26"/>
      <c r="PMN31" s="55"/>
      <c r="PMO31" s="26"/>
      <c r="PMQ31" s="27"/>
      <c r="PMR31" s="28"/>
      <c r="PMS31" s="27"/>
      <c r="PMT31" s="28"/>
      <c r="PMU31" s="26"/>
      <c r="PMW31" s="55"/>
      <c r="PMX31" s="26"/>
      <c r="PMZ31" s="27"/>
      <c r="PNA31" s="28"/>
      <c r="PNB31" s="27"/>
      <c r="PNC31" s="28"/>
      <c r="PND31" s="26"/>
      <c r="PNF31" s="55"/>
      <c r="PNG31" s="26"/>
      <c r="PNI31" s="27"/>
      <c r="PNJ31" s="28"/>
      <c r="PNK31" s="27"/>
      <c r="PNL31" s="28"/>
      <c r="PNM31" s="26"/>
      <c r="PNO31" s="55"/>
      <c r="PNP31" s="26"/>
      <c r="PNR31" s="27"/>
      <c r="PNS31" s="28"/>
      <c r="PNT31" s="27"/>
      <c r="PNU31" s="28"/>
      <c r="PNV31" s="26"/>
      <c r="PNX31" s="55"/>
      <c r="PNY31" s="26"/>
      <c r="POA31" s="27"/>
      <c r="POB31" s="28"/>
      <c r="POC31" s="27"/>
      <c r="POD31" s="28"/>
      <c r="POE31" s="26"/>
      <c r="POG31" s="55"/>
      <c r="POH31" s="26"/>
      <c r="POJ31" s="27"/>
      <c r="POK31" s="28"/>
      <c r="POL31" s="27"/>
      <c r="POM31" s="28"/>
      <c r="PON31" s="26"/>
      <c r="POP31" s="55"/>
      <c r="POQ31" s="26"/>
      <c r="POS31" s="27"/>
      <c r="POT31" s="28"/>
      <c r="POU31" s="27"/>
      <c r="POV31" s="28"/>
      <c r="POW31" s="26"/>
      <c r="POY31" s="55"/>
      <c r="POZ31" s="26"/>
      <c r="PPB31" s="27"/>
      <c r="PPC31" s="28"/>
      <c r="PPD31" s="27"/>
      <c r="PPE31" s="28"/>
      <c r="PPF31" s="26"/>
      <c r="PPH31" s="55"/>
      <c r="PPI31" s="26"/>
      <c r="PPK31" s="27"/>
      <c r="PPL31" s="28"/>
      <c r="PPM31" s="27"/>
      <c r="PPN31" s="28"/>
      <c r="PPO31" s="26"/>
      <c r="PPQ31" s="55"/>
      <c r="PPR31" s="26"/>
      <c r="PPT31" s="27"/>
      <c r="PPU31" s="28"/>
      <c r="PPV31" s="27"/>
      <c r="PPW31" s="28"/>
      <c r="PPX31" s="26"/>
      <c r="PPZ31" s="55"/>
      <c r="PQA31" s="26"/>
      <c r="PQC31" s="27"/>
      <c r="PQD31" s="28"/>
      <c r="PQE31" s="27"/>
      <c r="PQF31" s="28"/>
      <c r="PQG31" s="26"/>
      <c r="PQI31" s="55"/>
      <c r="PQJ31" s="26"/>
      <c r="PQL31" s="27"/>
      <c r="PQM31" s="28"/>
      <c r="PQN31" s="27"/>
      <c r="PQO31" s="28"/>
      <c r="PQP31" s="26"/>
      <c r="PQR31" s="55"/>
      <c r="PQS31" s="26"/>
      <c r="PQU31" s="27"/>
      <c r="PQV31" s="28"/>
      <c r="PQW31" s="27"/>
      <c r="PQX31" s="28"/>
      <c r="PQY31" s="26"/>
      <c r="PRA31" s="55"/>
      <c r="PRB31" s="26"/>
      <c r="PRD31" s="27"/>
      <c r="PRE31" s="28"/>
      <c r="PRF31" s="27"/>
      <c r="PRG31" s="28"/>
      <c r="PRH31" s="26"/>
      <c r="PRJ31" s="55"/>
      <c r="PRK31" s="26"/>
      <c r="PRM31" s="27"/>
      <c r="PRN31" s="28"/>
      <c r="PRO31" s="27"/>
      <c r="PRP31" s="28"/>
      <c r="PRQ31" s="26"/>
      <c r="PRS31" s="55"/>
      <c r="PRT31" s="26"/>
      <c r="PRV31" s="27"/>
      <c r="PRW31" s="28"/>
      <c r="PRX31" s="27"/>
      <c r="PRY31" s="28"/>
      <c r="PRZ31" s="26"/>
      <c r="PSB31" s="55"/>
      <c r="PSC31" s="26"/>
      <c r="PSE31" s="27"/>
      <c r="PSF31" s="28"/>
      <c r="PSG31" s="27"/>
      <c r="PSH31" s="28"/>
      <c r="PSI31" s="26"/>
      <c r="PSK31" s="55"/>
      <c r="PSL31" s="26"/>
      <c r="PSN31" s="27"/>
      <c r="PSO31" s="28"/>
      <c r="PSP31" s="27"/>
      <c r="PSQ31" s="28"/>
      <c r="PSR31" s="26"/>
      <c r="PST31" s="55"/>
      <c r="PSU31" s="26"/>
      <c r="PSW31" s="27"/>
      <c r="PSX31" s="28"/>
      <c r="PSY31" s="27"/>
      <c r="PSZ31" s="28"/>
      <c r="PTA31" s="26"/>
      <c r="PTC31" s="55"/>
      <c r="PTD31" s="26"/>
      <c r="PTF31" s="27"/>
      <c r="PTG31" s="28"/>
      <c r="PTH31" s="27"/>
      <c r="PTI31" s="28"/>
      <c r="PTJ31" s="26"/>
      <c r="PTL31" s="55"/>
      <c r="PTM31" s="26"/>
      <c r="PTO31" s="27"/>
      <c r="PTP31" s="28"/>
      <c r="PTQ31" s="27"/>
      <c r="PTR31" s="28"/>
      <c r="PTS31" s="26"/>
      <c r="PTU31" s="55"/>
      <c r="PTV31" s="26"/>
      <c r="PTX31" s="27"/>
      <c r="PTY31" s="28"/>
      <c r="PTZ31" s="27"/>
      <c r="PUA31" s="28"/>
      <c r="PUB31" s="26"/>
      <c r="PUD31" s="55"/>
      <c r="PUE31" s="26"/>
      <c r="PUG31" s="27"/>
      <c r="PUH31" s="28"/>
      <c r="PUI31" s="27"/>
      <c r="PUJ31" s="28"/>
      <c r="PUK31" s="26"/>
      <c r="PUM31" s="55"/>
      <c r="PUN31" s="26"/>
      <c r="PUP31" s="27"/>
      <c r="PUQ31" s="28"/>
      <c r="PUR31" s="27"/>
      <c r="PUS31" s="28"/>
      <c r="PUT31" s="26"/>
      <c r="PUV31" s="55"/>
      <c r="PUW31" s="26"/>
      <c r="PUY31" s="27"/>
      <c r="PUZ31" s="28"/>
      <c r="PVA31" s="27"/>
      <c r="PVB31" s="28"/>
      <c r="PVC31" s="26"/>
      <c r="PVE31" s="55"/>
      <c r="PVF31" s="26"/>
      <c r="PVH31" s="27"/>
      <c r="PVI31" s="28"/>
      <c r="PVJ31" s="27"/>
      <c r="PVK31" s="28"/>
      <c r="PVL31" s="26"/>
      <c r="PVN31" s="55"/>
      <c r="PVO31" s="26"/>
      <c r="PVQ31" s="27"/>
      <c r="PVR31" s="28"/>
      <c r="PVS31" s="27"/>
      <c r="PVT31" s="28"/>
      <c r="PVU31" s="26"/>
      <c r="PVW31" s="55"/>
      <c r="PVX31" s="26"/>
      <c r="PVZ31" s="27"/>
      <c r="PWA31" s="28"/>
      <c r="PWB31" s="27"/>
      <c r="PWC31" s="28"/>
      <c r="PWD31" s="26"/>
      <c r="PWF31" s="55"/>
      <c r="PWG31" s="26"/>
      <c r="PWI31" s="27"/>
      <c r="PWJ31" s="28"/>
      <c r="PWK31" s="27"/>
      <c r="PWL31" s="28"/>
      <c r="PWM31" s="26"/>
      <c r="PWO31" s="55"/>
      <c r="PWP31" s="26"/>
      <c r="PWR31" s="27"/>
      <c r="PWS31" s="28"/>
      <c r="PWT31" s="27"/>
      <c r="PWU31" s="28"/>
      <c r="PWV31" s="26"/>
      <c r="PWX31" s="55"/>
      <c r="PWY31" s="26"/>
      <c r="PXA31" s="27"/>
      <c r="PXB31" s="28"/>
      <c r="PXC31" s="27"/>
      <c r="PXD31" s="28"/>
      <c r="PXE31" s="26"/>
      <c r="PXG31" s="55"/>
      <c r="PXH31" s="26"/>
      <c r="PXJ31" s="27"/>
      <c r="PXK31" s="28"/>
      <c r="PXL31" s="27"/>
      <c r="PXM31" s="28"/>
      <c r="PXN31" s="26"/>
      <c r="PXP31" s="55"/>
      <c r="PXQ31" s="26"/>
      <c r="PXS31" s="27"/>
      <c r="PXT31" s="28"/>
      <c r="PXU31" s="27"/>
      <c r="PXV31" s="28"/>
      <c r="PXW31" s="26"/>
      <c r="PXY31" s="55"/>
      <c r="PXZ31" s="26"/>
      <c r="PYB31" s="27"/>
      <c r="PYC31" s="28"/>
      <c r="PYD31" s="27"/>
      <c r="PYE31" s="28"/>
      <c r="PYF31" s="26"/>
      <c r="PYH31" s="55"/>
      <c r="PYI31" s="26"/>
      <c r="PYK31" s="27"/>
      <c r="PYL31" s="28"/>
      <c r="PYM31" s="27"/>
      <c r="PYN31" s="28"/>
      <c r="PYO31" s="26"/>
      <c r="PYQ31" s="55"/>
      <c r="PYR31" s="26"/>
      <c r="PYT31" s="27"/>
      <c r="PYU31" s="28"/>
      <c r="PYV31" s="27"/>
      <c r="PYW31" s="28"/>
      <c r="PYX31" s="26"/>
      <c r="PYZ31" s="55"/>
      <c r="PZA31" s="26"/>
      <c r="PZC31" s="27"/>
      <c r="PZD31" s="28"/>
      <c r="PZE31" s="27"/>
      <c r="PZF31" s="28"/>
      <c r="PZG31" s="26"/>
      <c r="PZI31" s="55"/>
      <c r="PZJ31" s="26"/>
      <c r="PZL31" s="27"/>
      <c r="PZM31" s="28"/>
      <c r="PZN31" s="27"/>
      <c r="PZO31" s="28"/>
      <c r="PZP31" s="26"/>
      <c r="PZR31" s="55"/>
      <c r="PZS31" s="26"/>
      <c r="PZU31" s="27"/>
      <c r="PZV31" s="28"/>
      <c r="PZW31" s="27"/>
      <c r="PZX31" s="28"/>
      <c r="PZY31" s="26"/>
      <c r="QAA31" s="55"/>
      <c r="QAB31" s="26"/>
      <c r="QAD31" s="27"/>
      <c r="QAE31" s="28"/>
      <c r="QAF31" s="27"/>
      <c r="QAG31" s="28"/>
      <c r="QAH31" s="26"/>
      <c r="QAJ31" s="55"/>
      <c r="QAK31" s="26"/>
      <c r="QAM31" s="27"/>
      <c r="QAN31" s="28"/>
      <c r="QAO31" s="27"/>
      <c r="QAP31" s="28"/>
      <c r="QAQ31" s="26"/>
      <c r="QAS31" s="55"/>
      <c r="QAT31" s="26"/>
      <c r="QAV31" s="27"/>
      <c r="QAW31" s="28"/>
      <c r="QAX31" s="27"/>
      <c r="QAY31" s="28"/>
      <c r="QAZ31" s="26"/>
      <c r="QBB31" s="55"/>
      <c r="QBC31" s="26"/>
      <c r="QBE31" s="27"/>
      <c r="QBF31" s="28"/>
      <c r="QBG31" s="27"/>
      <c r="QBH31" s="28"/>
      <c r="QBI31" s="26"/>
      <c r="QBK31" s="55"/>
      <c r="QBL31" s="26"/>
      <c r="QBN31" s="27"/>
      <c r="QBO31" s="28"/>
      <c r="QBP31" s="27"/>
      <c r="QBQ31" s="28"/>
      <c r="QBR31" s="26"/>
      <c r="QBT31" s="55"/>
      <c r="QBU31" s="26"/>
      <c r="QBW31" s="27"/>
      <c r="QBX31" s="28"/>
      <c r="QBY31" s="27"/>
      <c r="QBZ31" s="28"/>
      <c r="QCA31" s="26"/>
      <c r="QCC31" s="55"/>
      <c r="QCD31" s="26"/>
      <c r="QCF31" s="27"/>
      <c r="QCG31" s="28"/>
      <c r="QCH31" s="27"/>
      <c r="QCI31" s="28"/>
      <c r="QCJ31" s="26"/>
      <c r="QCL31" s="55"/>
      <c r="QCM31" s="26"/>
      <c r="QCO31" s="27"/>
      <c r="QCP31" s="28"/>
      <c r="QCQ31" s="27"/>
      <c r="QCR31" s="28"/>
      <c r="QCS31" s="26"/>
      <c r="QCU31" s="55"/>
      <c r="QCV31" s="26"/>
      <c r="QCX31" s="27"/>
      <c r="QCY31" s="28"/>
      <c r="QCZ31" s="27"/>
      <c r="QDA31" s="28"/>
      <c r="QDB31" s="26"/>
      <c r="QDD31" s="55"/>
      <c r="QDE31" s="26"/>
      <c r="QDG31" s="27"/>
      <c r="QDH31" s="28"/>
      <c r="QDI31" s="27"/>
      <c r="QDJ31" s="28"/>
      <c r="QDK31" s="26"/>
      <c r="QDM31" s="55"/>
      <c r="QDN31" s="26"/>
      <c r="QDP31" s="27"/>
      <c r="QDQ31" s="28"/>
      <c r="QDR31" s="27"/>
      <c r="QDS31" s="28"/>
      <c r="QDT31" s="26"/>
      <c r="QDV31" s="55"/>
      <c r="QDW31" s="26"/>
      <c r="QDY31" s="27"/>
      <c r="QDZ31" s="28"/>
      <c r="QEA31" s="27"/>
      <c r="QEB31" s="28"/>
      <c r="QEC31" s="26"/>
      <c r="QEE31" s="55"/>
      <c r="QEF31" s="26"/>
      <c r="QEH31" s="27"/>
      <c r="QEI31" s="28"/>
      <c r="QEJ31" s="27"/>
      <c r="QEK31" s="28"/>
      <c r="QEL31" s="26"/>
      <c r="QEN31" s="55"/>
      <c r="QEO31" s="26"/>
      <c r="QEQ31" s="27"/>
      <c r="QER31" s="28"/>
      <c r="QES31" s="27"/>
      <c r="QET31" s="28"/>
      <c r="QEU31" s="26"/>
      <c r="QEW31" s="55"/>
      <c r="QEX31" s="26"/>
      <c r="QEZ31" s="27"/>
      <c r="QFA31" s="28"/>
      <c r="QFB31" s="27"/>
      <c r="QFC31" s="28"/>
      <c r="QFD31" s="26"/>
      <c r="QFF31" s="55"/>
      <c r="QFG31" s="26"/>
      <c r="QFI31" s="27"/>
      <c r="QFJ31" s="28"/>
      <c r="QFK31" s="27"/>
      <c r="QFL31" s="28"/>
      <c r="QFM31" s="26"/>
      <c r="QFO31" s="55"/>
      <c r="QFP31" s="26"/>
      <c r="QFR31" s="27"/>
      <c r="QFS31" s="28"/>
      <c r="QFT31" s="27"/>
      <c r="QFU31" s="28"/>
      <c r="QFV31" s="26"/>
      <c r="QFX31" s="55"/>
      <c r="QFY31" s="26"/>
      <c r="QGA31" s="27"/>
      <c r="QGB31" s="28"/>
      <c r="QGC31" s="27"/>
      <c r="QGD31" s="28"/>
      <c r="QGE31" s="26"/>
      <c r="QGG31" s="55"/>
      <c r="QGH31" s="26"/>
      <c r="QGJ31" s="27"/>
      <c r="QGK31" s="28"/>
      <c r="QGL31" s="27"/>
      <c r="QGM31" s="28"/>
      <c r="QGN31" s="26"/>
      <c r="QGP31" s="55"/>
      <c r="QGQ31" s="26"/>
      <c r="QGS31" s="27"/>
      <c r="QGT31" s="28"/>
      <c r="QGU31" s="27"/>
      <c r="QGV31" s="28"/>
      <c r="QGW31" s="26"/>
      <c r="QGY31" s="55"/>
      <c r="QGZ31" s="26"/>
      <c r="QHB31" s="27"/>
      <c r="QHC31" s="28"/>
      <c r="QHD31" s="27"/>
      <c r="QHE31" s="28"/>
      <c r="QHF31" s="26"/>
      <c r="QHH31" s="55"/>
      <c r="QHI31" s="26"/>
      <c r="QHK31" s="27"/>
      <c r="QHL31" s="28"/>
      <c r="QHM31" s="27"/>
      <c r="QHN31" s="28"/>
      <c r="QHO31" s="26"/>
      <c r="QHQ31" s="55"/>
      <c r="QHR31" s="26"/>
      <c r="QHT31" s="27"/>
      <c r="QHU31" s="28"/>
      <c r="QHV31" s="27"/>
      <c r="QHW31" s="28"/>
      <c r="QHX31" s="26"/>
      <c r="QHZ31" s="55"/>
      <c r="QIA31" s="26"/>
      <c r="QIC31" s="27"/>
      <c r="QID31" s="28"/>
      <c r="QIE31" s="27"/>
      <c r="QIF31" s="28"/>
      <c r="QIG31" s="26"/>
      <c r="QII31" s="55"/>
      <c r="QIJ31" s="26"/>
      <c r="QIL31" s="27"/>
      <c r="QIM31" s="28"/>
      <c r="QIN31" s="27"/>
      <c r="QIO31" s="28"/>
      <c r="QIP31" s="26"/>
      <c r="QIR31" s="55"/>
      <c r="QIS31" s="26"/>
      <c r="QIU31" s="27"/>
      <c r="QIV31" s="28"/>
      <c r="QIW31" s="27"/>
      <c r="QIX31" s="28"/>
      <c r="QIY31" s="26"/>
      <c r="QJA31" s="55"/>
      <c r="QJB31" s="26"/>
      <c r="QJD31" s="27"/>
      <c r="QJE31" s="28"/>
      <c r="QJF31" s="27"/>
      <c r="QJG31" s="28"/>
      <c r="QJH31" s="26"/>
      <c r="QJJ31" s="55"/>
      <c r="QJK31" s="26"/>
      <c r="QJM31" s="27"/>
      <c r="QJN31" s="28"/>
      <c r="QJO31" s="27"/>
      <c r="QJP31" s="28"/>
      <c r="QJQ31" s="26"/>
      <c r="QJS31" s="55"/>
      <c r="QJT31" s="26"/>
      <c r="QJV31" s="27"/>
      <c r="QJW31" s="28"/>
      <c r="QJX31" s="27"/>
      <c r="QJY31" s="28"/>
      <c r="QJZ31" s="26"/>
      <c r="QKB31" s="55"/>
      <c r="QKC31" s="26"/>
      <c r="QKE31" s="27"/>
      <c r="QKF31" s="28"/>
      <c r="QKG31" s="27"/>
      <c r="QKH31" s="28"/>
      <c r="QKI31" s="26"/>
      <c r="QKK31" s="55"/>
      <c r="QKL31" s="26"/>
      <c r="QKN31" s="27"/>
      <c r="QKO31" s="28"/>
      <c r="QKP31" s="27"/>
      <c r="QKQ31" s="28"/>
      <c r="QKR31" s="26"/>
      <c r="QKT31" s="55"/>
      <c r="QKU31" s="26"/>
      <c r="QKW31" s="27"/>
      <c r="QKX31" s="28"/>
      <c r="QKY31" s="27"/>
      <c r="QKZ31" s="28"/>
      <c r="QLA31" s="26"/>
      <c r="QLC31" s="55"/>
      <c r="QLD31" s="26"/>
      <c r="QLF31" s="27"/>
      <c r="QLG31" s="28"/>
      <c r="QLH31" s="27"/>
      <c r="QLI31" s="28"/>
      <c r="QLJ31" s="26"/>
      <c r="QLL31" s="55"/>
      <c r="QLM31" s="26"/>
      <c r="QLO31" s="27"/>
      <c r="QLP31" s="28"/>
      <c r="QLQ31" s="27"/>
      <c r="QLR31" s="28"/>
      <c r="QLS31" s="26"/>
      <c r="QLU31" s="55"/>
      <c r="QLV31" s="26"/>
      <c r="QLX31" s="27"/>
      <c r="QLY31" s="28"/>
      <c r="QLZ31" s="27"/>
      <c r="QMA31" s="28"/>
      <c r="QMB31" s="26"/>
      <c r="QMD31" s="55"/>
      <c r="QME31" s="26"/>
      <c r="QMG31" s="27"/>
      <c r="QMH31" s="28"/>
      <c r="QMI31" s="27"/>
      <c r="QMJ31" s="28"/>
      <c r="QMK31" s="26"/>
      <c r="QMM31" s="55"/>
      <c r="QMN31" s="26"/>
      <c r="QMP31" s="27"/>
      <c r="QMQ31" s="28"/>
      <c r="QMR31" s="27"/>
      <c r="QMS31" s="28"/>
      <c r="QMT31" s="26"/>
      <c r="QMV31" s="55"/>
      <c r="QMW31" s="26"/>
      <c r="QMY31" s="27"/>
      <c r="QMZ31" s="28"/>
      <c r="QNA31" s="27"/>
      <c r="QNB31" s="28"/>
      <c r="QNC31" s="26"/>
      <c r="QNE31" s="55"/>
      <c r="QNF31" s="26"/>
      <c r="QNH31" s="27"/>
      <c r="QNI31" s="28"/>
      <c r="QNJ31" s="27"/>
      <c r="QNK31" s="28"/>
      <c r="QNL31" s="26"/>
      <c r="QNN31" s="55"/>
      <c r="QNO31" s="26"/>
      <c r="QNQ31" s="27"/>
      <c r="QNR31" s="28"/>
      <c r="QNS31" s="27"/>
      <c r="QNT31" s="28"/>
      <c r="QNU31" s="26"/>
      <c r="QNW31" s="55"/>
      <c r="QNX31" s="26"/>
      <c r="QNZ31" s="27"/>
      <c r="QOA31" s="28"/>
      <c r="QOB31" s="27"/>
      <c r="QOC31" s="28"/>
      <c r="QOD31" s="26"/>
      <c r="QOF31" s="55"/>
      <c r="QOG31" s="26"/>
      <c r="QOI31" s="27"/>
      <c r="QOJ31" s="28"/>
      <c r="QOK31" s="27"/>
      <c r="QOL31" s="28"/>
      <c r="QOM31" s="26"/>
      <c r="QOO31" s="55"/>
      <c r="QOP31" s="26"/>
      <c r="QOR31" s="27"/>
      <c r="QOS31" s="28"/>
      <c r="QOT31" s="27"/>
      <c r="QOU31" s="28"/>
      <c r="QOV31" s="26"/>
      <c r="QOX31" s="55"/>
      <c r="QOY31" s="26"/>
      <c r="QPA31" s="27"/>
      <c r="QPB31" s="28"/>
      <c r="QPC31" s="27"/>
      <c r="QPD31" s="28"/>
      <c r="QPE31" s="26"/>
      <c r="QPG31" s="55"/>
      <c r="QPH31" s="26"/>
      <c r="QPJ31" s="27"/>
      <c r="QPK31" s="28"/>
      <c r="QPL31" s="27"/>
      <c r="QPM31" s="28"/>
      <c r="QPN31" s="26"/>
      <c r="QPP31" s="55"/>
      <c r="QPQ31" s="26"/>
      <c r="QPS31" s="27"/>
      <c r="QPT31" s="28"/>
      <c r="QPU31" s="27"/>
      <c r="QPV31" s="28"/>
      <c r="QPW31" s="26"/>
      <c r="QPY31" s="55"/>
      <c r="QPZ31" s="26"/>
      <c r="QQB31" s="27"/>
      <c r="QQC31" s="28"/>
      <c r="QQD31" s="27"/>
      <c r="QQE31" s="28"/>
      <c r="QQF31" s="26"/>
      <c r="QQH31" s="55"/>
      <c r="QQI31" s="26"/>
      <c r="QQK31" s="27"/>
      <c r="QQL31" s="28"/>
      <c r="QQM31" s="27"/>
      <c r="QQN31" s="28"/>
      <c r="QQO31" s="26"/>
      <c r="QQQ31" s="55"/>
      <c r="QQR31" s="26"/>
      <c r="QQT31" s="27"/>
      <c r="QQU31" s="28"/>
      <c r="QQV31" s="27"/>
      <c r="QQW31" s="28"/>
      <c r="QQX31" s="26"/>
      <c r="QQZ31" s="55"/>
      <c r="QRA31" s="26"/>
      <c r="QRC31" s="27"/>
      <c r="QRD31" s="28"/>
      <c r="QRE31" s="27"/>
      <c r="QRF31" s="28"/>
      <c r="QRG31" s="26"/>
      <c r="QRI31" s="55"/>
      <c r="QRJ31" s="26"/>
      <c r="QRL31" s="27"/>
      <c r="QRM31" s="28"/>
      <c r="QRN31" s="27"/>
      <c r="QRO31" s="28"/>
      <c r="QRP31" s="26"/>
      <c r="QRR31" s="55"/>
      <c r="QRS31" s="26"/>
      <c r="QRU31" s="27"/>
      <c r="QRV31" s="28"/>
      <c r="QRW31" s="27"/>
      <c r="QRX31" s="28"/>
      <c r="QRY31" s="26"/>
      <c r="QSA31" s="55"/>
      <c r="QSB31" s="26"/>
      <c r="QSD31" s="27"/>
      <c r="QSE31" s="28"/>
      <c r="QSF31" s="27"/>
      <c r="QSG31" s="28"/>
      <c r="QSH31" s="26"/>
      <c r="QSJ31" s="55"/>
      <c r="QSK31" s="26"/>
      <c r="QSM31" s="27"/>
      <c r="QSN31" s="28"/>
      <c r="QSO31" s="27"/>
      <c r="QSP31" s="28"/>
      <c r="QSQ31" s="26"/>
      <c r="QSS31" s="55"/>
      <c r="QST31" s="26"/>
      <c r="QSV31" s="27"/>
      <c r="QSW31" s="28"/>
      <c r="QSX31" s="27"/>
      <c r="QSY31" s="28"/>
      <c r="QSZ31" s="26"/>
      <c r="QTB31" s="55"/>
      <c r="QTC31" s="26"/>
      <c r="QTE31" s="27"/>
      <c r="QTF31" s="28"/>
      <c r="QTG31" s="27"/>
      <c r="QTH31" s="28"/>
      <c r="QTI31" s="26"/>
      <c r="QTK31" s="55"/>
      <c r="QTL31" s="26"/>
      <c r="QTN31" s="27"/>
      <c r="QTO31" s="28"/>
      <c r="QTP31" s="27"/>
      <c r="QTQ31" s="28"/>
      <c r="QTR31" s="26"/>
      <c r="QTT31" s="55"/>
      <c r="QTU31" s="26"/>
      <c r="QTW31" s="27"/>
      <c r="QTX31" s="28"/>
      <c r="QTY31" s="27"/>
      <c r="QTZ31" s="28"/>
      <c r="QUA31" s="26"/>
      <c r="QUC31" s="55"/>
      <c r="QUD31" s="26"/>
      <c r="QUF31" s="27"/>
      <c r="QUG31" s="28"/>
      <c r="QUH31" s="27"/>
      <c r="QUI31" s="28"/>
      <c r="QUJ31" s="26"/>
      <c r="QUL31" s="55"/>
      <c r="QUM31" s="26"/>
      <c r="QUO31" s="27"/>
      <c r="QUP31" s="28"/>
      <c r="QUQ31" s="27"/>
      <c r="QUR31" s="28"/>
      <c r="QUS31" s="26"/>
      <c r="QUU31" s="55"/>
      <c r="QUV31" s="26"/>
      <c r="QUX31" s="27"/>
      <c r="QUY31" s="28"/>
      <c r="QUZ31" s="27"/>
      <c r="QVA31" s="28"/>
      <c r="QVB31" s="26"/>
      <c r="QVD31" s="55"/>
      <c r="QVE31" s="26"/>
      <c r="QVG31" s="27"/>
      <c r="QVH31" s="28"/>
      <c r="QVI31" s="27"/>
      <c r="QVJ31" s="28"/>
      <c r="QVK31" s="26"/>
      <c r="QVM31" s="55"/>
      <c r="QVN31" s="26"/>
      <c r="QVP31" s="27"/>
      <c r="QVQ31" s="28"/>
      <c r="QVR31" s="27"/>
      <c r="QVS31" s="28"/>
      <c r="QVT31" s="26"/>
      <c r="QVV31" s="55"/>
      <c r="QVW31" s="26"/>
      <c r="QVY31" s="27"/>
      <c r="QVZ31" s="28"/>
      <c r="QWA31" s="27"/>
      <c r="QWB31" s="28"/>
      <c r="QWC31" s="26"/>
      <c r="QWE31" s="55"/>
      <c r="QWF31" s="26"/>
      <c r="QWH31" s="27"/>
      <c r="QWI31" s="28"/>
      <c r="QWJ31" s="27"/>
      <c r="QWK31" s="28"/>
      <c r="QWL31" s="26"/>
      <c r="QWN31" s="55"/>
      <c r="QWO31" s="26"/>
      <c r="QWQ31" s="27"/>
      <c r="QWR31" s="28"/>
      <c r="QWS31" s="27"/>
      <c r="QWT31" s="28"/>
      <c r="QWU31" s="26"/>
      <c r="QWW31" s="55"/>
      <c r="QWX31" s="26"/>
      <c r="QWZ31" s="27"/>
      <c r="QXA31" s="28"/>
      <c r="QXB31" s="27"/>
      <c r="QXC31" s="28"/>
      <c r="QXD31" s="26"/>
      <c r="QXF31" s="55"/>
      <c r="QXG31" s="26"/>
      <c r="QXI31" s="27"/>
      <c r="QXJ31" s="28"/>
      <c r="QXK31" s="27"/>
      <c r="QXL31" s="28"/>
      <c r="QXM31" s="26"/>
      <c r="QXO31" s="55"/>
      <c r="QXP31" s="26"/>
      <c r="QXR31" s="27"/>
      <c r="QXS31" s="28"/>
      <c r="QXT31" s="27"/>
      <c r="QXU31" s="28"/>
      <c r="QXV31" s="26"/>
      <c r="QXX31" s="55"/>
      <c r="QXY31" s="26"/>
      <c r="QYA31" s="27"/>
      <c r="QYB31" s="28"/>
      <c r="QYC31" s="27"/>
      <c r="QYD31" s="28"/>
      <c r="QYE31" s="26"/>
      <c r="QYG31" s="55"/>
      <c r="QYH31" s="26"/>
      <c r="QYJ31" s="27"/>
      <c r="QYK31" s="28"/>
      <c r="QYL31" s="27"/>
      <c r="QYM31" s="28"/>
      <c r="QYN31" s="26"/>
      <c r="QYP31" s="55"/>
      <c r="QYQ31" s="26"/>
      <c r="QYS31" s="27"/>
      <c r="QYT31" s="28"/>
      <c r="QYU31" s="27"/>
      <c r="QYV31" s="28"/>
      <c r="QYW31" s="26"/>
      <c r="QYY31" s="55"/>
      <c r="QYZ31" s="26"/>
      <c r="QZB31" s="27"/>
      <c r="QZC31" s="28"/>
      <c r="QZD31" s="27"/>
      <c r="QZE31" s="28"/>
      <c r="QZF31" s="26"/>
      <c r="QZH31" s="55"/>
      <c r="QZI31" s="26"/>
      <c r="QZK31" s="27"/>
      <c r="QZL31" s="28"/>
      <c r="QZM31" s="27"/>
      <c r="QZN31" s="28"/>
      <c r="QZO31" s="26"/>
      <c r="QZQ31" s="55"/>
      <c r="QZR31" s="26"/>
      <c r="QZT31" s="27"/>
      <c r="QZU31" s="28"/>
      <c r="QZV31" s="27"/>
      <c r="QZW31" s="28"/>
      <c r="QZX31" s="26"/>
      <c r="QZZ31" s="55"/>
      <c r="RAA31" s="26"/>
      <c r="RAC31" s="27"/>
      <c r="RAD31" s="28"/>
      <c r="RAE31" s="27"/>
      <c r="RAF31" s="28"/>
      <c r="RAG31" s="26"/>
      <c r="RAI31" s="55"/>
      <c r="RAJ31" s="26"/>
      <c r="RAL31" s="27"/>
      <c r="RAM31" s="28"/>
      <c r="RAN31" s="27"/>
      <c r="RAO31" s="28"/>
      <c r="RAP31" s="26"/>
      <c r="RAR31" s="55"/>
      <c r="RAS31" s="26"/>
      <c r="RAU31" s="27"/>
      <c r="RAV31" s="28"/>
      <c r="RAW31" s="27"/>
      <c r="RAX31" s="28"/>
      <c r="RAY31" s="26"/>
      <c r="RBA31" s="55"/>
      <c r="RBB31" s="26"/>
      <c r="RBD31" s="27"/>
      <c r="RBE31" s="28"/>
      <c r="RBF31" s="27"/>
      <c r="RBG31" s="28"/>
      <c r="RBH31" s="26"/>
      <c r="RBJ31" s="55"/>
      <c r="RBK31" s="26"/>
      <c r="RBM31" s="27"/>
      <c r="RBN31" s="28"/>
      <c r="RBO31" s="27"/>
      <c r="RBP31" s="28"/>
      <c r="RBQ31" s="26"/>
      <c r="RBS31" s="55"/>
      <c r="RBT31" s="26"/>
      <c r="RBV31" s="27"/>
      <c r="RBW31" s="28"/>
      <c r="RBX31" s="27"/>
      <c r="RBY31" s="28"/>
      <c r="RBZ31" s="26"/>
      <c r="RCB31" s="55"/>
      <c r="RCC31" s="26"/>
      <c r="RCE31" s="27"/>
      <c r="RCF31" s="28"/>
      <c r="RCG31" s="27"/>
      <c r="RCH31" s="28"/>
      <c r="RCI31" s="26"/>
      <c r="RCK31" s="55"/>
      <c r="RCL31" s="26"/>
      <c r="RCN31" s="27"/>
      <c r="RCO31" s="28"/>
      <c r="RCP31" s="27"/>
      <c r="RCQ31" s="28"/>
      <c r="RCR31" s="26"/>
      <c r="RCT31" s="55"/>
      <c r="RCU31" s="26"/>
      <c r="RCW31" s="27"/>
      <c r="RCX31" s="28"/>
      <c r="RCY31" s="27"/>
      <c r="RCZ31" s="28"/>
      <c r="RDA31" s="26"/>
      <c r="RDC31" s="55"/>
      <c r="RDD31" s="26"/>
      <c r="RDF31" s="27"/>
      <c r="RDG31" s="28"/>
      <c r="RDH31" s="27"/>
      <c r="RDI31" s="28"/>
      <c r="RDJ31" s="26"/>
      <c r="RDL31" s="55"/>
      <c r="RDM31" s="26"/>
      <c r="RDO31" s="27"/>
      <c r="RDP31" s="28"/>
      <c r="RDQ31" s="27"/>
      <c r="RDR31" s="28"/>
      <c r="RDS31" s="26"/>
      <c r="RDU31" s="55"/>
      <c r="RDV31" s="26"/>
      <c r="RDX31" s="27"/>
      <c r="RDY31" s="28"/>
      <c r="RDZ31" s="27"/>
      <c r="REA31" s="28"/>
      <c r="REB31" s="26"/>
      <c r="RED31" s="55"/>
      <c r="REE31" s="26"/>
      <c r="REG31" s="27"/>
      <c r="REH31" s="28"/>
      <c r="REI31" s="27"/>
      <c r="REJ31" s="28"/>
      <c r="REK31" s="26"/>
      <c r="REM31" s="55"/>
      <c r="REN31" s="26"/>
      <c r="REP31" s="27"/>
      <c r="REQ31" s="28"/>
      <c r="RER31" s="27"/>
      <c r="RES31" s="28"/>
      <c r="RET31" s="26"/>
      <c r="REV31" s="55"/>
      <c r="REW31" s="26"/>
      <c r="REY31" s="27"/>
      <c r="REZ31" s="28"/>
      <c r="RFA31" s="27"/>
      <c r="RFB31" s="28"/>
      <c r="RFC31" s="26"/>
      <c r="RFE31" s="55"/>
      <c r="RFF31" s="26"/>
      <c r="RFH31" s="27"/>
      <c r="RFI31" s="28"/>
      <c r="RFJ31" s="27"/>
      <c r="RFK31" s="28"/>
      <c r="RFL31" s="26"/>
      <c r="RFN31" s="55"/>
      <c r="RFO31" s="26"/>
      <c r="RFQ31" s="27"/>
      <c r="RFR31" s="28"/>
      <c r="RFS31" s="27"/>
      <c r="RFT31" s="28"/>
      <c r="RFU31" s="26"/>
      <c r="RFW31" s="55"/>
      <c r="RFX31" s="26"/>
      <c r="RFZ31" s="27"/>
      <c r="RGA31" s="28"/>
      <c r="RGB31" s="27"/>
      <c r="RGC31" s="28"/>
      <c r="RGD31" s="26"/>
      <c r="RGF31" s="55"/>
      <c r="RGG31" s="26"/>
      <c r="RGI31" s="27"/>
      <c r="RGJ31" s="28"/>
      <c r="RGK31" s="27"/>
      <c r="RGL31" s="28"/>
      <c r="RGM31" s="26"/>
      <c r="RGO31" s="55"/>
      <c r="RGP31" s="26"/>
      <c r="RGR31" s="27"/>
      <c r="RGS31" s="28"/>
      <c r="RGT31" s="27"/>
      <c r="RGU31" s="28"/>
      <c r="RGV31" s="26"/>
      <c r="RGX31" s="55"/>
      <c r="RGY31" s="26"/>
      <c r="RHA31" s="27"/>
      <c r="RHB31" s="28"/>
      <c r="RHC31" s="27"/>
      <c r="RHD31" s="28"/>
      <c r="RHE31" s="26"/>
      <c r="RHG31" s="55"/>
      <c r="RHH31" s="26"/>
      <c r="RHJ31" s="27"/>
      <c r="RHK31" s="28"/>
      <c r="RHL31" s="27"/>
      <c r="RHM31" s="28"/>
      <c r="RHN31" s="26"/>
      <c r="RHP31" s="55"/>
      <c r="RHQ31" s="26"/>
      <c r="RHS31" s="27"/>
      <c r="RHT31" s="28"/>
      <c r="RHU31" s="27"/>
      <c r="RHV31" s="28"/>
      <c r="RHW31" s="26"/>
      <c r="RHY31" s="55"/>
      <c r="RHZ31" s="26"/>
      <c r="RIB31" s="27"/>
      <c r="RIC31" s="28"/>
      <c r="RID31" s="27"/>
      <c r="RIE31" s="28"/>
      <c r="RIF31" s="26"/>
      <c r="RIH31" s="55"/>
      <c r="RII31" s="26"/>
      <c r="RIK31" s="27"/>
      <c r="RIL31" s="28"/>
      <c r="RIM31" s="27"/>
      <c r="RIN31" s="28"/>
      <c r="RIO31" s="26"/>
      <c r="RIQ31" s="55"/>
      <c r="RIR31" s="26"/>
      <c r="RIT31" s="27"/>
      <c r="RIU31" s="28"/>
      <c r="RIV31" s="27"/>
      <c r="RIW31" s="28"/>
      <c r="RIX31" s="26"/>
      <c r="RIZ31" s="55"/>
      <c r="RJA31" s="26"/>
      <c r="RJC31" s="27"/>
      <c r="RJD31" s="28"/>
      <c r="RJE31" s="27"/>
      <c r="RJF31" s="28"/>
      <c r="RJG31" s="26"/>
      <c r="RJI31" s="55"/>
      <c r="RJJ31" s="26"/>
      <c r="RJL31" s="27"/>
      <c r="RJM31" s="28"/>
      <c r="RJN31" s="27"/>
      <c r="RJO31" s="28"/>
      <c r="RJP31" s="26"/>
      <c r="RJR31" s="55"/>
      <c r="RJS31" s="26"/>
      <c r="RJU31" s="27"/>
      <c r="RJV31" s="28"/>
      <c r="RJW31" s="27"/>
      <c r="RJX31" s="28"/>
      <c r="RJY31" s="26"/>
      <c r="RKA31" s="55"/>
      <c r="RKB31" s="26"/>
      <c r="RKD31" s="27"/>
      <c r="RKE31" s="28"/>
      <c r="RKF31" s="27"/>
      <c r="RKG31" s="28"/>
      <c r="RKH31" s="26"/>
      <c r="RKJ31" s="55"/>
      <c r="RKK31" s="26"/>
      <c r="RKM31" s="27"/>
      <c r="RKN31" s="28"/>
      <c r="RKO31" s="27"/>
      <c r="RKP31" s="28"/>
      <c r="RKQ31" s="26"/>
      <c r="RKS31" s="55"/>
      <c r="RKT31" s="26"/>
      <c r="RKV31" s="27"/>
      <c r="RKW31" s="28"/>
      <c r="RKX31" s="27"/>
      <c r="RKY31" s="28"/>
      <c r="RKZ31" s="26"/>
      <c r="RLB31" s="55"/>
      <c r="RLC31" s="26"/>
      <c r="RLE31" s="27"/>
      <c r="RLF31" s="28"/>
      <c r="RLG31" s="27"/>
      <c r="RLH31" s="28"/>
      <c r="RLI31" s="26"/>
      <c r="RLK31" s="55"/>
      <c r="RLL31" s="26"/>
      <c r="RLN31" s="27"/>
      <c r="RLO31" s="28"/>
      <c r="RLP31" s="27"/>
      <c r="RLQ31" s="28"/>
      <c r="RLR31" s="26"/>
      <c r="RLT31" s="55"/>
      <c r="RLU31" s="26"/>
      <c r="RLW31" s="27"/>
      <c r="RLX31" s="28"/>
      <c r="RLY31" s="27"/>
      <c r="RLZ31" s="28"/>
      <c r="RMA31" s="26"/>
      <c r="RMC31" s="55"/>
      <c r="RMD31" s="26"/>
      <c r="RMF31" s="27"/>
      <c r="RMG31" s="28"/>
      <c r="RMH31" s="27"/>
      <c r="RMI31" s="28"/>
      <c r="RMJ31" s="26"/>
      <c r="RML31" s="55"/>
      <c r="RMM31" s="26"/>
      <c r="RMO31" s="27"/>
      <c r="RMP31" s="28"/>
      <c r="RMQ31" s="27"/>
      <c r="RMR31" s="28"/>
      <c r="RMS31" s="26"/>
      <c r="RMU31" s="55"/>
      <c r="RMV31" s="26"/>
      <c r="RMX31" s="27"/>
      <c r="RMY31" s="28"/>
      <c r="RMZ31" s="27"/>
      <c r="RNA31" s="28"/>
      <c r="RNB31" s="26"/>
      <c r="RND31" s="55"/>
      <c r="RNE31" s="26"/>
      <c r="RNG31" s="27"/>
      <c r="RNH31" s="28"/>
      <c r="RNI31" s="27"/>
      <c r="RNJ31" s="28"/>
      <c r="RNK31" s="26"/>
      <c r="RNM31" s="55"/>
      <c r="RNN31" s="26"/>
      <c r="RNP31" s="27"/>
      <c r="RNQ31" s="28"/>
      <c r="RNR31" s="27"/>
      <c r="RNS31" s="28"/>
      <c r="RNT31" s="26"/>
      <c r="RNV31" s="55"/>
      <c r="RNW31" s="26"/>
      <c r="RNY31" s="27"/>
      <c r="RNZ31" s="28"/>
      <c r="ROA31" s="27"/>
      <c r="ROB31" s="28"/>
      <c r="ROC31" s="26"/>
      <c r="ROE31" s="55"/>
      <c r="ROF31" s="26"/>
      <c r="ROH31" s="27"/>
      <c r="ROI31" s="28"/>
      <c r="ROJ31" s="27"/>
      <c r="ROK31" s="28"/>
      <c r="ROL31" s="26"/>
      <c r="RON31" s="55"/>
      <c r="ROO31" s="26"/>
      <c r="ROQ31" s="27"/>
      <c r="ROR31" s="28"/>
      <c r="ROS31" s="27"/>
      <c r="ROT31" s="28"/>
      <c r="ROU31" s="26"/>
      <c r="ROW31" s="55"/>
      <c r="ROX31" s="26"/>
      <c r="ROZ31" s="27"/>
      <c r="RPA31" s="28"/>
      <c r="RPB31" s="27"/>
      <c r="RPC31" s="28"/>
      <c r="RPD31" s="26"/>
      <c r="RPF31" s="55"/>
      <c r="RPG31" s="26"/>
      <c r="RPI31" s="27"/>
      <c r="RPJ31" s="28"/>
      <c r="RPK31" s="27"/>
      <c r="RPL31" s="28"/>
      <c r="RPM31" s="26"/>
      <c r="RPO31" s="55"/>
      <c r="RPP31" s="26"/>
      <c r="RPR31" s="27"/>
      <c r="RPS31" s="28"/>
      <c r="RPT31" s="27"/>
      <c r="RPU31" s="28"/>
      <c r="RPV31" s="26"/>
      <c r="RPX31" s="55"/>
      <c r="RPY31" s="26"/>
      <c r="RQA31" s="27"/>
      <c r="RQB31" s="28"/>
      <c r="RQC31" s="27"/>
      <c r="RQD31" s="28"/>
      <c r="RQE31" s="26"/>
      <c r="RQG31" s="55"/>
      <c r="RQH31" s="26"/>
      <c r="RQJ31" s="27"/>
      <c r="RQK31" s="28"/>
      <c r="RQL31" s="27"/>
      <c r="RQM31" s="28"/>
      <c r="RQN31" s="26"/>
      <c r="RQP31" s="55"/>
      <c r="RQQ31" s="26"/>
      <c r="RQS31" s="27"/>
      <c r="RQT31" s="28"/>
      <c r="RQU31" s="27"/>
      <c r="RQV31" s="28"/>
      <c r="RQW31" s="26"/>
      <c r="RQY31" s="55"/>
      <c r="RQZ31" s="26"/>
      <c r="RRB31" s="27"/>
      <c r="RRC31" s="28"/>
      <c r="RRD31" s="27"/>
      <c r="RRE31" s="28"/>
      <c r="RRF31" s="26"/>
      <c r="RRH31" s="55"/>
      <c r="RRI31" s="26"/>
      <c r="RRK31" s="27"/>
      <c r="RRL31" s="28"/>
      <c r="RRM31" s="27"/>
      <c r="RRN31" s="28"/>
      <c r="RRO31" s="26"/>
      <c r="RRQ31" s="55"/>
      <c r="RRR31" s="26"/>
      <c r="RRT31" s="27"/>
      <c r="RRU31" s="28"/>
      <c r="RRV31" s="27"/>
      <c r="RRW31" s="28"/>
      <c r="RRX31" s="26"/>
      <c r="RRZ31" s="55"/>
      <c r="RSA31" s="26"/>
      <c r="RSC31" s="27"/>
      <c r="RSD31" s="28"/>
      <c r="RSE31" s="27"/>
      <c r="RSF31" s="28"/>
      <c r="RSG31" s="26"/>
      <c r="RSI31" s="55"/>
      <c r="RSJ31" s="26"/>
      <c r="RSL31" s="27"/>
      <c r="RSM31" s="28"/>
      <c r="RSN31" s="27"/>
      <c r="RSO31" s="28"/>
      <c r="RSP31" s="26"/>
      <c r="RSR31" s="55"/>
      <c r="RSS31" s="26"/>
      <c r="RSU31" s="27"/>
      <c r="RSV31" s="28"/>
      <c r="RSW31" s="27"/>
      <c r="RSX31" s="28"/>
      <c r="RSY31" s="26"/>
      <c r="RTA31" s="55"/>
      <c r="RTB31" s="26"/>
      <c r="RTD31" s="27"/>
      <c r="RTE31" s="28"/>
      <c r="RTF31" s="27"/>
      <c r="RTG31" s="28"/>
      <c r="RTH31" s="26"/>
      <c r="RTJ31" s="55"/>
      <c r="RTK31" s="26"/>
      <c r="RTM31" s="27"/>
      <c r="RTN31" s="28"/>
      <c r="RTO31" s="27"/>
      <c r="RTP31" s="28"/>
      <c r="RTQ31" s="26"/>
      <c r="RTS31" s="55"/>
      <c r="RTT31" s="26"/>
      <c r="RTV31" s="27"/>
      <c r="RTW31" s="28"/>
      <c r="RTX31" s="27"/>
      <c r="RTY31" s="28"/>
      <c r="RTZ31" s="26"/>
      <c r="RUB31" s="55"/>
      <c r="RUC31" s="26"/>
      <c r="RUE31" s="27"/>
      <c r="RUF31" s="28"/>
      <c r="RUG31" s="27"/>
      <c r="RUH31" s="28"/>
      <c r="RUI31" s="26"/>
      <c r="RUK31" s="55"/>
      <c r="RUL31" s="26"/>
      <c r="RUN31" s="27"/>
      <c r="RUO31" s="28"/>
      <c r="RUP31" s="27"/>
      <c r="RUQ31" s="28"/>
      <c r="RUR31" s="26"/>
      <c r="RUT31" s="55"/>
      <c r="RUU31" s="26"/>
      <c r="RUW31" s="27"/>
      <c r="RUX31" s="28"/>
      <c r="RUY31" s="27"/>
      <c r="RUZ31" s="28"/>
      <c r="RVA31" s="26"/>
      <c r="RVC31" s="55"/>
      <c r="RVD31" s="26"/>
      <c r="RVF31" s="27"/>
      <c r="RVG31" s="28"/>
      <c r="RVH31" s="27"/>
      <c r="RVI31" s="28"/>
      <c r="RVJ31" s="26"/>
      <c r="RVL31" s="55"/>
      <c r="RVM31" s="26"/>
      <c r="RVO31" s="27"/>
      <c r="RVP31" s="28"/>
      <c r="RVQ31" s="27"/>
      <c r="RVR31" s="28"/>
      <c r="RVS31" s="26"/>
      <c r="RVU31" s="55"/>
      <c r="RVV31" s="26"/>
      <c r="RVX31" s="27"/>
      <c r="RVY31" s="28"/>
      <c r="RVZ31" s="27"/>
      <c r="RWA31" s="28"/>
      <c r="RWB31" s="26"/>
      <c r="RWD31" s="55"/>
      <c r="RWE31" s="26"/>
      <c r="RWG31" s="27"/>
      <c r="RWH31" s="28"/>
      <c r="RWI31" s="27"/>
      <c r="RWJ31" s="28"/>
      <c r="RWK31" s="26"/>
      <c r="RWM31" s="55"/>
      <c r="RWN31" s="26"/>
      <c r="RWP31" s="27"/>
      <c r="RWQ31" s="28"/>
      <c r="RWR31" s="27"/>
      <c r="RWS31" s="28"/>
      <c r="RWT31" s="26"/>
      <c r="RWV31" s="55"/>
      <c r="RWW31" s="26"/>
      <c r="RWY31" s="27"/>
      <c r="RWZ31" s="28"/>
      <c r="RXA31" s="27"/>
      <c r="RXB31" s="28"/>
      <c r="RXC31" s="26"/>
      <c r="RXE31" s="55"/>
      <c r="RXF31" s="26"/>
      <c r="RXH31" s="27"/>
      <c r="RXI31" s="28"/>
      <c r="RXJ31" s="27"/>
      <c r="RXK31" s="28"/>
      <c r="RXL31" s="26"/>
      <c r="RXN31" s="55"/>
      <c r="RXO31" s="26"/>
      <c r="RXQ31" s="27"/>
      <c r="RXR31" s="28"/>
      <c r="RXS31" s="27"/>
      <c r="RXT31" s="28"/>
      <c r="RXU31" s="26"/>
      <c r="RXW31" s="55"/>
      <c r="RXX31" s="26"/>
      <c r="RXZ31" s="27"/>
      <c r="RYA31" s="28"/>
      <c r="RYB31" s="27"/>
      <c r="RYC31" s="28"/>
      <c r="RYD31" s="26"/>
      <c r="RYF31" s="55"/>
      <c r="RYG31" s="26"/>
      <c r="RYI31" s="27"/>
      <c r="RYJ31" s="28"/>
      <c r="RYK31" s="27"/>
      <c r="RYL31" s="28"/>
      <c r="RYM31" s="26"/>
      <c r="RYO31" s="55"/>
      <c r="RYP31" s="26"/>
      <c r="RYR31" s="27"/>
      <c r="RYS31" s="28"/>
      <c r="RYT31" s="27"/>
      <c r="RYU31" s="28"/>
      <c r="RYV31" s="26"/>
      <c r="RYX31" s="55"/>
      <c r="RYY31" s="26"/>
      <c r="RZA31" s="27"/>
      <c r="RZB31" s="28"/>
      <c r="RZC31" s="27"/>
      <c r="RZD31" s="28"/>
      <c r="RZE31" s="26"/>
      <c r="RZG31" s="55"/>
      <c r="RZH31" s="26"/>
      <c r="RZJ31" s="27"/>
      <c r="RZK31" s="28"/>
      <c r="RZL31" s="27"/>
      <c r="RZM31" s="28"/>
      <c r="RZN31" s="26"/>
      <c r="RZP31" s="55"/>
      <c r="RZQ31" s="26"/>
      <c r="RZS31" s="27"/>
      <c r="RZT31" s="28"/>
      <c r="RZU31" s="27"/>
      <c r="RZV31" s="28"/>
      <c r="RZW31" s="26"/>
      <c r="RZY31" s="55"/>
      <c r="RZZ31" s="26"/>
      <c r="SAB31" s="27"/>
      <c r="SAC31" s="28"/>
      <c r="SAD31" s="27"/>
      <c r="SAE31" s="28"/>
      <c r="SAF31" s="26"/>
      <c r="SAH31" s="55"/>
      <c r="SAI31" s="26"/>
      <c r="SAK31" s="27"/>
      <c r="SAL31" s="28"/>
      <c r="SAM31" s="27"/>
      <c r="SAN31" s="28"/>
      <c r="SAO31" s="26"/>
      <c r="SAQ31" s="55"/>
      <c r="SAR31" s="26"/>
      <c r="SAT31" s="27"/>
      <c r="SAU31" s="28"/>
      <c r="SAV31" s="27"/>
      <c r="SAW31" s="28"/>
      <c r="SAX31" s="26"/>
      <c r="SAZ31" s="55"/>
      <c r="SBA31" s="26"/>
      <c r="SBC31" s="27"/>
      <c r="SBD31" s="28"/>
      <c r="SBE31" s="27"/>
      <c r="SBF31" s="28"/>
      <c r="SBG31" s="26"/>
      <c r="SBI31" s="55"/>
      <c r="SBJ31" s="26"/>
      <c r="SBL31" s="27"/>
      <c r="SBM31" s="28"/>
      <c r="SBN31" s="27"/>
      <c r="SBO31" s="28"/>
      <c r="SBP31" s="26"/>
      <c r="SBR31" s="55"/>
      <c r="SBS31" s="26"/>
      <c r="SBU31" s="27"/>
      <c r="SBV31" s="28"/>
      <c r="SBW31" s="27"/>
      <c r="SBX31" s="28"/>
      <c r="SBY31" s="26"/>
      <c r="SCA31" s="55"/>
      <c r="SCB31" s="26"/>
      <c r="SCD31" s="27"/>
      <c r="SCE31" s="28"/>
      <c r="SCF31" s="27"/>
      <c r="SCG31" s="28"/>
      <c r="SCH31" s="26"/>
      <c r="SCJ31" s="55"/>
      <c r="SCK31" s="26"/>
      <c r="SCM31" s="27"/>
      <c r="SCN31" s="28"/>
      <c r="SCO31" s="27"/>
      <c r="SCP31" s="28"/>
      <c r="SCQ31" s="26"/>
      <c r="SCS31" s="55"/>
      <c r="SCT31" s="26"/>
      <c r="SCV31" s="27"/>
      <c r="SCW31" s="28"/>
      <c r="SCX31" s="27"/>
      <c r="SCY31" s="28"/>
      <c r="SCZ31" s="26"/>
      <c r="SDB31" s="55"/>
      <c r="SDC31" s="26"/>
      <c r="SDE31" s="27"/>
      <c r="SDF31" s="28"/>
      <c r="SDG31" s="27"/>
      <c r="SDH31" s="28"/>
      <c r="SDI31" s="26"/>
      <c r="SDK31" s="55"/>
      <c r="SDL31" s="26"/>
      <c r="SDN31" s="27"/>
      <c r="SDO31" s="28"/>
      <c r="SDP31" s="27"/>
      <c r="SDQ31" s="28"/>
      <c r="SDR31" s="26"/>
      <c r="SDT31" s="55"/>
      <c r="SDU31" s="26"/>
      <c r="SDW31" s="27"/>
      <c r="SDX31" s="28"/>
      <c r="SDY31" s="27"/>
      <c r="SDZ31" s="28"/>
      <c r="SEA31" s="26"/>
      <c r="SEC31" s="55"/>
      <c r="SED31" s="26"/>
      <c r="SEF31" s="27"/>
      <c r="SEG31" s="28"/>
      <c r="SEH31" s="27"/>
      <c r="SEI31" s="28"/>
      <c r="SEJ31" s="26"/>
      <c r="SEL31" s="55"/>
      <c r="SEM31" s="26"/>
      <c r="SEO31" s="27"/>
      <c r="SEP31" s="28"/>
      <c r="SEQ31" s="27"/>
      <c r="SER31" s="28"/>
      <c r="SES31" s="26"/>
      <c r="SEU31" s="55"/>
      <c r="SEV31" s="26"/>
      <c r="SEX31" s="27"/>
      <c r="SEY31" s="28"/>
      <c r="SEZ31" s="27"/>
      <c r="SFA31" s="28"/>
      <c r="SFB31" s="26"/>
      <c r="SFD31" s="55"/>
      <c r="SFE31" s="26"/>
      <c r="SFG31" s="27"/>
      <c r="SFH31" s="28"/>
      <c r="SFI31" s="27"/>
      <c r="SFJ31" s="28"/>
      <c r="SFK31" s="26"/>
      <c r="SFM31" s="55"/>
      <c r="SFN31" s="26"/>
      <c r="SFP31" s="27"/>
      <c r="SFQ31" s="28"/>
      <c r="SFR31" s="27"/>
      <c r="SFS31" s="28"/>
      <c r="SFT31" s="26"/>
      <c r="SFV31" s="55"/>
      <c r="SFW31" s="26"/>
      <c r="SFY31" s="27"/>
      <c r="SFZ31" s="28"/>
      <c r="SGA31" s="27"/>
      <c r="SGB31" s="28"/>
      <c r="SGC31" s="26"/>
      <c r="SGE31" s="55"/>
      <c r="SGF31" s="26"/>
      <c r="SGH31" s="27"/>
      <c r="SGI31" s="28"/>
      <c r="SGJ31" s="27"/>
      <c r="SGK31" s="28"/>
      <c r="SGL31" s="26"/>
      <c r="SGN31" s="55"/>
      <c r="SGO31" s="26"/>
      <c r="SGQ31" s="27"/>
      <c r="SGR31" s="28"/>
      <c r="SGS31" s="27"/>
      <c r="SGT31" s="28"/>
      <c r="SGU31" s="26"/>
      <c r="SGW31" s="55"/>
      <c r="SGX31" s="26"/>
      <c r="SGZ31" s="27"/>
      <c r="SHA31" s="28"/>
      <c r="SHB31" s="27"/>
      <c r="SHC31" s="28"/>
      <c r="SHD31" s="26"/>
      <c r="SHF31" s="55"/>
      <c r="SHG31" s="26"/>
      <c r="SHI31" s="27"/>
      <c r="SHJ31" s="28"/>
      <c r="SHK31" s="27"/>
      <c r="SHL31" s="28"/>
      <c r="SHM31" s="26"/>
      <c r="SHO31" s="55"/>
      <c r="SHP31" s="26"/>
      <c r="SHR31" s="27"/>
      <c r="SHS31" s="28"/>
      <c r="SHT31" s="27"/>
      <c r="SHU31" s="28"/>
      <c r="SHV31" s="26"/>
      <c r="SHX31" s="55"/>
      <c r="SHY31" s="26"/>
      <c r="SIA31" s="27"/>
      <c r="SIB31" s="28"/>
      <c r="SIC31" s="27"/>
      <c r="SID31" s="28"/>
      <c r="SIE31" s="26"/>
      <c r="SIG31" s="55"/>
      <c r="SIH31" s="26"/>
      <c r="SIJ31" s="27"/>
      <c r="SIK31" s="28"/>
      <c r="SIL31" s="27"/>
      <c r="SIM31" s="28"/>
      <c r="SIN31" s="26"/>
      <c r="SIP31" s="55"/>
      <c r="SIQ31" s="26"/>
      <c r="SIS31" s="27"/>
      <c r="SIT31" s="28"/>
      <c r="SIU31" s="27"/>
      <c r="SIV31" s="28"/>
      <c r="SIW31" s="26"/>
      <c r="SIY31" s="55"/>
      <c r="SIZ31" s="26"/>
      <c r="SJB31" s="27"/>
      <c r="SJC31" s="28"/>
      <c r="SJD31" s="27"/>
      <c r="SJE31" s="28"/>
      <c r="SJF31" s="26"/>
      <c r="SJH31" s="55"/>
      <c r="SJI31" s="26"/>
      <c r="SJK31" s="27"/>
      <c r="SJL31" s="28"/>
      <c r="SJM31" s="27"/>
      <c r="SJN31" s="28"/>
      <c r="SJO31" s="26"/>
      <c r="SJQ31" s="55"/>
      <c r="SJR31" s="26"/>
      <c r="SJT31" s="27"/>
      <c r="SJU31" s="28"/>
      <c r="SJV31" s="27"/>
      <c r="SJW31" s="28"/>
      <c r="SJX31" s="26"/>
      <c r="SJZ31" s="55"/>
      <c r="SKA31" s="26"/>
      <c r="SKC31" s="27"/>
      <c r="SKD31" s="28"/>
      <c r="SKE31" s="27"/>
      <c r="SKF31" s="28"/>
      <c r="SKG31" s="26"/>
      <c r="SKI31" s="55"/>
      <c r="SKJ31" s="26"/>
      <c r="SKL31" s="27"/>
      <c r="SKM31" s="28"/>
      <c r="SKN31" s="27"/>
      <c r="SKO31" s="28"/>
      <c r="SKP31" s="26"/>
      <c r="SKR31" s="55"/>
      <c r="SKS31" s="26"/>
      <c r="SKU31" s="27"/>
      <c r="SKV31" s="28"/>
      <c r="SKW31" s="27"/>
      <c r="SKX31" s="28"/>
      <c r="SKY31" s="26"/>
      <c r="SLA31" s="55"/>
      <c r="SLB31" s="26"/>
      <c r="SLD31" s="27"/>
      <c r="SLE31" s="28"/>
      <c r="SLF31" s="27"/>
      <c r="SLG31" s="28"/>
      <c r="SLH31" s="26"/>
      <c r="SLJ31" s="55"/>
      <c r="SLK31" s="26"/>
      <c r="SLM31" s="27"/>
      <c r="SLN31" s="28"/>
      <c r="SLO31" s="27"/>
      <c r="SLP31" s="28"/>
      <c r="SLQ31" s="26"/>
      <c r="SLS31" s="55"/>
      <c r="SLT31" s="26"/>
      <c r="SLV31" s="27"/>
      <c r="SLW31" s="28"/>
      <c r="SLX31" s="27"/>
      <c r="SLY31" s="28"/>
      <c r="SLZ31" s="26"/>
      <c r="SMB31" s="55"/>
      <c r="SMC31" s="26"/>
      <c r="SME31" s="27"/>
      <c r="SMF31" s="28"/>
      <c r="SMG31" s="27"/>
      <c r="SMH31" s="28"/>
      <c r="SMI31" s="26"/>
      <c r="SMK31" s="55"/>
      <c r="SML31" s="26"/>
      <c r="SMN31" s="27"/>
      <c r="SMO31" s="28"/>
      <c r="SMP31" s="27"/>
      <c r="SMQ31" s="28"/>
      <c r="SMR31" s="26"/>
      <c r="SMT31" s="55"/>
      <c r="SMU31" s="26"/>
      <c r="SMW31" s="27"/>
      <c r="SMX31" s="28"/>
      <c r="SMY31" s="27"/>
      <c r="SMZ31" s="28"/>
      <c r="SNA31" s="26"/>
      <c r="SNC31" s="55"/>
      <c r="SND31" s="26"/>
      <c r="SNF31" s="27"/>
      <c r="SNG31" s="28"/>
      <c r="SNH31" s="27"/>
      <c r="SNI31" s="28"/>
      <c r="SNJ31" s="26"/>
      <c r="SNL31" s="55"/>
      <c r="SNM31" s="26"/>
      <c r="SNO31" s="27"/>
      <c r="SNP31" s="28"/>
      <c r="SNQ31" s="27"/>
      <c r="SNR31" s="28"/>
      <c r="SNS31" s="26"/>
      <c r="SNU31" s="55"/>
      <c r="SNV31" s="26"/>
      <c r="SNX31" s="27"/>
      <c r="SNY31" s="28"/>
      <c r="SNZ31" s="27"/>
      <c r="SOA31" s="28"/>
      <c r="SOB31" s="26"/>
      <c r="SOD31" s="55"/>
      <c r="SOE31" s="26"/>
      <c r="SOG31" s="27"/>
      <c r="SOH31" s="28"/>
      <c r="SOI31" s="27"/>
      <c r="SOJ31" s="28"/>
      <c r="SOK31" s="26"/>
      <c r="SOM31" s="55"/>
      <c r="SON31" s="26"/>
      <c r="SOP31" s="27"/>
      <c r="SOQ31" s="28"/>
      <c r="SOR31" s="27"/>
      <c r="SOS31" s="28"/>
      <c r="SOT31" s="26"/>
      <c r="SOV31" s="55"/>
      <c r="SOW31" s="26"/>
      <c r="SOY31" s="27"/>
      <c r="SOZ31" s="28"/>
      <c r="SPA31" s="27"/>
      <c r="SPB31" s="28"/>
      <c r="SPC31" s="26"/>
      <c r="SPE31" s="55"/>
      <c r="SPF31" s="26"/>
      <c r="SPH31" s="27"/>
      <c r="SPI31" s="28"/>
      <c r="SPJ31" s="27"/>
      <c r="SPK31" s="28"/>
      <c r="SPL31" s="26"/>
      <c r="SPN31" s="55"/>
      <c r="SPO31" s="26"/>
      <c r="SPQ31" s="27"/>
      <c r="SPR31" s="28"/>
      <c r="SPS31" s="27"/>
      <c r="SPT31" s="28"/>
      <c r="SPU31" s="26"/>
      <c r="SPW31" s="55"/>
      <c r="SPX31" s="26"/>
      <c r="SPZ31" s="27"/>
      <c r="SQA31" s="28"/>
      <c r="SQB31" s="27"/>
      <c r="SQC31" s="28"/>
      <c r="SQD31" s="26"/>
      <c r="SQF31" s="55"/>
      <c r="SQG31" s="26"/>
      <c r="SQI31" s="27"/>
      <c r="SQJ31" s="28"/>
      <c r="SQK31" s="27"/>
      <c r="SQL31" s="28"/>
      <c r="SQM31" s="26"/>
      <c r="SQO31" s="55"/>
      <c r="SQP31" s="26"/>
      <c r="SQR31" s="27"/>
      <c r="SQS31" s="28"/>
      <c r="SQT31" s="27"/>
      <c r="SQU31" s="28"/>
      <c r="SQV31" s="26"/>
      <c r="SQX31" s="55"/>
      <c r="SQY31" s="26"/>
      <c r="SRA31" s="27"/>
      <c r="SRB31" s="28"/>
      <c r="SRC31" s="27"/>
      <c r="SRD31" s="28"/>
      <c r="SRE31" s="26"/>
      <c r="SRG31" s="55"/>
      <c r="SRH31" s="26"/>
      <c r="SRJ31" s="27"/>
      <c r="SRK31" s="28"/>
      <c r="SRL31" s="27"/>
      <c r="SRM31" s="28"/>
      <c r="SRN31" s="26"/>
      <c r="SRP31" s="55"/>
      <c r="SRQ31" s="26"/>
      <c r="SRS31" s="27"/>
      <c r="SRT31" s="28"/>
      <c r="SRU31" s="27"/>
      <c r="SRV31" s="28"/>
      <c r="SRW31" s="26"/>
      <c r="SRY31" s="55"/>
      <c r="SRZ31" s="26"/>
      <c r="SSB31" s="27"/>
      <c r="SSC31" s="28"/>
      <c r="SSD31" s="27"/>
      <c r="SSE31" s="28"/>
      <c r="SSF31" s="26"/>
      <c r="SSH31" s="55"/>
      <c r="SSI31" s="26"/>
      <c r="SSK31" s="27"/>
      <c r="SSL31" s="28"/>
      <c r="SSM31" s="27"/>
      <c r="SSN31" s="28"/>
      <c r="SSO31" s="26"/>
      <c r="SSQ31" s="55"/>
      <c r="SSR31" s="26"/>
      <c r="SST31" s="27"/>
      <c r="SSU31" s="28"/>
      <c r="SSV31" s="27"/>
      <c r="SSW31" s="28"/>
      <c r="SSX31" s="26"/>
      <c r="SSZ31" s="55"/>
      <c r="STA31" s="26"/>
      <c r="STC31" s="27"/>
      <c r="STD31" s="28"/>
      <c r="STE31" s="27"/>
      <c r="STF31" s="28"/>
      <c r="STG31" s="26"/>
      <c r="STI31" s="55"/>
      <c r="STJ31" s="26"/>
      <c r="STL31" s="27"/>
      <c r="STM31" s="28"/>
      <c r="STN31" s="27"/>
      <c r="STO31" s="28"/>
      <c r="STP31" s="26"/>
      <c r="STR31" s="55"/>
      <c r="STS31" s="26"/>
      <c r="STU31" s="27"/>
      <c r="STV31" s="28"/>
      <c r="STW31" s="27"/>
      <c r="STX31" s="28"/>
      <c r="STY31" s="26"/>
      <c r="SUA31" s="55"/>
      <c r="SUB31" s="26"/>
      <c r="SUD31" s="27"/>
      <c r="SUE31" s="28"/>
      <c r="SUF31" s="27"/>
      <c r="SUG31" s="28"/>
      <c r="SUH31" s="26"/>
      <c r="SUJ31" s="55"/>
      <c r="SUK31" s="26"/>
      <c r="SUM31" s="27"/>
      <c r="SUN31" s="28"/>
      <c r="SUO31" s="27"/>
      <c r="SUP31" s="28"/>
      <c r="SUQ31" s="26"/>
      <c r="SUS31" s="55"/>
      <c r="SUT31" s="26"/>
      <c r="SUV31" s="27"/>
      <c r="SUW31" s="28"/>
      <c r="SUX31" s="27"/>
      <c r="SUY31" s="28"/>
      <c r="SUZ31" s="26"/>
      <c r="SVB31" s="55"/>
      <c r="SVC31" s="26"/>
      <c r="SVE31" s="27"/>
      <c r="SVF31" s="28"/>
      <c r="SVG31" s="27"/>
      <c r="SVH31" s="28"/>
      <c r="SVI31" s="26"/>
      <c r="SVK31" s="55"/>
      <c r="SVL31" s="26"/>
      <c r="SVN31" s="27"/>
      <c r="SVO31" s="28"/>
      <c r="SVP31" s="27"/>
      <c r="SVQ31" s="28"/>
      <c r="SVR31" s="26"/>
      <c r="SVT31" s="55"/>
      <c r="SVU31" s="26"/>
      <c r="SVW31" s="27"/>
      <c r="SVX31" s="28"/>
      <c r="SVY31" s="27"/>
      <c r="SVZ31" s="28"/>
      <c r="SWA31" s="26"/>
      <c r="SWC31" s="55"/>
      <c r="SWD31" s="26"/>
      <c r="SWF31" s="27"/>
      <c r="SWG31" s="28"/>
      <c r="SWH31" s="27"/>
      <c r="SWI31" s="28"/>
      <c r="SWJ31" s="26"/>
      <c r="SWL31" s="55"/>
      <c r="SWM31" s="26"/>
      <c r="SWO31" s="27"/>
      <c r="SWP31" s="28"/>
      <c r="SWQ31" s="27"/>
      <c r="SWR31" s="28"/>
      <c r="SWS31" s="26"/>
      <c r="SWU31" s="55"/>
      <c r="SWV31" s="26"/>
      <c r="SWX31" s="27"/>
      <c r="SWY31" s="28"/>
      <c r="SWZ31" s="27"/>
      <c r="SXA31" s="28"/>
      <c r="SXB31" s="26"/>
      <c r="SXD31" s="55"/>
      <c r="SXE31" s="26"/>
      <c r="SXG31" s="27"/>
      <c r="SXH31" s="28"/>
      <c r="SXI31" s="27"/>
      <c r="SXJ31" s="28"/>
      <c r="SXK31" s="26"/>
      <c r="SXM31" s="55"/>
      <c r="SXN31" s="26"/>
      <c r="SXP31" s="27"/>
      <c r="SXQ31" s="28"/>
      <c r="SXR31" s="27"/>
      <c r="SXS31" s="28"/>
      <c r="SXT31" s="26"/>
      <c r="SXV31" s="55"/>
      <c r="SXW31" s="26"/>
      <c r="SXY31" s="27"/>
      <c r="SXZ31" s="28"/>
      <c r="SYA31" s="27"/>
      <c r="SYB31" s="28"/>
      <c r="SYC31" s="26"/>
      <c r="SYE31" s="55"/>
      <c r="SYF31" s="26"/>
      <c r="SYH31" s="27"/>
      <c r="SYI31" s="28"/>
      <c r="SYJ31" s="27"/>
      <c r="SYK31" s="28"/>
      <c r="SYL31" s="26"/>
      <c r="SYN31" s="55"/>
      <c r="SYO31" s="26"/>
      <c r="SYQ31" s="27"/>
      <c r="SYR31" s="28"/>
      <c r="SYS31" s="27"/>
      <c r="SYT31" s="28"/>
      <c r="SYU31" s="26"/>
      <c r="SYW31" s="55"/>
      <c r="SYX31" s="26"/>
      <c r="SYZ31" s="27"/>
      <c r="SZA31" s="28"/>
      <c r="SZB31" s="27"/>
      <c r="SZC31" s="28"/>
      <c r="SZD31" s="26"/>
      <c r="SZF31" s="55"/>
      <c r="SZG31" s="26"/>
      <c r="SZI31" s="27"/>
      <c r="SZJ31" s="28"/>
      <c r="SZK31" s="27"/>
      <c r="SZL31" s="28"/>
      <c r="SZM31" s="26"/>
      <c r="SZO31" s="55"/>
      <c r="SZP31" s="26"/>
      <c r="SZR31" s="27"/>
      <c r="SZS31" s="28"/>
      <c r="SZT31" s="27"/>
      <c r="SZU31" s="28"/>
      <c r="SZV31" s="26"/>
      <c r="SZX31" s="55"/>
      <c r="SZY31" s="26"/>
      <c r="TAA31" s="27"/>
      <c r="TAB31" s="28"/>
      <c r="TAC31" s="27"/>
      <c r="TAD31" s="28"/>
      <c r="TAE31" s="26"/>
      <c r="TAG31" s="55"/>
      <c r="TAH31" s="26"/>
      <c r="TAJ31" s="27"/>
      <c r="TAK31" s="28"/>
      <c r="TAL31" s="27"/>
      <c r="TAM31" s="28"/>
      <c r="TAN31" s="26"/>
      <c r="TAP31" s="55"/>
      <c r="TAQ31" s="26"/>
      <c r="TAS31" s="27"/>
      <c r="TAT31" s="28"/>
      <c r="TAU31" s="27"/>
      <c r="TAV31" s="28"/>
      <c r="TAW31" s="26"/>
      <c r="TAY31" s="55"/>
      <c r="TAZ31" s="26"/>
      <c r="TBB31" s="27"/>
      <c r="TBC31" s="28"/>
      <c r="TBD31" s="27"/>
      <c r="TBE31" s="28"/>
      <c r="TBF31" s="26"/>
      <c r="TBH31" s="55"/>
      <c r="TBI31" s="26"/>
      <c r="TBK31" s="27"/>
      <c r="TBL31" s="28"/>
      <c r="TBM31" s="27"/>
      <c r="TBN31" s="28"/>
      <c r="TBO31" s="26"/>
      <c r="TBQ31" s="55"/>
      <c r="TBR31" s="26"/>
      <c r="TBT31" s="27"/>
      <c r="TBU31" s="28"/>
      <c r="TBV31" s="27"/>
      <c r="TBW31" s="28"/>
      <c r="TBX31" s="26"/>
      <c r="TBZ31" s="55"/>
      <c r="TCA31" s="26"/>
      <c r="TCC31" s="27"/>
      <c r="TCD31" s="28"/>
      <c r="TCE31" s="27"/>
      <c r="TCF31" s="28"/>
      <c r="TCG31" s="26"/>
      <c r="TCI31" s="55"/>
      <c r="TCJ31" s="26"/>
      <c r="TCL31" s="27"/>
      <c r="TCM31" s="28"/>
      <c r="TCN31" s="27"/>
      <c r="TCO31" s="28"/>
      <c r="TCP31" s="26"/>
      <c r="TCR31" s="55"/>
      <c r="TCS31" s="26"/>
      <c r="TCU31" s="27"/>
      <c r="TCV31" s="28"/>
      <c r="TCW31" s="27"/>
      <c r="TCX31" s="28"/>
      <c r="TCY31" s="26"/>
      <c r="TDA31" s="55"/>
      <c r="TDB31" s="26"/>
      <c r="TDD31" s="27"/>
      <c r="TDE31" s="28"/>
      <c r="TDF31" s="27"/>
      <c r="TDG31" s="28"/>
      <c r="TDH31" s="26"/>
      <c r="TDJ31" s="55"/>
      <c r="TDK31" s="26"/>
      <c r="TDM31" s="27"/>
      <c r="TDN31" s="28"/>
      <c r="TDO31" s="27"/>
      <c r="TDP31" s="28"/>
      <c r="TDQ31" s="26"/>
      <c r="TDS31" s="55"/>
      <c r="TDT31" s="26"/>
      <c r="TDV31" s="27"/>
      <c r="TDW31" s="28"/>
      <c r="TDX31" s="27"/>
      <c r="TDY31" s="28"/>
      <c r="TDZ31" s="26"/>
      <c r="TEB31" s="55"/>
      <c r="TEC31" s="26"/>
      <c r="TEE31" s="27"/>
      <c r="TEF31" s="28"/>
      <c r="TEG31" s="27"/>
      <c r="TEH31" s="28"/>
      <c r="TEI31" s="26"/>
      <c r="TEK31" s="55"/>
      <c r="TEL31" s="26"/>
      <c r="TEN31" s="27"/>
      <c r="TEO31" s="28"/>
      <c r="TEP31" s="27"/>
      <c r="TEQ31" s="28"/>
      <c r="TER31" s="26"/>
      <c r="TET31" s="55"/>
      <c r="TEU31" s="26"/>
      <c r="TEW31" s="27"/>
      <c r="TEX31" s="28"/>
      <c r="TEY31" s="27"/>
      <c r="TEZ31" s="28"/>
      <c r="TFA31" s="26"/>
      <c r="TFC31" s="55"/>
      <c r="TFD31" s="26"/>
      <c r="TFF31" s="27"/>
      <c r="TFG31" s="28"/>
      <c r="TFH31" s="27"/>
      <c r="TFI31" s="28"/>
      <c r="TFJ31" s="26"/>
      <c r="TFL31" s="55"/>
      <c r="TFM31" s="26"/>
      <c r="TFO31" s="27"/>
      <c r="TFP31" s="28"/>
      <c r="TFQ31" s="27"/>
      <c r="TFR31" s="28"/>
      <c r="TFS31" s="26"/>
      <c r="TFU31" s="55"/>
      <c r="TFV31" s="26"/>
      <c r="TFX31" s="27"/>
      <c r="TFY31" s="28"/>
      <c r="TFZ31" s="27"/>
      <c r="TGA31" s="28"/>
      <c r="TGB31" s="26"/>
      <c r="TGD31" s="55"/>
      <c r="TGE31" s="26"/>
      <c r="TGG31" s="27"/>
      <c r="TGH31" s="28"/>
      <c r="TGI31" s="27"/>
      <c r="TGJ31" s="28"/>
      <c r="TGK31" s="26"/>
      <c r="TGM31" s="55"/>
      <c r="TGN31" s="26"/>
      <c r="TGP31" s="27"/>
      <c r="TGQ31" s="28"/>
      <c r="TGR31" s="27"/>
      <c r="TGS31" s="28"/>
      <c r="TGT31" s="26"/>
      <c r="TGV31" s="55"/>
      <c r="TGW31" s="26"/>
      <c r="TGY31" s="27"/>
      <c r="TGZ31" s="28"/>
      <c r="THA31" s="27"/>
      <c r="THB31" s="28"/>
      <c r="THC31" s="26"/>
      <c r="THE31" s="55"/>
      <c r="THF31" s="26"/>
      <c r="THH31" s="27"/>
      <c r="THI31" s="28"/>
      <c r="THJ31" s="27"/>
      <c r="THK31" s="28"/>
      <c r="THL31" s="26"/>
      <c r="THN31" s="55"/>
      <c r="THO31" s="26"/>
      <c r="THQ31" s="27"/>
      <c r="THR31" s="28"/>
      <c r="THS31" s="27"/>
      <c r="THT31" s="28"/>
      <c r="THU31" s="26"/>
      <c r="THW31" s="55"/>
      <c r="THX31" s="26"/>
      <c r="THZ31" s="27"/>
      <c r="TIA31" s="28"/>
      <c r="TIB31" s="27"/>
      <c r="TIC31" s="28"/>
      <c r="TID31" s="26"/>
      <c r="TIF31" s="55"/>
      <c r="TIG31" s="26"/>
      <c r="TII31" s="27"/>
      <c r="TIJ31" s="28"/>
      <c r="TIK31" s="27"/>
      <c r="TIL31" s="28"/>
      <c r="TIM31" s="26"/>
      <c r="TIO31" s="55"/>
      <c r="TIP31" s="26"/>
      <c r="TIR31" s="27"/>
      <c r="TIS31" s="28"/>
      <c r="TIT31" s="27"/>
      <c r="TIU31" s="28"/>
      <c r="TIV31" s="26"/>
      <c r="TIX31" s="55"/>
      <c r="TIY31" s="26"/>
      <c r="TJA31" s="27"/>
      <c r="TJB31" s="28"/>
      <c r="TJC31" s="27"/>
      <c r="TJD31" s="28"/>
      <c r="TJE31" s="26"/>
      <c r="TJG31" s="55"/>
      <c r="TJH31" s="26"/>
      <c r="TJJ31" s="27"/>
      <c r="TJK31" s="28"/>
      <c r="TJL31" s="27"/>
      <c r="TJM31" s="28"/>
      <c r="TJN31" s="26"/>
      <c r="TJP31" s="55"/>
      <c r="TJQ31" s="26"/>
      <c r="TJS31" s="27"/>
      <c r="TJT31" s="28"/>
      <c r="TJU31" s="27"/>
      <c r="TJV31" s="28"/>
      <c r="TJW31" s="26"/>
      <c r="TJY31" s="55"/>
      <c r="TJZ31" s="26"/>
      <c r="TKB31" s="27"/>
      <c r="TKC31" s="28"/>
      <c r="TKD31" s="27"/>
      <c r="TKE31" s="28"/>
      <c r="TKF31" s="26"/>
      <c r="TKH31" s="55"/>
      <c r="TKI31" s="26"/>
      <c r="TKK31" s="27"/>
      <c r="TKL31" s="28"/>
      <c r="TKM31" s="27"/>
      <c r="TKN31" s="28"/>
      <c r="TKO31" s="26"/>
      <c r="TKQ31" s="55"/>
      <c r="TKR31" s="26"/>
      <c r="TKT31" s="27"/>
      <c r="TKU31" s="28"/>
      <c r="TKV31" s="27"/>
      <c r="TKW31" s="28"/>
      <c r="TKX31" s="26"/>
      <c r="TKZ31" s="55"/>
      <c r="TLA31" s="26"/>
      <c r="TLC31" s="27"/>
      <c r="TLD31" s="28"/>
      <c r="TLE31" s="27"/>
      <c r="TLF31" s="28"/>
      <c r="TLG31" s="26"/>
      <c r="TLI31" s="55"/>
      <c r="TLJ31" s="26"/>
      <c r="TLL31" s="27"/>
      <c r="TLM31" s="28"/>
      <c r="TLN31" s="27"/>
      <c r="TLO31" s="28"/>
      <c r="TLP31" s="26"/>
      <c r="TLR31" s="55"/>
      <c r="TLS31" s="26"/>
      <c r="TLU31" s="27"/>
      <c r="TLV31" s="28"/>
      <c r="TLW31" s="27"/>
      <c r="TLX31" s="28"/>
      <c r="TLY31" s="26"/>
      <c r="TMA31" s="55"/>
      <c r="TMB31" s="26"/>
      <c r="TMD31" s="27"/>
      <c r="TME31" s="28"/>
      <c r="TMF31" s="27"/>
      <c r="TMG31" s="28"/>
      <c r="TMH31" s="26"/>
      <c r="TMJ31" s="55"/>
      <c r="TMK31" s="26"/>
      <c r="TMM31" s="27"/>
      <c r="TMN31" s="28"/>
      <c r="TMO31" s="27"/>
      <c r="TMP31" s="28"/>
      <c r="TMQ31" s="26"/>
      <c r="TMS31" s="55"/>
      <c r="TMT31" s="26"/>
      <c r="TMV31" s="27"/>
      <c r="TMW31" s="28"/>
      <c r="TMX31" s="27"/>
      <c r="TMY31" s="28"/>
      <c r="TMZ31" s="26"/>
      <c r="TNB31" s="55"/>
      <c r="TNC31" s="26"/>
      <c r="TNE31" s="27"/>
      <c r="TNF31" s="28"/>
      <c r="TNG31" s="27"/>
      <c r="TNH31" s="28"/>
      <c r="TNI31" s="26"/>
      <c r="TNK31" s="55"/>
      <c r="TNL31" s="26"/>
      <c r="TNN31" s="27"/>
      <c r="TNO31" s="28"/>
      <c r="TNP31" s="27"/>
      <c r="TNQ31" s="28"/>
      <c r="TNR31" s="26"/>
      <c r="TNT31" s="55"/>
      <c r="TNU31" s="26"/>
      <c r="TNW31" s="27"/>
      <c r="TNX31" s="28"/>
      <c r="TNY31" s="27"/>
      <c r="TNZ31" s="28"/>
      <c r="TOA31" s="26"/>
      <c r="TOC31" s="55"/>
      <c r="TOD31" s="26"/>
      <c r="TOF31" s="27"/>
      <c r="TOG31" s="28"/>
      <c r="TOH31" s="27"/>
      <c r="TOI31" s="28"/>
      <c r="TOJ31" s="26"/>
      <c r="TOL31" s="55"/>
      <c r="TOM31" s="26"/>
      <c r="TOO31" s="27"/>
      <c r="TOP31" s="28"/>
      <c r="TOQ31" s="27"/>
      <c r="TOR31" s="28"/>
      <c r="TOS31" s="26"/>
      <c r="TOU31" s="55"/>
      <c r="TOV31" s="26"/>
      <c r="TOX31" s="27"/>
      <c r="TOY31" s="28"/>
      <c r="TOZ31" s="27"/>
      <c r="TPA31" s="28"/>
      <c r="TPB31" s="26"/>
      <c r="TPD31" s="55"/>
      <c r="TPE31" s="26"/>
      <c r="TPG31" s="27"/>
      <c r="TPH31" s="28"/>
      <c r="TPI31" s="27"/>
      <c r="TPJ31" s="28"/>
      <c r="TPK31" s="26"/>
      <c r="TPM31" s="55"/>
      <c r="TPN31" s="26"/>
      <c r="TPP31" s="27"/>
      <c r="TPQ31" s="28"/>
      <c r="TPR31" s="27"/>
      <c r="TPS31" s="28"/>
      <c r="TPT31" s="26"/>
      <c r="TPV31" s="55"/>
      <c r="TPW31" s="26"/>
      <c r="TPY31" s="27"/>
      <c r="TPZ31" s="28"/>
      <c r="TQA31" s="27"/>
      <c r="TQB31" s="28"/>
      <c r="TQC31" s="26"/>
      <c r="TQE31" s="55"/>
      <c r="TQF31" s="26"/>
      <c r="TQH31" s="27"/>
      <c r="TQI31" s="28"/>
      <c r="TQJ31" s="27"/>
      <c r="TQK31" s="28"/>
      <c r="TQL31" s="26"/>
      <c r="TQN31" s="55"/>
      <c r="TQO31" s="26"/>
      <c r="TQQ31" s="27"/>
      <c r="TQR31" s="28"/>
      <c r="TQS31" s="27"/>
      <c r="TQT31" s="28"/>
      <c r="TQU31" s="26"/>
      <c r="TQW31" s="55"/>
      <c r="TQX31" s="26"/>
      <c r="TQZ31" s="27"/>
      <c r="TRA31" s="28"/>
      <c r="TRB31" s="27"/>
      <c r="TRC31" s="28"/>
      <c r="TRD31" s="26"/>
      <c r="TRF31" s="55"/>
      <c r="TRG31" s="26"/>
      <c r="TRI31" s="27"/>
      <c r="TRJ31" s="28"/>
      <c r="TRK31" s="27"/>
      <c r="TRL31" s="28"/>
      <c r="TRM31" s="26"/>
      <c r="TRO31" s="55"/>
      <c r="TRP31" s="26"/>
      <c r="TRR31" s="27"/>
      <c r="TRS31" s="28"/>
      <c r="TRT31" s="27"/>
      <c r="TRU31" s="28"/>
      <c r="TRV31" s="26"/>
      <c r="TRX31" s="55"/>
      <c r="TRY31" s="26"/>
      <c r="TSA31" s="27"/>
      <c r="TSB31" s="28"/>
      <c r="TSC31" s="27"/>
      <c r="TSD31" s="28"/>
      <c r="TSE31" s="26"/>
      <c r="TSG31" s="55"/>
      <c r="TSH31" s="26"/>
      <c r="TSJ31" s="27"/>
      <c r="TSK31" s="28"/>
      <c r="TSL31" s="27"/>
      <c r="TSM31" s="28"/>
      <c r="TSN31" s="26"/>
      <c r="TSP31" s="55"/>
      <c r="TSQ31" s="26"/>
      <c r="TSS31" s="27"/>
      <c r="TST31" s="28"/>
      <c r="TSU31" s="27"/>
      <c r="TSV31" s="28"/>
      <c r="TSW31" s="26"/>
      <c r="TSY31" s="55"/>
      <c r="TSZ31" s="26"/>
      <c r="TTB31" s="27"/>
      <c r="TTC31" s="28"/>
      <c r="TTD31" s="27"/>
      <c r="TTE31" s="28"/>
      <c r="TTF31" s="26"/>
      <c r="TTH31" s="55"/>
      <c r="TTI31" s="26"/>
      <c r="TTK31" s="27"/>
      <c r="TTL31" s="28"/>
      <c r="TTM31" s="27"/>
      <c r="TTN31" s="28"/>
      <c r="TTO31" s="26"/>
      <c r="TTQ31" s="55"/>
      <c r="TTR31" s="26"/>
      <c r="TTT31" s="27"/>
      <c r="TTU31" s="28"/>
      <c r="TTV31" s="27"/>
      <c r="TTW31" s="28"/>
      <c r="TTX31" s="26"/>
      <c r="TTZ31" s="55"/>
      <c r="TUA31" s="26"/>
      <c r="TUC31" s="27"/>
      <c r="TUD31" s="28"/>
      <c r="TUE31" s="27"/>
      <c r="TUF31" s="28"/>
      <c r="TUG31" s="26"/>
      <c r="TUI31" s="55"/>
      <c r="TUJ31" s="26"/>
      <c r="TUL31" s="27"/>
      <c r="TUM31" s="28"/>
      <c r="TUN31" s="27"/>
      <c r="TUO31" s="28"/>
      <c r="TUP31" s="26"/>
      <c r="TUR31" s="55"/>
      <c r="TUS31" s="26"/>
      <c r="TUU31" s="27"/>
      <c r="TUV31" s="28"/>
      <c r="TUW31" s="27"/>
      <c r="TUX31" s="28"/>
      <c r="TUY31" s="26"/>
      <c r="TVA31" s="55"/>
      <c r="TVB31" s="26"/>
      <c r="TVD31" s="27"/>
      <c r="TVE31" s="28"/>
      <c r="TVF31" s="27"/>
      <c r="TVG31" s="28"/>
      <c r="TVH31" s="26"/>
      <c r="TVJ31" s="55"/>
      <c r="TVK31" s="26"/>
      <c r="TVM31" s="27"/>
      <c r="TVN31" s="28"/>
      <c r="TVO31" s="27"/>
      <c r="TVP31" s="28"/>
      <c r="TVQ31" s="26"/>
      <c r="TVS31" s="55"/>
      <c r="TVT31" s="26"/>
      <c r="TVV31" s="27"/>
      <c r="TVW31" s="28"/>
      <c r="TVX31" s="27"/>
      <c r="TVY31" s="28"/>
      <c r="TVZ31" s="26"/>
      <c r="TWB31" s="55"/>
      <c r="TWC31" s="26"/>
      <c r="TWE31" s="27"/>
      <c r="TWF31" s="28"/>
      <c r="TWG31" s="27"/>
      <c r="TWH31" s="28"/>
      <c r="TWI31" s="26"/>
      <c r="TWK31" s="55"/>
      <c r="TWL31" s="26"/>
      <c r="TWN31" s="27"/>
      <c r="TWO31" s="28"/>
      <c r="TWP31" s="27"/>
      <c r="TWQ31" s="28"/>
      <c r="TWR31" s="26"/>
      <c r="TWT31" s="55"/>
      <c r="TWU31" s="26"/>
      <c r="TWW31" s="27"/>
      <c r="TWX31" s="28"/>
      <c r="TWY31" s="27"/>
      <c r="TWZ31" s="28"/>
      <c r="TXA31" s="26"/>
      <c r="TXC31" s="55"/>
      <c r="TXD31" s="26"/>
      <c r="TXF31" s="27"/>
      <c r="TXG31" s="28"/>
      <c r="TXH31" s="27"/>
      <c r="TXI31" s="28"/>
      <c r="TXJ31" s="26"/>
      <c r="TXL31" s="55"/>
      <c r="TXM31" s="26"/>
      <c r="TXO31" s="27"/>
      <c r="TXP31" s="28"/>
      <c r="TXQ31" s="27"/>
      <c r="TXR31" s="28"/>
      <c r="TXS31" s="26"/>
      <c r="TXU31" s="55"/>
      <c r="TXV31" s="26"/>
      <c r="TXX31" s="27"/>
      <c r="TXY31" s="28"/>
      <c r="TXZ31" s="27"/>
      <c r="TYA31" s="28"/>
      <c r="TYB31" s="26"/>
      <c r="TYD31" s="55"/>
      <c r="TYE31" s="26"/>
      <c r="TYG31" s="27"/>
      <c r="TYH31" s="28"/>
      <c r="TYI31" s="27"/>
      <c r="TYJ31" s="28"/>
      <c r="TYK31" s="26"/>
      <c r="TYM31" s="55"/>
      <c r="TYN31" s="26"/>
      <c r="TYP31" s="27"/>
      <c r="TYQ31" s="28"/>
      <c r="TYR31" s="27"/>
      <c r="TYS31" s="28"/>
      <c r="TYT31" s="26"/>
      <c r="TYV31" s="55"/>
      <c r="TYW31" s="26"/>
      <c r="TYY31" s="27"/>
      <c r="TYZ31" s="28"/>
      <c r="TZA31" s="27"/>
      <c r="TZB31" s="28"/>
      <c r="TZC31" s="26"/>
      <c r="TZE31" s="55"/>
      <c r="TZF31" s="26"/>
      <c r="TZH31" s="27"/>
      <c r="TZI31" s="28"/>
      <c r="TZJ31" s="27"/>
      <c r="TZK31" s="28"/>
      <c r="TZL31" s="26"/>
      <c r="TZN31" s="55"/>
      <c r="TZO31" s="26"/>
      <c r="TZQ31" s="27"/>
      <c r="TZR31" s="28"/>
      <c r="TZS31" s="27"/>
      <c r="TZT31" s="28"/>
      <c r="TZU31" s="26"/>
      <c r="TZW31" s="55"/>
      <c r="TZX31" s="26"/>
      <c r="TZZ31" s="27"/>
      <c r="UAA31" s="28"/>
      <c r="UAB31" s="27"/>
      <c r="UAC31" s="28"/>
      <c r="UAD31" s="26"/>
      <c r="UAF31" s="55"/>
      <c r="UAG31" s="26"/>
      <c r="UAI31" s="27"/>
      <c r="UAJ31" s="28"/>
      <c r="UAK31" s="27"/>
      <c r="UAL31" s="28"/>
      <c r="UAM31" s="26"/>
      <c r="UAO31" s="55"/>
      <c r="UAP31" s="26"/>
      <c r="UAR31" s="27"/>
      <c r="UAS31" s="28"/>
      <c r="UAT31" s="27"/>
      <c r="UAU31" s="28"/>
      <c r="UAV31" s="26"/>
      <c r="UAX31" s="55"/>
      <c r="UAY31" s="26"/>
      <c r="UBA31" s="27"/>
      <c r="UBB31" s="28"/>
      <c r="UBC31" s="27"/>
      <c r="UBD31" s="28"/>
      <c r="UBE31" s="26"/>
      <c r="UBG31" s="55"/>
      <c r="UBH31" s="26"/>
      <c r="UBJ31" s="27"/>
      <c r="UBK31" s="28"/>
      <c r="UBL31" s="27"/>
      <c r="UBM31" s="28"/>
      <c r="UBN31" s="26"/>
      <c r="UBP31" s="55"/>
      <c r="UBQ31" s="26"/>
      <c r="UBS31" s="27"/>
      <c r="UBT31" s="28"/>
      <c r="UBU31" s="27"/>
      <c r="UBV31" s="28"/>
      <c r="UBW31" s="26"/>
      <c r="UBY31" s="55"/>
      <c r="UBZ31" s="26"/>
      <c r="UCB31" s="27"/>
      <c r="UCC31" s="28"/>
      <c r="UCD31" s="27"/>
      <c r="UCE31" s="28"/>
      <c r="UCF31" s="26"/>
      <c r="UCH31" s="55"/>
      <c r="UCI31" s="26"/>
      <c r="UCK31" s="27"/>
      <c r="UCL31" s="28"/>
      <c r="UCM31" s="27"/>
      <c r="UCN31" s="28"/>
      <c r="UCO31" s="26"/>
      <c r="UCQ31" s="55"/>
      <c r="UCR31" s="26"/>
      <c r="UCT31" s="27"/>
      <c r="UCU31" s="28"/>
      <c r="UCV31" s="27"/>
      <c r="UCW31" s="28"/>
      <c r="UCX31" s="26"/>
      <c r="UCZ31" s="55"/>
      <c r="UDA31" s="26"/>
      <c r="UDC31" s="27"/>
      <c r="UDD31" s="28"/>
      <c r="UDE31" s="27"/>
      <c r="UDF31" s="28"/>
      <c r="UDG31" s="26"/>
      <c r="UDI31" s="55"/>
      <c r="UDJ31" s="26"/>
      <c r="UDL31" s="27"/>
      <c r="UDM31" s="28"/>
      <c r="UDN31" s="27"/>
      <c r="UDO31" s="28"/>
      <c r="UDP31" s="26"/>
      <c r="UDR31" s="55"/>
      <c r="UDS31" s="26"/>
      <c r="UDU31" s="27"/>
      <c r="UDV31" s="28"/>
      <c r="UDW31" s="27"/>
      <c r="UDX31" s="28"/>
      <c r="UDY31" s="26"/>
      <c r="UEA31" s="55"/>
      <c r="UEB31" s="26"/>
      <c r="UED31" s="27"/>
      <c r="UEE31" s="28"/>
      <c r="UEF31" s="27"/>
      <c r="UEG31" s="28"/>
      <c r="UEH31" s="26"/>
      <c r="UEJ31" s="55"/>
      <c r="UEK31" s="26"/>
      <c r="UEM31" s="27"/>
      <c r="UEN31" s="28"/>
      <c r="UEO31" s="27"/>
      <c r="UEP31" s="28"/>
      <c r="UEQ31" s="26"/>
      <c r="UES31" s="55"/>
      <c r="UET31" s="26"/>
      <c r="UEV31" s="27"/>
      <c r="UEW31" s="28"/>
      <c r="UEX31" s="27"/>
      <c r="UEY31" s="28"/>
      <c r="UEZ31" s="26"/>
      <c r="UFB31" s="55"/>
      <c r="UFC31" s="26"/>
      <c r="UFE31" s="27"/>
      <c r="UFF31" s="28"/>
      <c r="UFG31" s="27"/>
      <c r="UFH31" s="28"/>
      <c r="UFI31" s="26"/>
      <c r="UFK31" s="55"/>
      <c r="UFL31" s="26"/>
      <c r="UFN31" s="27"/>
      <c r="UFO31" s="28"/>
      <c r="UFP31" s="27"/>
      <c r="UFQ31" s="28"/>
      <c r="UFR31" s="26"/>
      <c r="UFT31" s="55"/>
      <c r="UFU31" s="26"/>
      <c r="UFW31" s="27"/>
      <c r="UFX31" s="28"/>
      <c r="UFY31" s="27"/>
      <c r="UFZ31" s="28"/>
      <c r="UGA31" s="26"/>
      <c r="UGC31" s="55"/>
      <c r="UGD31" s="26"/>
      <c r="UGF31" s="27"/>
      <c r="UGG31" s="28"/>
      <c r="UGH31" s="27"/>
      <c r="UGI31" s="28"/>
      <c r="UGJ31" s="26"/>
      <c r="UGL31" s="55"/>
      <c r="UGM31" s="26"/>
      <c r="UGO31" s="27"/>
      <c r="UGP31" s="28"/>
      <c r="UGQ31" s="27"/>
      <c r="UGR31" s="28"/>
      <c r="UGS31" s="26"/>
      <c r="UGU31" s="55"/>
      <c r="UGV31" s="26"/>
      <c r="UGX31" s="27"/>
      <c r="UGY31" s="28"/>
      <c r="UGZ31" s="27"/>
      <c r="UHA31" s="28"/>
      <c r="UHB31" s="26"/>
      <c r="UHD31" s="55"/>
      <c r="UHE31" s="26"/>
      <c r="UHG31" s="27"/>
      <c r="UHH31" s="28"/>
      <c r="UHI31" s="27"/>
      <c r="UHJ31" s="28"/>
      <c r="UHK31" s="26"/>
      <c r="UHM31" s="55"/>
      <c r="UHN31" s="26"/>
      <c r="UHP31" s="27"/>
      <c r="UHQ31" s="28"/>
      <c r="UHR31" s="27"/>
      <c r="UHS31" s="28"/>
      <c r="UHT31" s="26"/>
      <c r="UHV31" s="55"/>
      <c r="UHW31" s="26"/>
      <c r="UHY31" s="27"/>
      <c r="UHZ31" s="28"/>
      <c r="UIA31" s="27"/>
      <c r="UIB31" s="28"/>
      <c r="UIC31" s="26"/>
      <c r="UIE31" s="55"/>
      <c r="UIF31" s="26"/>
      <c r="UIH31" s="27"/>
      <c r="UII31" s="28"/>
      <c r="UIJ31" s="27"/>
      <c r="UIK31" s="28"/>
      <c r="UIL31" s="26"/>
      <c r="UIN31" s="55"/>
      <c r="UIO31" s="26"/>
      <c r="UIQ31" s="27"/>
      <c r="UIR31" s="28"/>
      <c r="UIS31" s="27"/>
      <c r="UIT31" s="28"/>
      <c r="UIU31" s="26"/>
      <c r="UIW31" s="55"/>
      <c r="UIX31" s="26"/>
      <c r="UIZ31" s="27"/>
      <c r="UJA31" s="28"/>
      <c r="UJB31" s="27"/>
      <c r="UJC31" s="28"/>
      <c r="UJD31" s="26"/>
      <c r="UJF31" s="55"/>
      <c r="UJG31" s="26"/>
      <c r="UJI31" s="27"/>
      <c r="UJJ31" s="28"/>
      <c r="UJK31" s="27"/>
      <c r="UJL31" s="28"/>
      <c r="UJM31" s="26"/>
      <c r="UJO31" s="55"/>
      <c r="UJP31" s="26"/>
      <c r="UJR31" s="27"/>
      <c r="UJS31" s="28"/>
      <c r="UJT31" s="27"/>
      <c r="UJU31" s="28"/>
      <c r="UJV31" s="26"/>
      <c r="UJX31" s="55"/>
      <c r="UJY31" s="26"/>
      <c r="UKA31" s="27"/>
      <c r="UKB31" s="28"/>
      <c r="UKC31" s="27"/>
      <c r="UKD31" s="28"/>
      <c r="UKE31" s="26"/>
      <c r="UKG31" s="55"/>
      <c r="UKH31" s="26"/>
      <c r="UKJ31" s="27"/>
      <c r="UKK31" s="28"/>
      <c r="UKL31" s="27"/>
      <c r="UKM31" s="28"/>
      <c r="UKN31" s="26"/>
      <c r="UKP31" s="55"/>
      <c r="UKQ31" s="26"/>
      <c r="UKS31" s="27"/>
      <c r="UKT31" s="28"/>
      <c r="UKU31" s="27"/>
      <c r="UKV31" s="28"/>
      <c r="UKW31" s="26"/>
      <c r="UKY31" s="55"/>
      <c r="UKZ31" s="26"/>
      <c r="ULB31" s="27"/>
      <c r="ULC31" s="28"/>
      <c r="ULD31" s="27"/>
      <c r="ULE31" s="28"/>
      <c r="ULF31" s="26"/>
      <c r="ULH31" s="55"/>
      <c r="ULI31" s="26"/>
      <c r="ULK31" s="27"/>
      <c r="ULL31" s="28"/>
      <c r="ULM31" s="27"/>
      <c r="ULN31" s="28"/>
      <c r="ULO31" s="26"/>
      <c r="ULQ31" s="55"/>
      <c r="ULR31" s="26"/>
      <c r="ULT31" s="27"/>
      <c r="ULU31" s="28"/>
      <c r="ULV31" s="27"/>
      <c r="ULW31" s="28"/>
      <c r="ULX31" s="26"/>
      <c r="ULZ31" s="55"/>
      <c r="UMA31" s="26"/>
      <c r="UMC31" s="27"/>
      <c r="UMD31" s="28"/>
      <c r="UME31" s="27"/>
      <c r="UMF31" s="28"/>
      <c r="UMG31" s="26"/>
      <c r="UMI31" s="55"/>
      <c r="UMJ31" s="26"/>
      <c r="UML31" s="27"/>
      <c r="UMM31" s="28"/>
      <c r="UMN31" s="27"/>
      <c r="UMO31" s="28"/>
      <c r="UMP31" s="26"/>
      <c r="UMR31" s="55"/>
      <c r="UMS31" s="26"/>
      <c r="UMU31" s="27"/>
      <c r="UMV31" s="28"/>
      <c r="UMW31" s="27"/>
      <c r="UMX31" s="28"/>
      <c r="UMY31" s="26"/>
      <c r="UNA31" s="55"/>
      <c r="UNB31" s="26"/>
      <c r="UND31" s="27"/>
      <c r="UNE31" s="28"/>
      <c r="UNF31" s="27"/>
      <c r="UNG31" s="28"/>
      <c r="UNH31" s="26"/>
      <c r="UNJ31" s="55"/>
      <c r="UNK31" s="26"/>
      <c r="UNM31" s="27"/>
      <c r="UNN31" s="28"/>
      <c r="UNO31" s="27"/>
      <c r="UNP31" s="28"/>
      <c r="UNQ31" s="26"/>
      <c r="UNS31" s="55"/>
      <c r="UNT31" s="26"/>
      <c r="UNV31" s="27"/>
      <c r="UNW31" s="28"/>
      <c r="UNX31" s="27"/>
      <c r="UNY31" s="28"/>
      <c r="UNZ31" s="26"/>
      <c r="UOB31" s="55"/>
      <c r="UOC31" s="26"/>
      <c r="UOE31" s="27"/>
      <c r="UOF31" s="28"/>
      <c r="UOG31" s="27"/>
      <c r="UOH31" s="28"/>
      <c r="UOI31" s="26"/>
      <c r="UOK31" s="55"/>
      <c r="UOL31" s="26"/>
      <c r="UON31" s="27"/>
      <c r="UOO31" s="28"/>
      <c r="UOP31" s="27"/>
      <c r="UOQ31" s="28"/>
      <c r="UOR31" s="26"/>
      <c r="UOT31" s="55"/>
      <c r="UOU31" s="26"/>
      <c r="UOW31" s="27"/>
      <c r="UOX31" s="28"/>
      <c r="UOY31" s="27"/>
      <c r="UOZ31" s="28"/>
      <c r="UPA31" s="26"/>
      <c r="UPC31" s="55"/>
      <c r="UPD31" s="26"/>
      <c r="UPF31" s="27"/>
      <c r="UPG31" s="28"/>
      <c r="UPH31" s="27"/>
      <c r="UPI31" s="28"/>
      <c r="UPJ31" s="26"/>
      <c r="UPL31" s="55"/>
      <c r="UPM31" s="26"/>
      <c r="UPO31" s="27"/>
      <c r="UPP31" s="28"/>
      <c r="UPQ31" s="27"/>
      <c r="UPR31" s="28"/>
      <c r="UPS31" s="26"/>
      <c r="UPU31" s="55"/>
      <c r="UPV31" s="26"/>
      <c r="UPX31" s="27"/>
      <c r="UPY31" s="28"/>
      <c r="UPZ31" s="27"/>
      <c r="UQA31" s="28"/>
      <c r="UQB31" s="26"/>
      <c r="UQD31" s="55"/>
      <c r="UQE31" s="26"/>
      <c r="UQG31" s="27"/>
      <c r="UQH31" s="28"/>
      <c r="UQI31" s="27"/>
      <c r="UQJ31" s="28"/>
      <c r="UQK31" s="26"/>
      <c r="UQM31" s="55"/>
      <c r="UQN31" s="26"/>
      <c r="UQP31" s="27"/>
      <c r="UQQ31" s="28"/>
      <c r="UQR31" s="27"/>
      <c r="UQS31" s="28"/>
      <c r="UQT31" s="26"/>
      <c r="UQV31" s="55"/>
      <c r="UQW31" s="26"/>
      <c r="UQY31" s="27"/>
      <c r="UQZ31" s="28"/>
      <c r="URA31" s="27"/>
      <c r="URB31" s="28"/>
      <c r="URC31" s="26"/>
      <c r="URE31" s="55"/>
      <c r="URF31" s="26"/>
      <c r="URH31" s="27"/>
      <c r="URI31" s="28"/>
      <c r="URJ31" s="27"/>
      <c r="URK31" s="28"/>
      <c r="URL31" s="26"/>
      <c r="URN31" s="55"/>
      <c r="URO31" s="26"/>
      <c r="URQ31" s="27"/>
      <c r="URR31" s="28"/>
      <c r="URS31" s="27"/>
      <c r="URT31" s="28"/>
      <c r="URU31" s="26"/>
      <c r="URW31" s="55"/>
      <c r="URX31" s="26"/>
      <c r="URZ31" s="27"/>
      <c r="USA31" s="28"/>
      <c r="USB31" s="27"/>
      <c r="USC31" s="28"/>
      <c r="USD31" s="26"/>
      <c r="USF31" s="55"/>
      <c r="USG31" s="26"/>
      <c r="USI31" s="27"/>
      <c r="USJ31" s="28"/>
      <c r="USK31" s="27"/>
      <c r="USL31" s="28"/>
      <c r="USM31" s="26"/>
      <c r="USO31" s="55"/>
      <c r="USP31" s="26"/>
      <c r="USR31" s="27"/>
      <c r="USS31" s="28"/>
      <c r="UST31" s="27"/>
      <c r="USU31" s="28"/>
      <c r="USV31" s="26"/>
      <c r="USX31" s="55"/>
      <c r="USY31" s="26"/>
      <c r="UTA31" s="27"/>
      <c r="UTB31" s="28"/>
      <c r="UTC31" s="27"/>
      <c r="UTD31" s="28"/>
      <c r="UTE31" s="26"/>
      <c r="UTG31" s="55"/>
      <c r="UTH31" s="26"/>
      <c r="UTJ31" s="27"/>
      <c r="UTK31" s="28"/>
      <c r="UTL31" s="27"/>
      <c r="UTM31" s="28"/>
      <c r="UTN31" s="26"/>
      <c r="UTP31" s="55"/>
      <c r="UTQ31" s="26"/>
      <c r="UTS31" s="27"/>
      <c r="UTT31" s="28"/>
      <c r="UTU31" s="27"/>
      <c r="UTV31" s="28"/>
      <c r="UTW31" s="26"/>
      <c r="UTY31" s="55"/>
      <c r="UTZ31" s="26"/>
      <c r="UUB31" s="27"/>
      <c r="UUC31" s="28"/>
      <c r="UUD31" s="27"/>
      <c r="UUE31" s="28"/>
      <c r="UUF31" s="26"/>
      <c r="UUH31" s="55"/>
      <c r="UUI31" s="26"/>
      <c r="UUK31" s="27"/>
      <c r="UUL31" s="28"/>
      <c r="UUM31" s="27"/>
      <c r="UUN31" s="28"/>
      <c r="UUO31" s="26"/>
      <c r="UUQ31" s="55"/>
      <c r="UUR31" s="26"/>
      <c r="UUT31" s="27"/>
      <c r="UUU31" s="28"/>
      <c r="UUV31" s="27"/>
      <c r="UUW31" s="28"/>
      <c r="UUX31" s="26"/>
      <c r="UUZ31" s="55"/>
      <c r="UVA31" s="26"/>
      <c r="UVC31" s="27"/>
      <c r="UVD31" s="28"/>
      <c r="UVE31" s="27"/>
      <c r="UVF31" s="28"/>
      <c r="UVG31" s="26"/>
      <c r="UVI31" s="55"/>
      <c r="UVJ31" s="26"/>
      <c r="UVL31" s="27"/>
      <c r="UVM31" s="28"/>
      <c r="UVN31" s="27"/>
      <c r="UVO31" s="28"/>
      <c r="UVP31" s="26"/>
      <c r="UVR31" s="55"/>
      <c r="UVS31" s="26"/>
      <c r="UVU31" s="27"/>
      <c r="UVV31" s="28"/>
      <c r="UVW31" s="27"/>
      <c r="UVX31" s="28"/>
      <c r="UVY31" s="26"/>
      <c r="UWA31" s="55"/>
      <c r="UWB31" s="26"/>
      <c r="UWD31" s="27"/>
      <c r="UWE31" s="28"/>
      <c r="UWF31" s="27"/>
      <c r="UWG31" s="28"/>
      <c r="UWH31" s="26"/>
      <c r="UWJ31" s="55"/>
      <c r="UWK31" s="26"/>
      <c r="UWM31" s="27"/>
      <c r="UWN31" s="28"/>
      <c r="UWO31" s="27"/>
      <c r="UWP31" s="28"/>
      <c r="UWQ31" s="26"/>
      <c r="UWS31" s="55"/>
      <c r="UWT31" s="26"/>
      <c r="UWV31" s="27"/>
      <c r="UWW31" s="28"/>
      <c r="UWX31" s="27"/>
      <c r="UWY31" s="28"/>
      <c r="UWZ31" s="26"/>
      <c r="UXB31" s="55"/>
      <c r="UXC31" s="26"/>
      <c r="UXE31" s="27"/>
      <c r="UXF31" s="28"/>
      <c r="UXG31" s="27"/>
      <c r="UXH31" s="28"/>
      <c r="UXI31" s="26"/>
      <c r="UXK31" s="55"/>
      <c r="UXL31" s="26"/>
      <c r="UXN31" s="27"/>
      <c r="UXO31" s="28"/>
      <c r="UXP31" s="27"/>
      <c r="UXQ31" s="28"/>
      <c r="UXR31" s="26"/>
      <c r="UXT31" s="55"/>
      <c r="UXU31" s="26"/>
      <c r="UXW31" s="27"/>
      <c r="UXX31" s="28"/>
      <c r="UXY31" s="27"/>
      <c r="UXZ31" s="28"/>
      <c r="UYA31" s="26"/>
      <c r="UYC31" s="55"/>
      <c r="UYD31" s="26"/>
      <c r="UYF31" s="27"/>
      <c r="UYG31" s="28"/>
      <c r="UYH31" s="27"/>
      <c r="UYI31" s="28"/>
      <c r="UYJ31" s="26"/>
      <c r="UYL31" s="55"/>
      <c r="UYM31" s="26"/>
      <c r="UYO31" s="27"/>
      <c r="UYP31" s="28"/>
      <c r="UYQ31" s="27"/>
      <c r="UYR31" s="28"/>
      <c r="UYS31" s="26"/>
      <c r="UYU31" s="55"/>
      <c r="UYV31" s="26"/>
      <c r="UYX31" s="27"/>
      <c r="UYY31" s="28"/>
      <c r="UYZ31" s="27"/>
      <c r="UZA31" s="28"/>
      <c r="UZB31" s="26"/>
      <c r="UZD31" s="55"/>
      <c r="UZE31" s="26"/>
      <c r="UZG31" s="27"/>
      <c r="UZH31" s="28"/>
      <c r="UZI31" s="27"/>
      <c r="UZJ31" s="28"/>
      <c r="UZK31" s="26"/>
      <c r="UZM31" s="55"/>
      <c r="UZN31" s="26"/>
      <c r="UZP31" s="27"/>
      <c r="UZQ31" s="28"/>
      <c r="UZR31" s="27"/>
      <c r="UZS31" s="28"/>
      <c r="UZT31" s="26"/>
      <c r="UZV31" s="55"/>
      <c r="UZW31" s="26"/>
      <c r="UZY31" s="27"/>
      <c r="UZZ31" s="28"/>
      <c r="VAA31" s="27"/>
      <c r="VAB31" s="28"/>
      <c r="VAC31" s="26"/>
      <c r="VAE31" s="55"/>
      <c r="VAF31" s="26"/>
      <c r="VAH31" s="27"/>
      <c r="VAI31" s="28"/>
      <c r="VAJ31" s="27"/>
      <c r="VAK31" s="28"/>
      <c r="VAL31" s="26"/>
      <c r="VAN31" s="55"/>
      <c r="VAO31" s="26"/>
      <c r="VAQ31" s="27"/>
      <c r="VAR31" s="28"/>
      <c r="VAS31" s="27"/>
      <c r="VAT31" s="28"/>
      <c r="VAU31" s="26"/>
      <c r="VAW31" s="55"/>
      <c r="VAX31" s="26"/>
      <c r="VAZ31" s="27"/>
      <c r="VBA31" s="28"/>
      <c r="VBB31" s="27"/>
      <c r="VBC31" s="28"/>
      <c r="VBD31" s="26"/>
      <c r="VBF31" s="55"/>
      <c r="VBG31" s="26"/>
      <c r="VBI31" s="27"/>
      <c r="VBJ31" s="28"/>
      <c r="VBK31" s="27"/>
      <c r="VBL31" s="28"/>
      <c r="VBM31" s="26"/>
      <c r="VBO31" s="55"/>
      <c r="VBP31" s="26"/>
      <c r="VBR31" s="27"/>
      <c r="VBS31" s="28"/>
      <c r="VBT31" s="27"/>
      <c r="VBU31" s="28"/>
      <c r="VBV31" s="26"/>
      <c r="VBX31" s="55"/>
      <c r="VBY31" s="26"/>
      <c r="VCA31" s="27"/>
      <c r="VCB31" s="28"/>
      <c r="VCC31" s="27"/>
      <c r="VCD31" s="28"/>
      <c r="VCE31" s="26"/>
      <c r="VCG31" s="55"/>
      <c r="VCH31" s="26"/>
      <c r="VCJ31" s="27"/>
      <c r="VCK31" s="28"/>
      <c r="VCL31" s="27"/>
      <c r="VCM31" s="28"/>
      <c r="VCN31" s="26"/>
      <c r="VCP31" s="55"/>
      <c r="VCQ31" s="26"/>
      <c r="VCS31" s="27"/>
      <c r="VCT31" s="28"/>
      <c r="VCU31" s="27"/>
      <c r="VCV31" s="28"/>
      <c r="VCW31" s="26"/>
      <c r="VCY31" s="55"/>
      <c r="VCZ31" s="26"/>
      <c r="VDB31" s="27"/>
      <c r="VDC31" s="28"/>
      <c r="VDD31" s="27"/>
      <c r="VDE31" s="28"/>
      <c r="VDF31" s="26"/>
      <c r="VDH31" s="55"/>
      <c r="VDI31" s="26"/>
      <c r="VDK31" s="27"/>
      <c r="VDL31" s="28"/>
      <c r="VDM31" s="27"/>
      <c r="VDN31" s="28"/>
      <c r="VDO31" s="26"/>
      <c r="VDQ31" s="55"/>
      <c r="VDR31" s="26"/>
      <c r="VDT31" s="27"/>
      <c r="VDU31" s="28"/>
      <c r="VDV31" s="27"/>
      <c r="VDW31" s="28"/>
      <c r="VDX31" s="26"/>
      <c r="VDZ31" s="55"/>
      <c r="VEA31" s="26"/>
      <c r="VEC31" s="27"/>
      <c r="VED31" s="28"/>
      <c r="VEE31" s="27"/>
      <c r="VEF31" s="28"/>
      <c r="VEG31" s="26"/>
      <c r="VEI31" s="55"/>
      <c r="VEJ31" s="26"/>
      <c r="VEL31" s="27"/>
      <c r="VEM31" s="28"/>
      <c r="VEN31" s="27"/>
      <c r="VEO31" s="28"/>
      <c r="VEP31" s="26"/>
      <c r="VER31" s="55"/>
      <c r="VES31" s="26"/>
      <c r="VEU31" s="27"/>
      <c r="VEV31" s="28"/>
      <c r="VEW31" s="27"/>
      <c r="VEX31" s="28"/>
      <c r="VEY31" s="26"/>
      <c r="VFA31" s="55"/>
      <c r="VFB31" s="26"/>
      <c r="VFD31" s="27"/>
      <c r="VFE31" s="28"/>
      <c r="VFF31" s="27"/>
      <c r="VFG31" s="28"/>
      <c r="VFH31" s="26"/>
      <c r="VFJ31" s="55"/>
      <c r="VFK31" s="26"/>
      <c r="VFM31" s="27"/>
      <c r="VFN31" s="28"/>
      <c r="VFO31" s="27"/>
      <c r="VFP31" s="28"/>
      <c r="VFQ31" s="26"/>
      <c r="VFS31" s="55"/>
      <c r="VFT31" s="26"/>
      <c r="VFV31" s="27"/>
      <c r="VFW31" s="28"/>
      <c r="VFX31" s="27"/>
      <c r="VFY31" s="28"/>
      <c r="VFZ31" s="26"/>
      <c r="VGB31" s="55"/>
      <c r="VGC31" s="26"/>
      <c r="VGE31" s="27"/>
      <c r="VGF31" s="28"/>
      <c r="VGG31" s="27"/>
      <c r="VGH31" s="28"/>
      <c r="VGI31" s="26"/>
      <c r="VGK31" s="55"/>
      <c r="VGL31" s="26"/>
      <c r="VGN31" s="27"/>
      <c r="VGO31" s="28"/>
      <c r="VGP31" s="27"/>
      <c r="VGQ31" s="28"/>
      <c r="VGR31" s="26"/>
      <c r="VGT31" s="55"/>
      <c r="VGU31" s="26"/>
      <c r="VGW31" s="27"/>
      <c r="VGX31" s="28"/>
      <c r="VGY31" s="27"/>
      <c r="VGZ31" s="28"/>
      <c r="VHA31" s="26"/>
      <c r="VHC31" s="55"/>
      <c r="VHD31" s="26"/>
      <c r="VHF31" s="27"/>
      <c r="VHG31" s="28"/>
      <c r="VHH31" s="27"/>
      <c r="VHI31" s="28"/>
      <c r="VHJ31" s="26"/>
      <c r="VHL31" s="55"/>
      <c r="VHM31" s="26"/>
      <c r="VHO31" s="27"/>
      <c r="VHP31" s="28"/>
      <c r="VHQ31" s="27"/>
      <c r="VHR31" s="28"/>
      <c r="VHS31" s="26"/>
      <c r="VHU31" s="55"/>
      <c r="VHV31" s="26"/>
      <c r="VHX31" s="27"/>
      <c r="VHY31" s="28"/>
      <c r="VHZ31" s="27"/>
      <c r="VIA31" s="28"/>
      <c r="VIB31" s="26"/>
      <c r="VID31" s="55"/>
      <c r="VIE31" s="26"/>
      <c r="VIG31" s="27"/>
      <c r="VIH31" s="28"/>
      <c r="VII31" s="27"/>
      <c r="VIJ31" s="28"/>
      <c r="VIK31" s="26"/>
      <c r="VIM31" s="55"/>
      <c r="VIN31" s="26"/>
      <c r="VIP31" s="27"/>
      <c r="VIQ31" s="28"/>
      <c r="VIR31" s="27"/>
      <c r="VIS31" s="28"/>
      <c r="VIT31" s="26"/>
      <c r="VIV31" s="55"/>
      <c r="VIW31" s="26"/>
      <c r="VIY31" s="27"/>
      <c r="VIZ31" s="28"/>
      <c r="VJA31" s="27"/>
      <c r="VJB31" s="28"/>
      <c r="VJC31" s="26"/>
      <c r="VJE31" s="55"/>
      <c r="VJF31" s="26"/>
      <c r="VJH31" s="27"/>
      <c r="VJI31" s="28"/>
      <c r="VJJ31" s="27"/>
      <c r="VJK31" s="28"/>
      <c r="VJL31" s="26"/>
      <c r="VJN31" s="55"/>
      <c r="VJO31" s="26"/>
      <c r="VJQ31" s="27"/>
      <c r="VJR31" s="28"/>
      <c r="VJS31" s="27"/>
      <c r="VJT31" s="28"/>
      <c r="VJU31" s="26"/>
      <c r="VJW31" s="55"/>
      <c r="VJX31" s="26"/>
      <c r="VJZ31" s="27"/>
      <c r="VKA31" s="28"/>
      <c r="VKB31" s="27"/>
      <c r="VKC31" s="28"/>
      <c r="VKD31" s="26"/>
      <c r="VKF31" s="55"/>
      <c r="VKG31" s="26"/>
      <c r="VKI31" s="27"/>
      <c r="VKJ31" s="28"/>
      <c r="VKK31" s="27"/>
      <c r="VKL31" s="28"/>
      <c r="VKM31" s="26"/>
      <c r="VKO31" s="55"/>
      <c r="VKP31" s="26"/>
      <c r="VKR31" s="27"/>
      <c r="VKS31" s="28"/>
      <c r="VKT31" s="27"/>
      <c r="VKU31" s="28"/>
      <c r="VKV31" s="26"/>
      <c r="VKX31" s="55"/>
      <c r="VKY31" s="26"/>
      <c r="VLA31" s="27"/>
      <c r="VLB31" s="28"/>
      <c r="VLC31" s="27"/>
      <c r="VLD31" s="28"/>
      <c r="VLE31" s="26"/>
      <c r="VLG31" s="55"/>
      <c r="VLH31" s="26"/>
      <c r="VLJ31" s="27"/>
      <c r="VLK31" s="28"/>
      <c r="VLL31" s="27"/>
      <c r="VLM31" s="28"/>
      <c r="VLN31" s="26"/>
      <c r="VLP31" s="55"/>
      <c r="VLQ31" s="26"/>
      <c r="VLS31" s="27"/>
      <c r="VLT31" s="28"/>
      <c r="VLU31" s="27"/>
      <c r="VLV31" s="28"/>
      <c r="VLW31" s="26"/>
      <c r="VLY31" s="55"/>
      <c r="VLZ31" s="26"/>
      <c r="VMB31" s="27"/>
      <c r="VMC31" s="28"/>
      <c r="VMD31" s="27"/>
      <c r="VME31" s="28"/>
      <c r="VMF31" s="26"/>
      <c r="VMH31" s="55"/>
      <c r="VMI31" s="26"/>
      <c r="VMK31" s="27"/>
      <c r="VML31" s="28"/>
      <c r="VMM31" s="27"/>
      <c r="VMN31" s="28"/>
      <c r="VMO31" s="26"/>
      <c r="VMQ31" s="55"/>
      <c r="VMR31" s="26"/>
      <c r="VMT31" s="27"/>
      <c r="VMU31" s="28"/>
      <c r="VMV31" s="27"/>
      <c r="VMW31" s="28"/>
      <c r="VMX31" s="26"/>
      <c r="VMZ31" s="55"/>
      <c r="VNA31" s="26"/>
      <c r="VNC31" s="27"/>
      <c r="VND31" s="28"/>
      <c r="VNE31" s="27"/>
      <c r="VNF31" s="28"/>
      <c r="VNG31" s="26"/>
      <c r="VNI31" s="55"/>
      <c r="VNJ31" s="26"/>
      <c r="VNL31" s="27"/>
      <c r="VNM31" s="28"/>
      <c r="VNN31" s="27"/>
      <c r="VNO31" s="28"/>
      <c r="VNP31" s="26"/>
      <c r="VNR31" s="55"/>
      <c r="VNS31" s="26"/>
      <c r="VNU31" s="27"/>
      <c r="VNV31" s="28"/>
      <c r="VNW31" s="27"/>
      <c r="VNX31" s="28"/>
      <c r="VNY31" s="26"/>
      <c r="VOA31" s="55"/>
      <c r="VOB31" s="26"/>
      <c r="VOD31" s="27"/>
      <c r="VOE31" s="28"/>
      <c r="VOF31" s="27"/>
      <c r="VOG31" s="28"/>
      <c r="VOH31" s="26"/>
      <c r="VOJ31" s="55"/>
      <c r="VOK31" s="26"/>
      <c r="VOM31" s="27"/>
      <c r="VON31" s="28"/>
      <c r="VOO31" s="27"/>
      <c r="VOP31" s="28"/>
      <c r="VOQ31" s="26"/>
      <c r="VOS31" s="55"/>
      <c r="VOT31" s="26"/>
      <c r="VOV31" s="27"/>
      <c r="VOW31" s="28"/>
      <c r="VOX31" s="27"/>
      <c r="VOY31" s="28"/>
      <c r="VOZ31" s="26"/>
      <c r="VPB31" s="55"/>
      <c r="VPC31" s="26"/>
      <c r="VPE31" s="27"/>
      <c r="VPF31" s="28"/>
      <c r="VPG31" s="27"/>
      <c r="VPH31" s="28"/>
      <c r="VPI31" s="26"/>
      <c r="VPK31" s="55"/>
      <c r="VPL31" s="26"/>
      <c r="VPN31" s="27"/>
      <c r="VPO31" s="28"/>
      <c r="VPP31" s="27"/>
      <c r="VPQ31" s="28"/>
      <c r="VPR31" s="26"/>
      <c r="VPT31" s="55"/>
      <c r="VPU31" s="26"/>
      <c r="VPW31" s="27"/>
      <c r="VPX31" s="28"/>
      <c r="VPY31" s="27"/>
      <c r="VPZ31" s="28"/>
      <c r="VQA31" s="26"/>
      <c r="VQC31" s="55"/>
      <c r="VQD31" s="26"/>
      <c r="VQF31" s="27"/>
      <c r="VQG31" s="28"/>
      <c r="VQH31" s="27"/>
      <c r="VQI31" s="28"/>
      <c r="VQJ31" s="26"/>
      <c r="VQL31" s="55"/>
      <c r="VQM31" s="26"/>
      <c r="VQO31" s="27"/>
      <c r="VQP31" s="28"/>
      <c r="VQQ31" s="27"/>
      <c r="VQR31" s="28"/>
      <c r="VQS31" s="26"/>
      <c r="VQU31" s="55"/>
      <c r="VQV31" s="26"/>
      <c r="VQX31" s="27"/>
      <c r="VQY31" s="28"/>
      <c r="VQZ31" s="27"/>
      <c r="VRA31" s="28"/>
      <c r="VRB31" s="26"/>
      <c r="VRD31" s="55"/>
      <c r="VRE31" s="26"/>
      <c r="VRG31" s="27"/>
      <c r="VRH31" s="28"/>
      <c r="VRI31" s="27"/>
      <c r="VRJ31" s="28"/>
      <c r="VRK31" s="26"/>
      <c r="VRM31" s="55"/>
      <c r="VRN31" s="26"/>
      <c r="VRP31" s="27"/>
      <c r="VRQ31" s="28"/>
      <c r="VRR31" s="27"/>
      <c r="VRS31" s="28"/>
      <c r="VRT31" s="26"/>
      <c r="VRV31" s="55"/>
      <c r="VRW31" s="26"/>
      <c r="VRY31" s="27"/>
      <c r="VRZ31" s="28"/>
      <c r="VSA31" s="27"/>
      <c r="VSB31" s="28"/>
      <c r="VSC31" s="26"/>
      <c r="VSE31" s="55"/>
      <c r="VSF31" s="26"/>
      <c r="VSH31" s="27"/>
      <c r="VSI31" s="28"/>
      <c r="VSJ31" s="27"/>
      <c r="VSK31" s="28"/>
      <c r="VSL31" s="26"/>
      <c r="VSN31" s="55"/>
      <c r="VSO31" s="26"/>
      <c r="VSQ31" s="27"/>
      <c r="VSR31" s="28"/>
      <c r="VSS31" s="27"/>
      <c r="VST31" s="28"/>
      <c r="VSU31" s="26"/>
      <c r="VSW31" s="55"/>
      <c r="VSX31" s="26"/>
      <c r="VSZ31" s="27"/>
      <c r="VTA31" s="28"/>
      <c r="VTB31" s="27"/>
      <c r="VTC31" s="28"/>
      <c r="VTD31" s="26"/>
      <c r="VTF31" s="55"/>
      <c r="VTG31" s="26"/>
      <c r="VTI31" s="27"/>
      <c r="VTJ31" s="28"/>
      <c r="VTK31" s="27"/>
      <c r="VTL31" s="28"/>
      <c r="VTM31" s="26"/>
      <c r="VTO31" s="55"/>
      <c r="VTP31" s="26"/>
      <c r="VTR31" s="27"/>
      <c r="VTS31" s="28"/>
      <c r="VTT31" s="27"/>
      <c r="VTU31" s="28"/>
      <c r="VTV31" s="26"/>
      <c r="VTX31" s="55"/>
      <c r="VTY31" s="26"/>
      <c r="VUA31" s="27"/>
      <c r="VUB31" s="28"/>
      <c r="VUC31" s="27"/>
      <c r="VUD31" s="28"/>
      <c r="VUE31" s="26"/>
      <c r="VUG31" s="55"/>
      <c r="VUH31" s="26"/>
      <c r="VUJ31" s="27"/>
      <c r="VUK31" s="28"/>
      <c r="VUL31" s="27"/>
      <c r="VUM31" s="28"/>
      <c r="VUN31" s="26"/>
      <c r="VUP31" s="55"/>
      <c r="VUQ31" s="26"/>
      <c r="VUS31" s="27"/>
      <c r="VUT31" s="28"/>
      <c r="VUU31" s="27"/>
      <c r="VUV31" s="28"/>
      <c r="VUW31" s="26"/>
      <c r="VUY31" s="55"/>
      <c r="VUZ31" s="26"/>
      <c r="VVB31" s="27"/>
      <c r="VVC31" s="28"/>
      <c r="VVD31" s="27"/>
      <c r="VVE31" s="28"/>
      <c r="VVF31" s="26"/>
      <c r="VVH31" s="55"/>
      <c r="VVI31" s="26"/>
      <c r="VVK31" s="27"/>
      <c r="VVL31" s="28"/>
      <c r="VVM31" s="27"/>
      <c r="VVN31" s="28"/>
      <c r="VVO31" s="26"/>
      <c r="VVQ31" s="55"/>
      <c r="VVR31" s="26"/>
      <c r="VVT31" s="27"/>
      <c r="VVU31" s="28"/>
      <c r="VVV31" s="27"/>
      <c r="VVW31" s="28"/>
      <c r="VVX31" s="26"/>
      <c r="VVZ31" s="55"/>
      <c r="VWA31" s="26"/>
      <c r="VWC31" s="27"/>
      <c r="VWD31" s="28"/>
      <c r="VWE31" s="27"/>
      <c r="VWF31" s="28"/>
      <c r="VWG31" s="26"/>
      <c r="VWI31" s="55"/>
      <c r="VWJ31" s="26"/>
      <c r="VWL31" s="27"/>
      <c r="VWM31" s="28"/>
      <c r="VWN31" s="27"/>
      <c r="VWO31" s="28"/>
      <c r="VWP31" s="26"/>
      <c r="VWR31" s="55"/>
      <c r="VWS31" s="26"/>
      <c r="VWU31" s="27"/>
      <c r="VWV31" s="28"/>
      <c r="VWW31" s="27"/>
      <c r="VWX31" s="28"/>
      <c r="VWY31" s="26"/>
      <c r="VXA31" s="55"/>
      <c r="VXB31" s="26"/>
      <c r="VXD31" s="27"/>
      <c r="VXE31" s="28"/>
      <c r="VXF31" s="27"/>
      <c r="VXG31" s="28"/>
      <c r="VXH31" s="26"/>
      <c r="VXJ31" s="55"/>
      <c r="VXK31" s="26"/>
      <c r="VXM31" s="27"/>
      <c r="VXN31" s="28"/>
      <c r="VXO31" s="27"/>
      <c r="VXP31" s="28"/>
      <c r="VXQ31" s="26"/>
      <c r="VXS31" s="55"/>
      <c r="VXT31" s="26"/>
      <c r="VXV31" s="27"/>
      <c r="VXW31" s="28"/>
      <c r="VXX31" s="27"/>
      <c r="VXY31" s="28"/>
      <c r="VXZ31" s="26"/>
      <c r="VYB31" s="55"/>
      <c r="VYC31" s="26"/>
      <c r="VYE31" s="27"/>
      <c r="VYF31" s="28"/>
      <c r="VYG31" s="27"/>
      <c r="VYH31" s="28"/>
      <c r="VYI31" s="26"/>
      <c r="VYK31" s="55"/>
      <c r="VYL31" s="26"/>
      <c r="VYN31" s="27"/>
      <c r="VYO31" s="28"/>
      <c r="VYP31" s="27"/>
      <c r="VYQ31" s="28"/>
      <c r="VYR31" s="26"/>
      <c r="VYT31" s="55"/>
      <c r="VYU31" s="26"/>
      <c r="VYW31" s="27"/>
      <c r="VYX31" s="28"/>
      <c r="VYY31" s="27"/>
      <c r="VYZ31" s="28"/>
      <c r="VZA31" s="26"/>
      <c r="VZC31" s="55"/>
      <c r="VZD31" s="26"/>
      <c r="VZF31" s="27"/>
      <c r="VZG31" s="28"/>
      <c r="VZH31" s="27"/>
      <c r="VZI31" s="28"/>
      <c r="VZJ31" s="26"/>
      <c r="VZL31" s="55"/>
      <c r="VZM31" s="26"/>
      <c r="VZO31" s="27"/>
      <c r="VZP31" s="28"/>
      <c r="VZQ31" s="27"/>
      <c r="VZR31" s="28"/>
      <c r="VZS31" s="26"/>
      <c r="VZU31" s="55"/>
      <c r="VZV31" s="26"/>
      <c r="VZX31" s="27"/>
      <c r="VZY31" s="28"/>
      <c r="VZZ31" s="27"/>
      <c r="WAA31" s="28"/>
      <c r="WAB31" s="26"/>
      <c r="WAD31" s="55"/>
      <c r="WAE31" s="26"/>
      <c r="WAG31" s="27"/>
      <c r="WAH31" s="28"/>
      <c r="WAI31" s="27"/>
      <c r="WAJ31" s="28"/>
      <c r="WAK31" s="26"/>
      <c r="WAM31" s="55"/>
      <c r="WAN31" s="26"/>
      <c r="WAP31" s="27"/>
      <c r="WAQ31" s="28"/>
      <c r="WAR31" s="27"/>
      <c r="WAS31" s="28"/>
      <c r="WAT31" s="26"/>
      <c r="WAV31" s="55"/>
      <c r="WAW31" s="26"/>
      <c r="WAY31" s="27"/>
      <c r="WAZ31" s="28"/>
      <c r="WBA31" s="27"/>
      <c r="WBB31" s="28"/>
      <c r="WBC31" s="26"/>
      <c r="WBE31" s="55"/>
      <c r="WBF31" s="26"/>
      <c r="WBH31" s="27"/>
      <c r="WBI31" s="28"/>
      <c r="WBJ31" s="27"/>
      <c r="WBK31" s="28"/>
      <c r="WBL31" s="26"/>
      <c r="WBN31" s="55"/>
      <c r="WBO31" s="26"/>
      <c r="WBQ31" s="27"/>
      <c r="WBR31" s="28"/>
      <c r="WBS31" s="27"/>
      <c r="WBT31" s="28"/>
      <c r="WBU31" s="26"/>
      <c r="WBW31" s="55"/>
      <c r="WBX31" s="26"/>
      <c r="WBZ31" s="27"/>
      <c r="WCA31" s="28"/>
      <c r="WCB31" s="27"/>
      <c r="WCC31" s="28"/>
      <c r="WCD31" s="26"/>
      <c r="WCF31" s="55"/>
      <c r="WCG31" s="26"/>
      <c r="WCI31" s="27"/>
      <c r="WCJ31" s="28"/>
      <c r="WCK31" s="27"/>
      <c r="WCL31" s="28"/>
      <c r="WCM31" s="26"/>
      <c r="WCO31" s="55"/>
      <c r="WCP31" s="26"/>
      <c r="WCR31" s="27"/>
      <c r="WCS31" s="28"/>
      <c r="WCT31" s="27"/>
      <c r="WCU31" s="28"/>
      <c r="WCV31" s="26"/>
      <c r="WCX31" s="55"/>
      <c r="WCY31" s="26"/>
      <c r="WDA31" s="27"/>
      <c r="WDB31" s="28"/>
      <c r="WDC31" s="27"/>
      <c r="WDD31" s="28"/>
      <c r="WDE31" s="26"/>
      <c r="WDG31" s="55"/>
      <c r="WDH31" s="26"/>
      <c r="WDJ31" s="27"/>
      <c r="WDK31" s="28"/>
      <c r="WDL31" s="27"/>
      <c r="WDM31" s="28"/>
      <c r="WDN31" s="26"/>
      <c r="WDP31" s="55"/>
      <c r="WDQ31" s="26"/>
      <c r="WDS31" s="27"/>
      <c r="WDT31" s="28"/>
      <c r="WDU31" s="27"/>
      <c r="WDV31" s="28"/>
      <c r="WDW31" s="26"/>
      <c r="WDY31" s="55"/>
      <c r="WDZ31" s="26"/>
      <c r="WEB31" s="27"/>
      <c r="WEC31" s="28"/>
      <c r="WED31" s="27"/>
      <c r="WEE31" s="28"/>
      <c r="WEF31" s="26"/>
      <c r="WEH31" s="55"/>
      <c r="WEI31" s="26"/>
      <c r="WEK31" s="27"/>
      <c r="WEL31" s="28"/>
      <c r="WEM31" s="27"/>
      <c r="WEN31" s="28"/>
      <c r="WEO31" s="26"/>
      <c r="WEQ31" s="55"/>
      <c r="WER31" s="26"/>
      <c r="WET31" s="27"/>
      <c r="WEU31" s="28"/>
      <c r="WEV31" s="27"/>
      <c r="WEW31" s="28"/>
      <c r="WEX31" s="26"/>
      <c r="WEZ31" s="55"/>
      <c r="WFA31" s="26"/>
      <c r="WFC31" s="27"/>
      <c r="WFD31" s="28"/>
      <c r="WFE31" s="27"/>
      <c r="WFF31" s="28"/>
      <c r="WFG31" s="26"/>
      <c r="WFI31" s="55"/>
      <c r="WFJ31" s="26"/>
      <c r="WFL31" s="27"/>
      <c r="WFM31" s="28"/>
      <c r="WFN31" s="27"/>
      <c r="WFO31" s="28"/>
      <c r="WFP31" s="26"/>
      <c r="WFR31" s="55"/>
      <c r="WFS31" s="26"/>
      <c r="WFU31" s="27"/>
      <c r="WFV31" s="28"/>
      <c r="WFW31" s="27"/>
      <c r="WFX31" s="28"/>
      <c r="WFY31" s="26"/>
      <c r="WGA31" s="55"/>
      <c r="WGB31" s="26"/>
      <c r="WGD31" s="27"/>
      <c r="WGE31" s="28"/>
      <c r="WGF31" s="27"/>
      <c r="WGG31" s="28"/>
      <c r="WGH31" s="26"/>
      <c r="WGJ31" s="55"/>
      <c r="WGK31" s="26"/>
      <c r="WGM31" s="27"/>
      <c r="WGN31" s="28"/>
      <c r="WGO31" s="27"/>
      <c r="WGP31" s="28"/>
      <c r="WGQ31" s="26"/>
      <c r="WGS31" s="55"/>
      <c r="WGT31" s="26"/>
      <c r="WGV31" s="27"/>
      <c r="WGW31" s="28"/>
      <c r="WGX31" s="27"/>
      <c r="WGY31" s="28"/>
      <c r="WGZ31" s="26"/>
      <c r="WHB31" s="55"/>
      <c r="WHC31" s="26"/>
      <c r="WHE31" s="27"/>
      <c r="WHF31" s="28"/>
      <c r="WHG31" s="27"/>
      <c r="WHH31" s="28"/>
      <c r="WHI31" s="26"/>
      <c r="WHK31" s="55"/>
      <c r="WHL31" s="26"/>
      <c r="WHN31" s="27"/>
      <c r="WHO31" s="28"/>
      <c r="WHP31" s="27"/>
      <c r="WHQ31" s="28"/>
      <c r="WHR31" s="26"/>
      <c r="WHT31" s="55"/>
      <c r="WHU31" s="26"/>
      <c r="WHW31" s="27"/>
      <c r="WHX31" s="28"/>
      <c r="WHY31" s="27"/>
      <c r="WHZ31" s="28"/>
      <c r="WIA31" s="26"/>
      <c r="WIC31" s="55"/>
      <c r="WID31" s="26"/>
      <c r="WIF31" s="27"/>
      <c r="WIG31" s="28"/>
      <c r="WIH31" s="27"/>
      <c r="WII31" s="28"/>
      <c r="WIJ31" s="26"/>
      <c r="WIL31" s="55"/>
      <c r="WIM31" s="26"/>
      <c r="WIO31" s="27"/>
      <c r="WIP31" s="28"/>
      <c r="WIQ31" s="27"/>
      <c r="WIR31" s="28"/>
      <c r="WIS31" s="26"/>
      <c r="WIU31" s="55"/>
      <c r="WIV31" s="26"/>
      <c r="WIX31" s="27"/>
      <c r="WIY31" s="28"/>
      <c r="WIZ31" s="27"/>
      <c r="WJA31" s="28"/>
      <c r="WJB31" s="26"/>
      <c r="WJD31" s="55"/>
      <c r="WJE31" s="26"/>
      <c r="WJG31" s="27"/>
      <c r="WJH31" s="28"/>
      <c r="WJI31" s="27"/>
      <c r="WJJ31" s="28"/>
      <c r="WJK31" s="26"/>
      <c r="WJM31" s="55"/>
      <c r="WJN31" s="26"/>
      <c r="WJP31" s="27"/>
      <c r="WJQ31" s="28"/>
      <c r="WJR31" s="27"/>
      <c r="WJS31" s="28"/>
      <c r="WJT31" s="26"/>
      <c r="WJV31" s="55"/>
      <c r="WJW31" s="26"/>
      <c r="WJY31" s="27"/>
      <c r="WJZ31" s="28"/>
      <c r="WKA31" s="27"/>
      <c r="WKB31" s="28"/>
      <c r="WKC31" s="26"/>
      <c r="WKE31" s="55"/>
      <c r="WKF31" s="26"/>
      <c r="WKH31" s="27"/>
      <c r="WKI31" s="28"/>
      <c r="WKJ31" s="27"/>
      <c r="WKK31" s="28"/>
      <c r="WKL31" s="26"/>
      <c r="WKN31" s="55"/>
      <c r="WKO31" s="26"/>
      <c r="WKQ31" s="27"/>
      <c r="WKR31" s="28"/>
      <c r="WKS31" s="27"/>
      <c r="WKT31" s="28"/>
      <c r="WKU31" s="26"/>
      <c r="WKW31" s="55"/>
      <c r="WKX31" s="26"/>
      <c r="WKZ31" s="27"/>
      <c r="WLA31" s="28"/>
      <c r="WLB31" s="27"/>
      <c r="WLC31" s="28"/>
      <c r="WLD31" s="26"/>
      <c r="WLF31" s="55"/>
      <c r="WLG31" s="26"/>
      <c r="WLI31" s="27"/>
      <c r="WLJ31" s="28"/>
      <c r="WLK31" s="27"/>
      <c r="WLL31" s="28"/>
      <c r="WLM31" s="26"/>
      <c r="WLO31" s="55"/>
      <c r="WLP31" s="26"/>
      <c r="WLR31" s="27"/>
      <c r="WLS31" s="28"/>
      <c r="WLT31" s="27"/>
      <c r="WLU31" s="28"/>
      <c r="WLV31" s="26"/>
      <c r="WLX31" s="55"/>
      <c r="WLY31" s="26"/>
      <c r="WMA31" s="27"/>
      <c r="WMB31" s="28"/>
      <c r="WMC31" s="27"/>
      <c r="WMD31" s="28"/>
      <c r="WME31" s="26"/>
      <c r="WMG31" s="55"/>
      <c r="WMH31" s="26"/>
      <c r="WMJ31" s="27"/>
      <c r="WMK31" s="28"/>
      <c r="WML31" s="27"/>
      <c r="WMM31" s="28"/>
      <c r="WMN31" s="26"/>
      <c r="WMP31" s="55"/>
      <c r="WMQ31" s="26"/>
      <c r="WMS31" s="27"/>
      <c r="WMT31" s="28"/>
      <c r="WMU31" s="27"/>
      <c r="WMV31" s="28"/>
      <c r="WMW31" s="26"/>
      <c r="WMY31" s="55"/>
      <c r="WMZ31" s="26"/>
      <c r="WNB31" s="27"/>
      <c r="WNC31" s="28"/>
      <c r="WND31" s="27"/>
      <c r="WNE31" s="28"/>
      <c r="WNF31" s="26"/>
      <c r="WNH31" s="55"/>
      <c r="WNI31" s="26"/>
      <c r="WNK31" s="27"/>
      <c r="WNL31" s="28"/>
      <c r="WNM31" s="27"/>
      <c r="WNN31" s="28"/>
      <c r="WNO31" s="26"/>
      <c r="WNQ31" s="55"/>
      <c r="WNR31" s="26"/>
      <c r="WNT31" s="27"/>
      <c r="WNU31" s="28"/>
      <c r="WNV31" s="27"/>
      <c r="WNW31" s="28"/>
      <c r="WNX31" s="26"/>
      <c r="WNZ31" s="55"/>
      <c r="WOA31" s="26"/>
      <c r="WOC31" s="27"/>
      <c r="WOD31" s="28"/>
      <c r="WOE31" s="27"/>
      <c r="WOF31" s="28"/>
      <c r="WOG31" s="26"/>
      <c r="WOI31" s="55"/>
      <c r="WOJ31" s="26"/>
      <c r="WOL31" s="27"/>
      <c r="WOM31" s="28"/>
      <c r="WON31" s="27"/>
      <c r="WOO31" s="28"/>
      <c r="WOP31" s="26"/>
      <c r="WOR31" s="55"/>
      <c r="WOS31" s="26"/>
      <c r="WOU31" s="27"/>
      <c r="WOV31" s="28"/>
      <c r="WOW31" s="27"/>
      <c r="WOX31" s="28"/>
      <c r="WOY31" s="26"/>
      <c r="WPA31" s="55"/>
      <c r="WPB31" s="26"/>
      <c r="WPD31" s="27"/>
      <c r="WPE31" s="28"/>
      <c r="WPF31" s="27"/>
      <c r="WPG31" s="28"/>
      <c r="WPH31" s="26"/>
      <c r="WPJ31" s="55"/>
      <c r="WPK31" s="26"/>
      <c r="WPM31" s="27"/>
      <c r="WPN31" s="28"/>
      <c r="WPO31" s="27"/>
      <c r="WPP31" s="28"/>
      <c r="WPQ31" s="26"/>
      <c r="WPS31" s="55"/>
      <c r="WPT31" s="26"/>
      <c r="WPV31" s="27"/>
      <c r="WPW31" s="28"/>
      <c r="WPX31" s="27"/>
      <c r="WPY31" s="28"/>
      <c r="WPZ31" s="26"/>
      <c r="WQB31" s="55"/>
      <c r="WQC31" s="26"/>
      <c r="WQE31" s="27"/>
      <c r="WQF31" s="28"/>
      <c r="WQG31" s="27"/>
      <c r="WQH31" s="28"/>
      <c r="WQI31" s="26"/>
      <c r="WQK31" s="55"/>
      <c r="WQL31" s="26"/>
      <c r="WQN31" s="27"/>
      <c r="WQO31" s="28"/>
      <c r="WQP31" s="27"/>
      <c r="WQQ31" s="28"/>
      <c r="WQR31" s="26"/>
      <c r="WQT31" s="55"/>
      <c r="WQU31" s="26"/>
      <c r="WQW31" s="27"/>
      <c r="WQX31" s="28"/>
      <c r="WQY31" s="27"/>
      <c r="WQZ31" s="28"/>
      <c r="WRA31" s="26"/>
      <c r="WRC31" s="55"/>
      <c r="WRD31" s="26"/>
      <c r="WRF31" s="27"/>
      <c r="WRG31" s="28"/>
      <c r="WRH31" s="27"/>
      <c r="WRI31" s="28"/>
      <c r="WRJ31" s="26"/>
      <c r="WRL31" s="55"/>
      <c r="WRM31" s="26"/>
      <c r="WRO31" s="27"/>
      <c r="WRP31" s="28"/>
      <c r="WRQ31" s="27"/>
      <c r="WRR31" s="28"/>
      <c r="WRS31" s="26"/>
      <c r="WRU31" s="55"/>
      <c r="WRV31" s="26"/>
      <c r="WRX31" s="27"/>
      <c r="WRY31" s="28"/>
      <c r="WRZ31" s="27"/>
      <c r="WSA31" s="28"/>
      <c r="WSB31" s="26"/>
      <c r="WSD31" s="55"/>
      <c r="WSE31" s="26"/>
      <c r="WSG31" s="27"/>
      <c r="WSH31" s="28"/>
      <c r="WSI31" s="27"/>
      <c r="WSJ31" s="28"/>
      <c r="WSK31" s="26"/>
      <c r="WSM31" s="55"/>
      <c r="WSN31" s="26"/>
      <c r="WSP31" s="27"/>
      <c r="WSQ31" s="28"/>
      <c r="WSR31" s="27"/>
      <c r="WSS31" s="28"/>
      <c r="WST31" s="26"/>
      <c r="WSV31" s="55"/>
      <c r="WSW31" s="26"/>
      <c r="WSY31" s="27"/>
      <c r="WSZ31" s="28"/>
      <c r="WTA31" s="27"/>
      <c r="WTB31" s="28"/>
      <c r="WTC31" s="26"/>
      <c r="WTE31" s="55"/>
      <c r="WTF31" s="26"/>
      <c r="WTH31" s="27"/>
      <c r="WTI31" s="28"/>
      <c r="WTJ31" s="27"/>
      <c r="WTK31" s="28"/>
      <c r="WTL31" s="26"/>
      <c r="WTN31" s="55"/>
      <c r="WTO31" s="26"/>
      <c r="WTQ31" s="27"/>
      <c r="WTR31" s="28"/>
      <c r="WTS31" s="27"/>
      <c r="WTT31" s="28"/>
      <c r="WTU31" s="26"/>
      <c r="WTW31" s="55"/>
      <c r="WTX31" s="26"/>
      <c r="WTZ31" s="27"/>
      <c r="WUA31" s="28"/>
      <c r="WUB31" s="27"/>
      <c r="WUC31" s="28"/>
      <c r="WUD31" s="26"/>
      <c r="WUF31" s="55"/>
      <c r="WUG31" s="26"/>
      <c r="WUI31" s="27"/>
      <c r="WUJ31" s="28"/>
      <c r="WUK31" s="27"/>
      <c r="WUL31" s="28"/>
      <c r="WUM31" s="26"/>
      <c r="WUO31" s="55"/>
      <c r="WUP31" s="26"/>
      <c r="WUR31" s="27"/>
      <c r="WUS31" s="28"/>
      <c r="WUT31" s="27"/>
      <c r="WUU31" s="28"/>
      <c r="WUV31" s="26"/>
      <c r="WUX31" s="55"/>
      <c r="WUY31" s="26"/>
      <c r="WVA31" s="27"/>
      <c r="WVB31" s="28"/>
      <c r="WVC31" s="27"/>
      <c r="WVD31" s="28"/>
      <c r="WVE31" s="26"/>
      <c r="WVG31" s="55"/>
      <c r="WVH31" s="26"/>
      <c r="WVJ31" s="27"/>
      <c r="WVK31" s="28"/>
      <c r="WVL31" s="27"/>
      <c r="WVM31" s="28"/>
      <c r="WVN31" s="26"/>
      <c r="WVP31" s="55"/>
      <c r="WVQ31" s="26"/>
      <c r="WVS31" s="27"/>
      <c r="WVT31" s="28"/>
      <c r="WVU31" s="27"/>
      <c r="WVV31" s="28"/>
      <c r="WVW31" s="26"/>
      <c r="WVY31" s="55"/>
      <c r="WVZ31" s="26"/>
      <c r="WWB31" s="27"/>
      <c r="WWC31" s="28"/>
      <c r="WWD31" s="27"/>
      <c r="WWE31" s="28"/>
      <c r="WWF31" s="26"/>
      <c r="WWH31" s="55"/>
      <c r="WWI31" s="26"/>
      <c r="WWK31" s="27"/>
      <c r="WWL31" s="28"/>
      <c r="WWM31" s="27"/>
      <c r="WWN31" s="28"/>
      <c r="WWO31" s="26"/>
      <c r="WWQ31" s="55"/>
      <c r="WWR31" s="26"/>
      <c r="WWT31" s="27"/>
      <c r="WWU31" s="28"/>
      <c r="WWV31" s="27"/>
      <c r="WWW31" s="28"/>
      <c r="WWX31" s="26"/>
      <c r="WWZ31" s="55"/>
      <c r="WXA31" s="26"/>
      <c r="WXC31" s="27"/>
      <c r="WXD31" s="28"/>
      <c r="WXE31" s="27"/>
      <c r="WXF31" s="28"/>
      <c r="WXG31" s="26"/>
      <c r="WXI31" s="55"/>
      <c r="WXJ31" s="26"/>
      <c r="WXL31" s="27"/>
      <c r="WXM31" s="28"/>
      <c r="WXN31" s="27"/>
      <c r="WXO31" s="28"/>
      <c r="WXP31" s="26"/>
      <c r="WXR31" s="55"/>
      <c r="WXS31" s="26"/>
      <c r="WXU31" s="27"/>
      <c r="WXV31" s="28"/>
      <c r="WXW31" s="27"/>
      <c r="WXX31" s="28"/>
      <c r="WXY31" s="26"/>
      <c r="WYA31" s="55"/>
      <c r="WYB31" s="26"/>
      <c r="WYD31" s="27"/>
      <c r="WYE31" s="28"/>
      <c r="WYF31" s="27"/>
      <c r="WYG31" s="28"/>
      <c r="WYH31" s="26"/>
      <c r="WYJ31" s="55"/>
      <c r="WYK31" s="26"/>
      <c r="WYM31" s="27"/>
      <c r="WYN31" s="28"/>
      <c r="WYO31" s="27"/>
      <c r="WYP31" s="28"/>
      <c r="WYQ31" s="26"/>
      <c r="WYS31" s="55"/>
      <c r="WYT31" s="26"/>
      <c r="WYV31" s="27"/>
      <c r="WYW31" s="28"/>
      <c r="WYX31" s="27"/>
      <c r="WYY31" s="28"/>
      <c r="WYZ31" s="26"/>
      <c r="WZB31" s="55"/>
      <c r="WZC31" s="26"/>
      <c r="WZE31" s="27"/>
      <c r="WZF31" s="28"/>
      <c r="WZG31" s="27"/>
      <c r="WZH31" s="28"/>
      <c r="WZI31" s="26"/>
      <c r="WZK31" s="55"/>
      <c r="WZL31" s="26"/>
      <c r="WZN31" s="27"/>
      <c r="WZO31" s="28"/>
      <c r="WZP31" s="27"/>
      <c r="WZQ31" s="28"/>
      <c r="WZR31" s="26"/>
      <c r="WZT31" s="55"/>
      <c r="WZU31" s="26"/>
      <c r="WZW31" s="27"/>
      <c r="WZX31" s="28"/>
      <c r="WZY31" s="27"/>
      <c r="WZZ31" s="28"/>
      <c r="XAA31" s="26"/>
      <c r="XAC31" s="55"/>
      <c r="XAD31" s="26"/>
      <c r="XAF31" s="27"/>
      <c r="XAG31" s="28"/>
      <c r="XAH31" s="27"/>
      <c r="XAI31" s="28"/>
      <c r="XAJ31" s="26"/>
      <c r="XAL31" s="55"/>
      <c r="XAM31" s="26"/>
      <c r="XAO31" s="27"/>
      <c r="XAP31" s="28"/>
      <c r="XAQ31" s="27"/>
      <c r="XAR31" s="28"/>
      <c r="XAS31" s="26"/>
      <c r="XAU31" s="55"/>
      <c r="XAV31" s="26"/>
      <c r="XAX31" s="27"/>
      <c r="XAY31" s="28"/>
      <c r="XAZ31" s="27"/>
      <c r="XBA31" s="28"/>
      <c r="XBB31" s="26"/>
      <c r="XBD31" s="55"/>
      <c r="XBE31" s="26"/>
      <c r="XBG31" s="27"/>
      <c r="XBH31" s="28"/>
      <c r="XBI31" s="27"/>
      <c r="XBJ31" s="28"/>
      <c r="XBK31" s="26"/>
      <c r="XBM31" s="55"/>
      <c r="XBN31" s="26"/>
      <c r="XBP31" s="27"/>
      <c r="XBQ31" s="28"/>
      <c r="XBR31" s="27"/>
      <c r="XBS31" s="28"/>
      <c r="XBT31" s="26"/>
      <c r="XBV31" s="55"/>
      <c r="XBW31" s="26"/>
      <c r="XBY31" s="27"/>
      <c r="XBZ31" s="28"/>
      <c r="XCA31" s="27"/>
      <c r="XCB31" s="28"/>
      <c r="XCC31" s="26"/>
      <c r="XCE31" s="55"/>
      <c r="XCF31" s="26"/>
      <c r="XCH31" s="27"/>
      <c r="XCI31" s="28"/>
      <c r="XCJ31" s="27"/>
      <c r="XCK31" s="28"/>
      <c r="XCL31" s="26"/>
      <c r="XCN31" s="55"/>
      <c r="XCO31" s="26"/>
      <c r="XCQ31" s="27"/>
      <c r="XCR31" s="28"/>
      <c r="XCS31" s="27"/>
      <c r="XCT31" s="28"/>
      <c r="XCU31" s="26"/>
      <c r="XCW31" s="55"/>
      <c r="XCX31" s="26"/>
      <c r="XCZ31" s="27"/>
      <c r="XDA31" s="28"/>
      <c r="XDB31" s="27"/>
      <c r="XDC31" s="28"/>
      <c r="XDD31" s="26"/>
      <c r="XDF31" s="55"/>
      <c r="XDG31" s="26"/>
      <c r="XDI31" s="27"/>
      <c r="XDJ31" s="28"/>
      <c r="XDK31" s="27"/>
      <c r="XDL31" s="28"/>
      <c r="XDM31" s="26"/>
      <c r="XDO31" s="55"/>
      <c r="XDP31" s="26"/>
      <c r="XDR31" s="27"/>
      <c r="XDS31" s="28"/>
      <c r="XDT31" s="27"/>
      <c r="XDU31" s="28"/>
      <c r="XDV31" s="26"/>
      <c r="XDX31" s="55"/>
      <c r="XDY31" s="26"/>
      <c r="XEA31" s="27"/>
      <c r="XEB31" s="28"/>
      <c r="XEC31" s="27"/>
      <c r="XED31" s="28"/>
      <c r="XEE31" s="26"/>
      <c r="XEG31" s="55"/>
      <c r="XEH31" s="26"/>
      <c r="XEJ31" s="27"/>
      <c r="XEK31" s="28"/>
      <c r="XEL31" s="27"/>
      <c r="XEM31" s="28"/>
      <c r="XEN31" s="26"/>
      <c r="XEP31" s="55"/>
      <c r="XEQ31" s="26"/>
      <c r="XES31" s="27"/>
      <c r="XET31" s="28"/>
      <c r="XEU31" s="27"/>
      <c r="XEV31" s="28"/>
      <c r="XEW31" s="26"/>
      <c r="XEY31" s="55"/>
      <c r="XEZ31" s="26"/>
    </row>
    <row r="32" spans="1:1023 1025:4095 4097:6144 6146:9216 9218:10239 10241:13311 13313:15360 15362:16380" ht="14.1" customHeight="1" x14ac:dyDescent="0.2">
      <c r="A32" s="358" t="s">
        <v>538</v>
      </c>
      <c r="B32" s="952" t="str">
        <f>'(2)_Insumos'!B40</f>
        <v>Luvas</v>
      </c>
      <c r="C32" s="952"/>
      <c r="D32" s="359">
        <v>1</v>
      </c>
      <c r="E32" s="334">
        <f>'(2)_Insumos'!F40</f>
        <v>0</v>
      </c>
      <c r="F32" s="360">
        <f>'(2)_Insumos'!D40</f>
        <v>0</v>
      </c>
      <c r="G32" s="361">
        <f>$D$32*$E$32*F32</f>
        <v>0</v>
      </c>
    </row>
    <row r="33" spans="1:7" ht="14.1" customHeight="1" x14ac:dyDescent="0.2">
      <c r="A33" s="940" t="s">
        <v>257</v>
      </c>
      <c r="B33" s="941"/>
      <c r="C33" s="941"/>
      <c r="D33" s="941"/>
      <c r="E33" s="941"/>
      <c r="F33" s="941"/>
      <c r="G33" s="138">
        <f>SUM(G32)</f>
        <v>0</v>
      </c>
    </row>
  </sheetData>
  <sheetProtection algorithmName="SHA-512" hashValue="apF40NdN5tqipcrOAbAcRyN3rabk76Y1tMV9kpZxg7ifwOZond6Yw3mMqIfHr3DDdLuiJiijBmZOv054vHxhTA==" saltValue="2Yg0GlL/x5XWOZ+OrZY/QQ==" spinCount="100000" sheet="1" formatCells="0" formatColumns="0" formatRows="0" insertColumns="0" insertRows="0" insertHyperlinks="0" deleteColumns="0" deleteRows="0" sort="0" autoFilter="0" pivotTables="0"/>
  <mergeCells count="36">
    <mergeCell ref="A33:F33"/>
    <mergeCell ref="A22:F22"/>
    <mergeCell ref="A30:F30"/>
    <mergeCell ref="A1:G1"/>
    <mergeCell ref="D24:D25"/>
    <mergeCell ref="E24:E25"/>
    <mergeCell ref="A24:C25"/>
    <mergeCell ref="A17:F17"/>
    <mergeCell ref="A12:F12"/>
    <mergeCell ref="F24:F25"/>
    <mergeCell ref="G24:G25"/>
    <mergeCell ref="A7:F7"/>
    <mergeCell ref="B27:C27"/>
    <mergeCell ref="B28:C28"/>
    <mergeCell ref="B29:C29"/>
    <mergeCell ref="B3:G3"/>
    <mergeCell ref="B32:C32"/>
    <mergeCell ref="B9:D9"/>
    <mergeCell ref="B10:D10"/>
    <mergeCell ref="B11:D11"/>
    <mergeCell ref="B26:G26"/>
    <mergeCell ref="B31:G31"/>
    <mergeCell ref="A2:D2"/>
    <mergeCell ref="B14:D14"/>
    <mergeCell ref="B13:G13"/>
    <mergeCell ref="B18:G18"/>
    <mergeCell ref="B23:G23"/>
    <mergeCell ref="B15:D15"/>
    <mergeCell ref="B16:D16"/>
    <mergeCell ref="B19:D19"/>
    <mergeCell ref="B20:D20"/>
    <mergeCell ref="B21:D21"/>
    <mergeCell ref="B8:G8"/>
    <mergeCell ref="B4:D4"/>
    <mergeCell ref="B5:D5"/>
    <mergeCell ref="B6:D6"/>
  </mergeCells>
  <printOptions horizontalCentered="1"/>
  <pageMargins left="0.51181102362204722" right="0.51181102362204722" top="0.98425196850393704" bottom="0.78740157480314965" header="0.31496062992125984" footer="0.31496062992125984"/>
  <pageSetup paperSize="9" fitToWidth="0" fitToHeight="0" orientation="portrait" r:id="rId1"/>
  <headerFooter>
    <oddHeader>&amp;L&amp;"Calibri,Negrito"&amp;9Município de Chapecó - SC
Concessão do Serviço Municipal de Remoção, Guarda e Depósito de
Veículos Automotores&amp;R&amp;G</oddHeader>
    <oddFooter>&amp;L&amp;"Calibri,Negrito"&amp;9Composição da Despesa com Benefício Social&amp;R&amp;"Calibri,Negrito"&amp;9Pág.: &amp;P de 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>
    <tabColor theme="0" tint="-0.499984740745262"/>
  </sheetPr>
  <dimension ref="A1:F31"/>
  <sheetViews>
    <sheetView zoomScaleNormal="100" zoomScaleSheetLayoutView="55" workbookViewId="0">
      <selection activeCell="I10" sqref="I10"/>
    </sheetView>
  </sheetViews>
  <sheetFormatPr defaultRowHeight="14.1" customHeight="1" x14ac:dyDescent="0.2"/>
  <cols>
    <col min="1" max="1" width="4.7109375" style="356" customWidth="1"/>
    <col min="2" max="2" width="3.7109375" style="30" customWidth="1"/>
    <col min="3" max="3" width="39.7109375" style="29" customWidth="1"/>
    <col min="4" max="4" width="11.7109375" style="3" customWidth="1"/>
    <col min="5" max="5" width="10.7109375" style="3" customWidth="1"/>
    <col min="6" max="6" width="12.7109375" style="3" customWidth="1"/>
    <col min="7" max="250" width="9.140625" style="3"/>
    <col min="251" max="251" width="2" style="3" customWidth="1"/>
    <col min="252" max="252" width="5.5703125" style="3" customWidth="1"/>
    <col min="253" max="253" width="43.5703125" style="3" bestFit="1" customWidth="1"/>
    <col min="254" max="254" width="9.140625" style="3" bestFit="1" customWidth="1"/>
    <col min="255" max="255" width="6.85546875" style="3" bestFit="1" customWidth="1"/>
    <col min="256" max="256" width="11.28515625" style="3" bestFit="1" customWidth="1"/>
    <col min="257" max="257" width="10.5703125" style="3" bestFit="1" customWidth="1"/>
    <col min="258" max="258" width="12.140625" style="3" customWidth="1"/>
    <col min="259" max="506" width="9.140625" style="3"/>
    <col min="507" max="507" width="2" style="3" customWidth="1"/>
    <col min="508" max="508" width="5.5703125" style="3" customWidth="1"/>
    <col min="509" max="509" width="43.5703125" style="3" bestFit="1" customWidth="1"/>
    <col min="510" max="510" width="9.140625" style="3" bestFit="1" customWidth="1"/>
    <col min="511" max="511" width="6.85546875" style="3" bestFit="1" customWidth="1"/>
    <col min="512" max="512" width="11.28515625" style="3" bestFit="1" customWidth="1"/>
    <col min="513" max="513" width="10.5703125" style="3" bestFit="1" customWidth="1"/>
    <col min="514" max="514" width="12.140625" style="3" customWidth="1"/>
    <col min="515" max="762" width="9.140625" style="3"/>
    <col min="763" max="763" width="2" style="3" customWidth="1"/>
    <col min="764" max="764" width="5.5703125" style="3" customWidth="1"/>
    <col min="765" max="765" width="43.5703125" style="3" bestFit="1" customWidth="1"/>
    <col min="766" max="766" width="9.140625" style="3" bestFit="1" customWidth="1"/>
    <col min="767" max="767" width="6.85546875" style="3" bestFit="1" customWidth="1"/>
    <col min="768" max="768" width="11.28515625" style="3" bestFit="1" customWidth="1"/>
    <col min="769" max="769" width="10.5703125" style="3" bestFit="1" customWidth="1"/>
    <col min="770" max="770" width="12.140625" style="3" customWidth="1"/>
    <col min="771" max="1018" width="9.140625" style="3"/>
    <col min="1019" max="1019" width="2" style="3" customWidth="1"/>
    <col min="1020" max="1020" width="5.5703125" style="3" customWidth="1"/>
    <col min="1021" max="1021" width="43.5703125" style="3" bestFit="1" customWidth="1"/>
    <col min="1022" max="1022" width="9.140625" style="3" bestFit="1" customWidth="1"/>
    <col min="1023" max="1023" width="6.85546875" style="3" bestFit="1" customWidth="1"/>
    <col min="1024" max="1024" width="11.28515625" style="3" bestFit="1" customWidth="1"/>
    <col min="1025" max="1025" width="10.5703125" style="3" bestFit="1" customWidth="1"/>
    <col min="1026" max="1026" width="12.140625" style="3" customWidth="1"/>
    <col min="1027" max="1274" width="9.140625" style="3"/>
    <col min="1275" max="1275" width="2" style="3" customWidth="1"/>
    <col min="1276" max="1276" width="5.5703125" style="3" customWidth="1"/>
    <col min="1277" max="1277" width="43.5703125" style="3" bestFit="1" customWidth="1"/>
    <col min="1278" max="1278" width="9.140625" style="3" bestFit="1" customWidth="1"/>
    <col min="1279" max="1279" width="6.85546875" style="3" bestFit="1" customWidth="1"/>
    <col min="1280" max="1280" width="11.28515625" style="3" bestFit="1" customWidth="1"/>
    <col min="1281" max="1281" width="10.5703125" style="3" bestFit="1" customWidth="1"/>
    <col min="1282" max="1282" width="12.140625" style="3" customWidth="1"/>
    <col min="1283" max="1530" width="9.140625" style="3"/>
    <col min="1531" max="1531" width="2" style="3" customWidth="1"/>
    <col min="1532" max="1532" width="5.5703125" style="3" customWidth="1"/>
    <col min="1533" max="1533" width="43.5703125" style="3" bestFit="1" customWidth="1"/>
    <col min="1534" max="1534" width="9.140625" style="3" bestFit="1" customWidth="1"/>
    <col min="1535" max="1535" width="6.85546875" style="3" bestFit="1" customWidth="1"/>
    <col min="1536" max="1536" width="11.28515625" style="3" bestFit="1" customWidth="1"/>
    <col min="1537" max="1537" width="10.5703125" style="3" bestFit="1" customWidth="1"/>
    <col min="1538" max="1538" width="12.140625" style="3" customWidth="1"/>
    <col min="1539" max="1786" width="9.140625" style="3"/>
    <col min="1787" max="1787" width="2" style="3" customWidth="1"/>
    <col min="1788" max="1788" width="5.5703125" style="3" customWidth="1"/>
    <col min="1789" max="1789" width="43.5703125" style="3" bestFit="1" customWidth="1"/>
    <col min="1790" max="1790" width="9.140625" style="3" bestFit="1" customWidth="1"/>
    <col min="1791" max="1791" width="6.85546875" style="3" bestFit="1" customWidth="1"/>
    <col min="1792" max="1792" width="11.28515625" style="3" bestFit="1" customWidth="1"/>
    <col min="1793" max="1793" width="10.5703125" style="3" bestFit="1" customWidth="1"/>
    <col min="1794" max="1794" width="12.140625" style="3" customWidth="1"/>
    <col min="1795" max="2042" width="9.140625" style="3"/>
    <col min="2043" max="2043" width="2" style="3" customWidth="1"/>
    <col min="2044" max="2044" width="5.5703125" style="3" customWidth="1"/>
    <col min="2045" max="2045" width="43.5703125" style="3" bestFit="1" customWidth="1"/>
    <col min="2046" max="2046" width="9.140625" style="3" bestFit="1" customWidth="1"/>
    <col min="2047" max="2047" width="6.85546875" style="3" bestFit="1" customWidth="1"/>
    <col min="2048" max="2048" width="11.28515625" style="3" bestFit="1" customWidth="1"/>
    <col min="2049" max="2049" width="10.5703125" style="3" bestFit="1" customWidth="1"/>
    <col min="2050" max="2050" width="12.140625" style="3" customWidth="1"/>
    <col min="2051" max="2298" width="9.140625" style="3"/>
    <col min="2299" max="2299" width="2" style="3" customWidth="1"/>
    <col min="2300" max="2300" width="5.5703125" style="3" customWidth="1"/>
    <col min="2301" max="2301" width="43.5703125" style="3" bestFit="1" customWidth="1"/>
    <col min="2302" max="2302" width="9.140625" style="3" bestFit="1" customWidth="1"/>
    <col min="2303" max="2303" width="6.85546875" style="3" bestFit="1" customWidth="1"/>
    <col min="2304" max="2304" width="11.28515625" style="3" bestFit="1" customWidth="1"/>
    <col min="2305" max="2305" width="10.5703125" style="3" bestFit="1" customWidth="1"/>
    <col min="2306" max="2306" width="12.140625" style="3" customWidth="1"/>
    <col min="2307" max="2554" width="9.140625" style="3"/>
    <col min="2555" max="2555" width="2" style="3" customWidth="1"/>
    <col min="2556" max="2556" width="5.5703125" style="3" customWidth="1"/>
    <col min="2557" max="2557" width="43.5703125" style="3" bestFit="1" customWidth="1"/>
    <col min="2558" max="2558" width="9.140625" style="3" bestFit="1" customWidth="1"/>
    <col min="2559" max="2559" width="6.85546875" style="3" bestFit="1" customWidth="1"/>
    <col min="2560" max="2560" width="11.28515625" style="3" bestFit="1" customWidth="1"/>
    <col min="2561" max="2561" width="10.5703125" style="3" bestFit="1" customWidth="1"/>
    <col min="2562" max="2562" width="12.140625" style="3" customWidth="1"/>
    <col min="2563" max="2810" width="9.140625" style="3"/>
    <col min="2811" max="2811" width="2" style="3" customWidth="1"/>
    <col min="2812" max="2812" width="5.5703125" style="3" customWidth="1"/>
    <col min="2813" max="2813" width="43.5703125" style="3" bestFit="1" customWidth="1"/>
    <col min="2814" max="2814" width="9.140625" style="3" bestFit="1" customWidth="1"/>
    <col min="2815" max="2815" width="6.85546875" style="3" bestFit="1" customWidth="1"/>
    <col min="2816" max="2816" width="11.28515625" style="3" bestFit="1" customWidth="1"/>
    <col min="2817" max="2817" width="10.5703125" style="3" bestFit="1" customWidth="1"/>
    <col min="2818" max="2818" width="12.140625" style="3" customWidth="1"/>
    <col min="2819" max="3066" width="9.140625" style="3"/>
    <col min="3067" max="3067" width="2" style="3" customWidth="1"/>
    <col min="3068" max="3068" width="5.5703125" style="3" customWidth="1"/>
    <col min="3069" max="3069" width="43.5703125" style="3" bestFit="1" customWidth="1"/>
    <col min="3070" max="3070" width="9.140625" style="3" bestFit="1" customWidth="1"/>
    <col min="3071" max="3071" width="6.85546875" style="3" bestFit="1" customWidth="1"/>
    <col min="3072" max="3072" width="11.28515625" style="3" bestFit="1" customWidth="1"/>
    <col min="3073" max="3073" width="10.5703125" style="3" bestFit="1" customWidth="1"/>
    <col min="3074" max="3074" width="12.140625" style="3" customWidth="1"/>
    <col min="3075" max="3322" width="9.140625" style="3"/>
    <col min="3323" max="3323" width="2" style="3" customWidth="1"/>
    <col min="3324" max="3324" width="5.5703125" style="3" customWidth="1"/>
    <col min="3325" max="3325" width="43.5703125" style="3" bestFit="1" customWidth="1"/>
    <col min="3326" max="3326" width="9.140625" style="3" bestFit="1" customWidth="1"/>
    <col min="3327" max="3327" width="6.85546875" style="3" bestFit="1" customWidth="1"/>
    <col min="3328" max="3328" width="11.28515625" style="3" bestFit="1" customWidth="1"/>
    <col min="3329" max="3329" width="10.5703125" style="3" bestFit="1" customWidth="1"/>
    <col min="3330" max="3330" width="12.140625" style="3" customWidth="1"/>
    <col min="3331" max="3578" width="9.140625" style="3"/>
    <col min="3579" max="3579" width="2" style="3" customWidth="1"/>
    <col min="3580" max="3580" width="5.5703125" style="3" customWidth="1"/>
    <col min="3581" max="3581" width="43.5703125" style="3" bestFit="1" customWidth="1"/>
    <col min="3582" max="3582" width="9.140625" style="3" bestFit="1" customWidth="1"/>
    <col min="3583" max="3583" width="6.85546875" style="3" bestFit="1" customWidth="1"/>
    <col min="3584" max="3584" width="11.28515625" style="3" bestFit="1" customWidth="1"/>
    <col min="3585" max="3585" width="10.5703125" style="3" bestFit="1" customWidth="1"/>
    <col min="3586" max="3586" width="12.140625" style="3" customWidth="1"/>
    <col min="3587" max="3834" width="9.140625" style="3"/>
    <col min="3835" max="3835" width="2" style="3" customWidth="1"/>
    <col min="3836" max="3836" width="5.5703125" style="3" customWidth="1"/>
    <col min="3837" max="3837" width="43.5703125" style="3" bestFit="1" customWidth="1"/>
    <col min="3838" max="3838" width="9.140625" style="3" bestFit="1" customWidth="1"/>
    <col min="3839" max="3839" width="6.85546875" style="3" bestFit="1" customWidth="1"/>
    <col min="3840" max="3840" width="11.28515625" style="3" bestFit="1" customWidth="1"/>
    <col min="3841" max="3841" width="10.5703125" style="3" bestFit="1" customWidth="1"/>
    <col min="3842" max="3842" width="12.140625" style="3" customWidth="1"/>
    <col min="3843" max="4090" width="9.140625" style="3"/>
    <col min="4091" max="4091" width="2" style="3" customWidth="1"/>
    <col min="4092" max="4092" width="5.5703125" style="3" customWidth="1"/>
    <col min="4093" max="4093" width="43.5703125" style="3" bestFit="1" customWidth="1"/>
    <col min="4094" max="4094" width="9.140625" style="3" bestFit="1" customWidth="1"/>
    <col min="4095" max="4095" width="6.85546875" style="3" bestFit="1" customWidth="1"/>
    <col min="4096" max="4096" width="11.28515625" style="3" bestFit="1" customWidth="1"/>
    <col min="4097" max="4097" width="10.5703125" style="3" bestFit="1" customWidth="1"/>
    <col min="4098" max="4098" width="12.140625" style="3" customWidth="1"/>
    <col min="4099" max="4346" width="9.140625" style="3"/>
    <col min="4347" max="4347" width="2" style="3" customWidth="1"/>
    <col min="4348" max="4348" width="5.5703125" style="3" customWidth="1"/>
    <col min="4349" max="4349" width="43.5703125" style="3" bestFit="1" customWidth="1"/>
    <col min="4350" max="4350" width="9.140625" style="3" bestFit="1" customWidth="1"/>
    <col min="4351" max="4351" width="6.85546875" style="3" bestFit="1" customWidth="1"/>
    <col min="4352" max="4352" width="11.28515625" style="3" bestFit="1" customWidth="1"/>
    <col min="4353" max="4353" width="10.5703125" style="3" bestFit="1" customWidth="1"/>
    <col min="4354" max="4354" width="12.140625" style="3" customWidth="1"/>
    <col min="4355" max="4602" width="9.140625" style="3"/>
    <col min="4603" max="4603" width="2" style="3" customWidth="1"/>
    <col min="4604" max="4604" width="5.5703125" style="3" customWidth="1"/>
    <col min="4605" max="4605" width="43.5703125" style="3" bestFit="1" customWidth="1"/>
    <col min="4606" max="4606" width="9.140625" style="3" bestFit="1" customWidth="1"/>
    <col min="4607" max="4607" width="6.85546875" style="3" bestFit="1" customWidth="1"/>
    <col min="4608" max="4608" width="11.28515625" style="3" bestFit="1" customWidth="1"/>
    <col min="4609" max="4609" width="10.5703125" style="3" bestFit="1" customWidth="1"/>
    <col min="4610" max="4610" width="12.140625" style="3" customWidth="1"/>
    <col min="4611" max="4858" width="9.140625" style="3"/>
    <col min="4859" max="4859" width="2" style="3" customWidth="1"/>
    <col min="4860" max="4860" width="5.5703125" style="3" customWidth="1"/>
    <col min="4861" max="4861" width="43.5703125" style="3" bestFit="1" customWidth="1"/>
    <col min="4862" max="4862" width="9.140625" style="3" bestFit="1" customWidth="1"/>
    <col min="4863" max="4863" width="6.85546875" style="3" bestFit="1" customWidth="1"/>
    <col min="4864" max="4864" width="11.28515625" style="3" bestFit="1" customWidth="1"/>
    <col min="4865" max="4865" width="10.5703125" style="3" bestFit="1" customWidth="1"/>
    <col min="4866" max="4866" width="12.140625" style="3" customWidth="1"/>
    <col min="4867" max="5114" width="9.140625" style="3"/>
    <col min="5115" max="5115" width="2" style="3" customWidth="1"/>
    <col min="5116" max="5116" width="5.5703125" style="3" customWidth="1"/>
    <col min="5117" max="5117" width="43.5703125" style="3" bestFit="1" customWidth="1"/>
    <col min="5118" max="5118" width="9.140625" style="3" bestFit="1" customWidth="1"/>
    <col min="5119" max="5119" width="6.85546875" style="3" bestFit="1" customWidth="1"/>
    <col min="5120" max="5120" width="11.28515625" style="3" bestFit="1" customWidth="1"/>
    <col min="5121" max="5121" width="10.5703125" style="3" bestFit="1" customWidth="1"/>
    <col min="5122" max="5122" width="12.140625" style="3" customWidth="1"/>
    <col min="5123" max="5370" width="9.140625" style="3"/>
    <col min="5371" max="5371" width="2" style="3" customWidth="1"/>
    <col min="5372" max="5372" width="5.5703125" style="3" customWidth="1"/>
    <col min="5373" max="5373" width="43.5703125" style="3" bestFit="1" customWidth="1"/>
    <col min="5374" max="5374" width="9.140625" style="3" bestFit="1" customWidth="1"/>
    <col min="5375" max="5375" width="6.85546875" style="3" bestFit="1" customWidth="1"/>
    <col min="5376" max="5376" width="11.28515625" style="3" bestFit="1" customWidth="1"/>
    <col min="5377" max="5377" width="10.5703125" style="3" bestFit="1" customWidth="1"/>
    <col min="5378" max="5378" width="12.140625" style="3" customWidth="1"/>
    <col min="5379" max="5626" width="9.140625" style="3"/>
    <col min="5627" max="5627" width="2" style="3" customWidth="1"/>
    <col min="5628" max="5628" width="5.5703125" style="3" customWidth="1"/>
    <col min="5629" max="5629" width="43.5703125" style="3" bestFit="1" customWidth="1"/>
    <col min="5630" max="5630" width="9.140625" style="3" bestFit="1" customWidth="1"/>
    <col min="5631" max="5631" width="6.85546875" style="3" bestFit="1" customWidth="1"/>
    <col min="5632" max="5632" width="11.28515625" style="3" bestFit="1" customWidth="1"/>
    <col min="5633" max="5633" width="10.5703125" style="3" bestFit="1" customWidth="1"/>
    <col min="5634" max="5634" width="12.140625" style="3" customWidth="1"/>
    <col min="5635" max="5882" width="9.140625" style="3"/>
    <col min="5883" max="5883" width="2" style="3" customWidth="1"/>
    <col min="5884" max="5884" width="5.5703125" style="3" customWidth="1"/>
    <col min="5885" max="5885" width="43.5703125" style="3" bestFit="1" customWidth="1"/>
    <col min="5886" max="5886" width="9.140625" style="3" bestFit="1" customWidth="1"/>
    <col min="5887" max="5887" width="6.85546875" style="3" bestFit="1" customWidth="1"/>
    <col min="5888" max="5888" width="11.28515625" style="3" bestFit="1" customWidth="1"/>
    <col min="5889" max="5889" width="10.5703125" style="3" bestFit="1" customWidth="1"/>
    <col min="5890" max="5890" width="12.140625" style="3" customWidth="1"/>
    <col min="5891" max="6138" width="9.140625" style="3"/>
    <col min="6139" max="6139" width="2" style="3" customWidth="1"/>
    <col min="6140" max="6140" width="5.5703125" style="3" customWidth="1"/>
    <col min="6141" max="6141" width="43.5703125" style="3" bestFit="1" customWidth="1"/>
    <col min="6142" max="6142" width="9.140625" style="3" bestFit="1" customWidth="1"/>
    <col min="6143" max="6143" width="6.85546875" style="3" bestFit="1" customWidth="1"/>
    <col min="6144" max="6144" width="11.28515625" style="3" bestFit="1" customWidth="1"/>
    <col min="6145" max="6145" width="10.5703125" style="3" bestFit="1" customWidth="1"/>
    <col min="6146" max="6146" width="12.140625" style="3" customWidth="1"/>
    <col min="6147" max="6394" width="9.140625" style="3"/>
    <col min="6395" max="6395" width="2" style="3" customWidth="1"/>
    <col min="6396" max="6396" width="5.5703125" style="3" customWidth="1"/>
    <col min="6397" max="6397" width="43.5703125" style="3" bestFit="1" customWidth="1"/>
    <col min="6398" max="6398" width="9.140625" style="3" bestFit="1" customWidth="1"/>
    <col min="6399" max="6399" width="6.85546875" style="3" bestFit="1" customWidth="1"/>
    <col min="6400" max="6400" width="11.28515625" style="3" bestFit="1" customWidth="1"/>
    <col min="6401" max="6401" width="10.5703125" style="3" bestFit="1" customWidth="1"/>
    <col min="6402" max="6402" width="12.140625" style="3" customWidth="1"/>
    <col min="6403" max="6650" width="9.140625" style="3"/>
    <col min="6651" max="6651" width="2" style="3" customWidth="1"/>
    <col min="6652" max="6652" width="5.5703125" style="3" customWidth="1"/>
    <col min="6653" max="6653" width="43.5703125" style="3" bestFit="1" customWidth="1"/>
    <col min="6654" max="6654" width="9.140625" style="3" bestFit="1" customWidth="1"/>
    <col min="6655" max="6655" width="6.85546875" style="3" bestFit="1" customWidth="1"/>
    <col min="6656" max="6656" width="11.28515625" style="3" bestFit="1" customWidth="1"/>
    <col min="6657" max="6657" width="10.5703125" style="3" bestFit="1" customWidth="1"/>
    <col min="6658" max="6658" width="12.140625" style="3" customWidth="1"/>
    <col min="6659" max="6906" width="9.140625" style="3"/>
    <col min="6907" max="6907" width="2" style="3" customWidth="1"/>
    <col min="6908" max="6908" width="5.5703125" style="3" customWidth="1"/>
    <col min="6909" max="6909" width="43.5703125" style="3" bestFit="1" customWidth="1"/>
    <col min="6910" max="6910" width="9.140625" style="3" bestFit="1" customWidth="1"/>
    <col min="6911" max="6911" width="6.85546875" style="3" bestFit="1" customWidth="1"/>
    <col min="6912" max="6912" width="11.28515625" style="3" bestFit="1" customWidth="1"/>
    <col min="6913" max="6913" width="10.5703125" style="3" bestFit="1" customWidth="1"/>
    <col min="6914" max="6914" width="12.140625" style="3" customWidth="1"/>
    <col min="6915" max="7162" width="9.140625" style="3"/>
    <col min="7163" max="7163" width="2" style="3" customWidth="1"/>
    <col min="7164" max="7164" width="5.5703125" style="3" customWidth="1"/>
    <col min="7165" max="7165" width="43.5703125" style="3" bestFit="1" customWidth="1"/>
    <col min="7166" max="7166" width="9.140625" style="3" bestFit="1" customWidth="1"/>
    <col min="7167" max="7167" width="6.85546875" style="3" bestFit="1" customWidth="1"/>
    <col min="7168" max="7168" width="11.28515625" style="3" bestFit="1" customWidth="1"/>
    <col min="7169" max="7169" width="10.5703125" style="3" bestFit="1" customWidth="1"/>
    <col min="7170" max="7170" width="12.140625" style="3" customWidth="1"/>
    <col min="7171" max="7418" width="9.140625" style="3"/>
    <col min="7419" max="7419" width="2" style="3" customWidth="1"/>
    <col min="7420" max="7420" width="5.5703125" style="3" customWidth="1"/>
    <col min="7421" max="7421" width="43.5703125" style="3" bestFit="1" customWidth="1"/>
    <col min="7422" max="7422" width="9.140625" style="3" bestFit="1" customWidth="1"/>
    <col min="7423" max="7423" width="6.85546875" style="3" bestFit="1" customWidth="1"/>
    <col min="7424" max="7424" width="11.28515625" style="3" bestFit="1" customWidth="1"/>
    <col min="7425" max="7425" width="10.5703125" style="3" bestFit="1" customWidth="1"/>
    <col min="7426" max="7426" width="12.140625" style="3" customWidth="1"/>
    <col min="7427" max="7674" width="9.140625" style="3"/>
    <col min="7675" max="7675" width="2" style="3" customWidth="1"/>
    <col min="7676" max="7676" width="5.5703125" style="3" customWidth="1"/>
    <col min="7677" max="7677" width="43.5703125" style="3" bestFit="1" customWidth="1"/>
    <col min="7678" max="7678" width="9.140625" style="3" bestFit="1" customWidth="1"/>
    <col min="7679" max="7679" width="6.85546875" style="3" bestFit="1" customWidth="1"/>
    <col min="7680" max="7680" width="11.28515625" style="3" bestFit="1" customWidth="1"/>
    <col min="7681" max="7681" width="10.5703125" style="3" bestFit="1" customWidth="1"/>
    <col min="7682" max="7682" width="12.140625" style="3" customWidth="1"/>
    <col min="7683" max="7930" width="9.140625" style="3"/>
    <col min="7931" max="7931" width="2" style="3" customWidth="1"/>
    <col min="7932" max="7932" width="5.5703125" style="3" customWidth="1"/>
    <col min="7933" max="7933" width="43.5703125" style="3" bestFit="1" customWidth="1"/>
    <col min="7934" max="7934" width="9.140625" style="3" bestFit="1" customWidth="1"/>
    <col min="7935" max="7935" width="6.85546875" style="3" bestFit="1" customWidth="1"/>
    <col min="7936" max="7936" width="11.28515625" style="3" bestFit="1" customWidth="1"/>
    <col min="7937" max="7937" width="10.5703125" style="3" bestFit="1" customWidth="1"/>
    <col min="7938" max="7938" width="12.140625" style="3" customWidth="1"/>
    <col min="7939" max="8186" width="9.140625" style="3"/>
    <col min="8187" max="8187" width="2" style="3" customWidth="1"/>
    <col min="8188" max="8188" width="5.5703125" style="3" customWidth="1"/>
    <col min="8189" max="8189" width="43.5703125" style="3" bestFit="1" customWidth="1"/>
    <col min="8190" max="8190" width="9.140625" style="3" bestFit="1" customWidth="1"/>
    <col min="8191" max="8191" width="6.85546875" style="3" bestFit="1" customWidth="1"/>
    <col min="8192" max="8192" width="11.28515625" style="3" bestFit="1" customWidth="1"/>
    <col min="8193" max="8193" width="10.5703125" style="3" bestFit="1" customWidth="1"/>
    <col min="8194" max="8194" width="12.140625" style="3" customWidth="1"/>
    <col min="8195" max="8442" width="9.140625" style="3"/>
    <col min="8443" max="8443" width="2" style="3" customWidth="1"/>
    <col min="8444" max="8444" width="5.5703125" style="3" customWidth="1"/>
    <col min="8445" max="8445" width="43.5703125" style="3" bestFit="1" customWidth="1"/>
    <col min="8446" max="8446" width="9.140625" style="3" bestFit="1" customWidth="1"/>
    <col min="8447" max="8447" width="6.85546875" style="3" bestFit="1" customWidth="1"/>
    <col min="8448" max="8448" width="11.28515625" style="3" bestFit="1" customWidth="1"/>
    <col min="8449" max="8449" width="10.5703125" style="3" bestFit="1" customWidth="1"/>
    <col min="8450" max="8450" width="12.140625" style="3" customWidth="1"/>
    <col min="8451" max="8698" width="9.140625" style="3"/>
    <col min="8699" max="8699" width="2" style="3" customWidth="1"/>
    <col min="8700" max="8700" width="5.5703125" style="3" customWidth="1"/>
    <col min="8701" max="8701" width="43.5703125" style="3" bestFit="1" customWidth="1"/>
    <col min="8702" max="8702" width="9.140625" style="3" bestFit="1" customWidth="1"/>
    <col min="8703" max="8703" width="6.85546875" style="3" bestFit="1" customWidth="1"/>
    <col min="8704" max="8704" width="11.28515625" style="3" bestFit="1" customWidth="1"/>
    <col min="8705" max="8705" width="10.5703125" style="3" bestFit="1" customWidth="1"/>
    <col min="8706" max="8706" width="12.140625" style="3" customWidth="1"/>
    <col min="8707" max="8954" width="9.140625" style="3"/>
    <col min="8955" max="8955" width="2" style="3" customWidth="1"/>
    <col min="8956" max="8956" width="5.5703125" style="3" customWidth="1"/>
    <col min="8957" max="8957" width="43.5703125" style="3" bestFit="1" customWidth="1"/>
    <col min="8958" max="8958" width="9.140625" style="3" bestFit="1" customWidth="1"/>
    <col min="8959" max="8959" width="6.85546875" style="3" bestFit="1" customWidth="1"/>
    <col min="8960" max="8960" width="11.28515625" style="3" bestFit="1" customWidth="1"/>
    <col min="8961" max="8961" width="10.5703125" style="3" bestFit="1" customWidth="1"/>
    <col min="8962" max="8962" width="12.140625" style="3" customWidth="1"/>
    <col min="8963" max="9210" width="9.140625" style="3"/>
    <col min="9211" max="9211" width="2" style="3" customWidth="1"/>
    <col min="9212" max="9212" width="5.5703125" style="3" customWidth="1"/>
    <col min="9213" max="9213" width="43.5703125" style="3" bestFit="1" customWidth="1"/>
    <col min="9214" max="9214" width="9.140625" style="3" bestFit="1" customWidth="1"/>
    <col min="9215" max="9215" width="6.85546875" style="3" bestFit="1" customWidth="1"/>
    <col min="9216" max="9216" width="11.28515625" style="3" bestFit="1" customWidth="1"/>
    <col min="9217" max="9217" width="10.5703125" style="3" bestFit="1" customWidth="1"/>
    <col min="9218" max="9218" width="12.140625" style="3" customWidth="1"/>
    <col min="9219" max="9466" width="9.140625" style="3"/>
    <col min="9467" max="9467" width="2" style="3" customWidth="1"/>
    <col min="9468" max="9468" width="5.5703125" style="3" customWidth="1"/>
    <col min="9469" max="9469" width="43.5703125" style="3" bestFit="1" customWidth="1"/>
    <col min="9470" max="9470" width="9.140625" style="3" bestFit="1" customWidth="1"/>
    <col min="9471" max="9471" width="6.85546875" style="3" bestFit="1" customWidth="1"/>
    <col min="9472" max="9472" width="11.28515625" style="3" bestFit="1" customWidth="1"/>
    <col min="9473" max="9473" width="10.5703125" style="3" bestFit="1" customWidth="1"/>
    <col min="9474" max="9474" width="12.140625" style="3" customWidth="1"/>
    <col min="9475" max="9722" width="9.140625" style="3"/>
    <col min="9723" max="9723" width="2" style="3" customWidth="1"/>
    <col min="9724" max="9724" width="5.5703125" style="3" customWidth="1"/>
    <col min="9725" max="9725" width="43.5703125" style="3" bestFit="1" customWidth="1"/>
    <col min="9726" max="9726" width="9.140625" style="3" bestFit="1" customWidth="1"/>
    <col min="9727" max="9727" width="6.85546875" style="3" bestFit="1" customWidth="1"/>
    <col min="9728" max="9728" width="11.28515625" style="3" bestFit="1" customWidth="1"/>
    <col min="9729" max="9729" width="10.5703125" style="3" bestFit="1" customWidth="1"/>
    <col min="9730" max="9730" width="12.140625" style="3" customWidth="1"/>
    <col min="9731" max="9978" width="9.140625" style="3"/>
    <col min="9979" max="9979" width="2" style="3" customWidth="1"/>
    <col min="9980" max="9980" width="5.5703125" style="3" customWidth="1"/>
    <col min="9981" max="9981" width="43.5703125" style="3" bestFit="1" customWidth="1"/>
    <col min="9982" max="9982" width="9.140625" style="3" bestFit="1" customWidth="1"/>
    <col min="9983" max="9983" width="6.85546875" style="3" bestFit="1" customWidth="1"/>
    <col min="9984" max="9984" width="11.28515625" style="3" bestFit="1" customWidth="1"/>
    <col min="9985" max="9985" width="10.5703125" style="3" bestFit="1" customWidth="1"/>
    <col min="9986" max="9986" width="12.140625" style="3" customWidth="1"/>
    <col min="9987" max="10234" width="9.140625" style="3"/>
    <col min="10235" max="10235" width="2" style="3" customWidth="1"/>
    <col min="10236" max="10236" width="5.5703125" style="3" customWidth="1"/>
    <col min="10237" max="10237" width="43.5703125" style="3" bestFit="1" customWidth="1"/>
    <col min="10238" max="10238" width="9.140625" style="3" bestFit="1" customWidth="1"/>
    <col min="10239" max="10239" width="6.85546875" style="3" bestFit="1" customWidth="1"/>
    <col min="10240" max="10240" width="11.28515625" style="3" bestFit="1" customWidth="1"/>
    <col min="10241" max="10241" width="10.5703125" style="3" bestFit="1" customWidth="1"/>
    <col min="10242" max="10242" width="12.140625" style="3" customWidth="1"/>
    <col min="10243" max="10490" width="9.140625" style="3"/>
    <col min="10491" max="10491" width="2" style="3" customWidth="1"/>
    <col min="10492" max="10492" width="5.5703125" style="3" customWidth="1"/>
    <col min="10493" max="10493" width="43.5703125" style="3" bestFit="1" customWidth="1"/>
    <col min="10494" max="10494" width="9.140625" style="3" bestFit="1" customWidth="1"/>
    <col min="10495" max="10495" width="6.85546875" style="3" bestFit="1" customWidth="1"/>
    <col min="10496" max="10496" width="11.28515625" style="3" bestFit="1" customWidth="1"/>
    <col min="10497" max="10497" width="10.5703125" style="3" bestFit="1" customWidth="1"/>
    <col min="10498" max="10498" width="12.140625" style="3" customWidth="1"/>
    <col min="10499" max="10746" width="9.140625" style="3"/>
    <col min="10747" max="10747" width="2" style="3" customWidth="1"/>
    <col min="10748" max="10748" width="5.5703125" style="3" customWidth="1"/>
    <col min="10749" max="10749" width="43.5703125" style="3" bestFit="1" customWidth="1"/>
    <col min="10750" max="10750" width="9.140625" style="3" bestFit="1" customWidth="1"/>
    <col min="10751" max="10751" width="6.85546875" style="3" bestFit="1" customWidth="1"/>
    <col min="10752" max="10752" width="11.28515625" style="3" bestFit="1" customWidth="1"/>
    <col min="10753" max="10753" width="10.5703125" style="3" bestFit="1" customWidth="1"/>
    <col min="10754" max="10754" width="12.140625" style="3" customWidth="1"/>
    <col min="10755" max="11002" width="9.140625" style="3"/>
    <col min="11003" max="11003" width="2" style="3" customWidth="1"/>
    <col min="11004" max="11004" width="5.5703125" style="3" customWidth="1"/>
    <col min="11005" max="11005" width="43.5703125" style="3" bestFit="1" customWidth="1"/>
    <col min="11006" max="11006" width="9.140625" style="3" bestFit="1" customWidth="1"/>
    <col min="11007" max="11007" width="6.85546875" style="3" bestFit="1" customWidth="1"/>
    <col min="11008" max="11008" width="11.28515625" style="3" bestFit="1" customWidth="1"/>
    <col min="11009" max="11009" width="10.5703125" style="3" bestFit="1" customWidth="1"/>
    <col min="11010" max="11010" width="12.140625" style="3" customWidth="1"/>
    <col min="11011" max="11258" width="9.140625" style="3"/>
    <col min="11259" max="11259" width="2" style="3" customWidth="1"/>
    <col min="11260" max="11260" width="5.5703125" style="3" customWidth="1"/>
    <col min="11261" max="11261" width="43.5703125" style="3" bestFit="1" customWidth="1"/>
    <col min="11262" max="11262" width="9.140625" style="3" bestFit="1" customWidth="1"/>
    <col min="11263" max="11263" width="6.85546875" style="3" bestFit="1" customWidth="1"/>
    <col min="11264" max="11264" width="11.28515625" style="3" bestFit="1" customWidth="1"/>
    <col min="11265" max="11265" width="10.5703125" style="3" bestFit="1" customWidth="1"/>
    <col min="11266" max="11266" width="12.140625" style="3" customWidth="1"/>
    <col min="11267" max="11514" width="9.140625" style="3"/>
    <col min="11515" max="11515" width="2" style="3" customWidth="1"/>
    <col min="11516" max="11516" width="5.5703125" style="3" customWidth="1"/>
    <col min="11517" max="11517" width="43.5703125" style="3" bestFit="1" customWidth="1"/>
    <col min="11518" max="11518" width="9.140625" style="3" bestFit="1" customWidth="1"/>
    <col min="11519" max="11519" width="6.85546875" style="3" bestFit="1" customWidth="1"/>
    <col min="11520" max="11520" width="11.28515625" style="3" bestFit="1" customWidth="1"/>
    <col min="11521" max="11521" width="10.5703125" style="3" bestFit="1" customWidth="1"/>
    <col min="11522" max="11522" width="12.140625" style="3" customWidth="1"/>
    <col min="11523" max="11770" width="9.140625" style="3"/>
    <col min="11771" max="11771" width="2" style="3" customWidth="1"/>
    <col min="11772" max="11772" width="5.5703125" style="3" customWidth="1"/>
    <col min="11773" max="11773" width="43.5703125" style="3" bestFit="1" customWidth="1"/>
    <col min="11774" max="11774" width="9.140625" style="3" bestFit="1" customWidth="1"/>
    <col min="11775" max="11775" width="6.85546875" style="3" bestFit="1" customWidth="1"/>
    <col min="11776" max="11776" width="11.28515625" style="3" bestFit="1" customWidth="1"/>
    <col min="11777" max="11777" width="10.5703125" style="3" bestFit="1" customWidth="1"/>
    <col min="11778" max="11778" width="12.140625" style="3" customWidth="1"/>
    <col min="11779" max="12026" width="9.140625" style="3"/>
    <col min="12027" max="12027" width="2" style="3" customWidth="1"/>
    <col min="12028" max="12028" width="5.5703125" style="3" customWidth="1"/>
    <col min="12029" max="12029" width="43.5703125" style="3" bestFit="1" customWidth="1"/>
    <col min="12030" max="12030" width="9.140625" style="3" bestFit="1" customWidth="1"/>
    <col min="12031" max="12031" width="6.85546875" style="3" bestFit="1" customWidth="1"/>
    <col min="12032" max="12032" width="11.28515625" style="3" bestFit="1" customWidth="1"/>
    <col min="12033" max="12033" width="10.5703125" style="3" bestFit="1" customWidth="1"/>
    <col min="12034" max="12034" width="12.140625" style="3" customWidth="1"/>
    <col min="12035" max="12282" width="9.140625" style="3"/>
    <col min="12283" max="12283" width="2" style="3" customWidth="1"/>
    <col min="12284" max="12284" width="5.5703125" style="3" customWidth="1"/>
    <col min="12285" max="12285" width="43.5703125" style="3" bestFit="1" customWidth="1"/>
    <col min="12286" max="12286" width="9.140625" style="3" bestFit="1" customWidth="1"/>
    <col min="12287" max="12287" width="6.85546875" style="3" bestFit="1" customWidth="1"/>
    <col min="12288" max="12288" width="11.28515625" style="3" bestFit="1" customWidth="1"/>
    <col min="12289" max="12289" width="10.5703125" style="3" bestFit="1" customWidth="1"/>
    <col min="12290" max="12290" width="12.140625" style="3" customWidth="1"/>
    <col min="12291" max="12538" width="9.140625" style="3"/>
    <col min="12539" max="12539" width="2" style="3" customWidth="1"/>
    <col min="12540" max="12540" width="5.5703125" style="3" customWidth="1"/>
    <col min="12541" max="12541" width="43.5703125" style="3" bestFit="1" customWidth="1"/>
    <col min="12542" max="12542" width="9.140625" style="3" bestFit="1" customWidth="1"/>
    <col min="12543" max="12543" width="6.85546875" style="3" bestFit="1" customWidth="1"/>
    <col min="12544" max="12544" width="11.28515625" style="3" bestFit="1" customWidth="1"/>
    <col min="12545" max="12545" width="10.5703125" style="3" bestFit="1" customWidth="1"/>
    <col min="12546" max="12546" width="12.140625" style="3" customWidth="1"/>
    <col min="12547" max="12794" width="9.140625" style="3"/>
    <col min="12795" max="12795" width="2" style="3" customWidth="1"/>
    <col min="12796" max="12796" width="5.5703125" style="3" customWidth="1"/>
    <col min="12797" max="12797" width="43.5703125" style="3" bestFit="1" customWidth="1"/>
    <col min="12798" max="12798" width="9.140625" style="3" bestFit="1" customWidth="1"/>
    <col min="12799" max="12799" width="6.85546875" style="3" bestFit="1" customWidth="1"/>
    <col min="12800" max="12800" width="11.28515625" style="3" bestFit="1" customWidth="1"/>
    <col min="12801" max="12801" width="10.5703125" style="3" bestFit="1" customWidth="1"/>
    <col min="12802" max="12802" width="12.140625" style="3" customWidth="1"/>
    <col min="12803" max="13050" width="9.140625" style="3"/>
    <col min="13051" max="13051" width="2" style="3" customWidth="1"/>
    <col min="13052" max="13052" width="5.5703125" style="3" customWidth="1"/>
    <col min="13053" max="13053" width="43.5703125" style="3" bestFit="1" customWidth="1"/>
    <col min="13054" max="13054" width="9.140625" style="3" bestFit="1" customWidth="1"/>
    <col min="13055" max="13055" width="6.85546875" style="3" bestFit="1" customWidth="1"/>
    <col min="13056" max="13056" width="11.28515625" style="3" bestFit="1" customWidth="1"/>
    <col min="13057" max="13057" width="10.5703125" style="3" bestFit="1" customWidth="1"/>
    <col min="13058" max="13058" width="12.140625" style="3" customWidth="1"/>
    <col min="13059" max="13306" width="9.140625" style="3"/>
    <col min="13307" max="13307" width="2" style="3" customWidth="1"/>
    <col min="13308" max="13308" width="5.5703125" style="3" customWidth="1"/>
    <col min="13309" max="13309" width="43.5703125" style="3" bestFit="1" customWidth="1"/>
    <col min="13310" max="13310" width="9.140625" style="3" bestFit="1" customWidth="1"/>
    <col min="13311" max="13311" width="6.85546875" style="3" bestFit="1" customWidth="1"/>
    <col min="13312" max="13312" width="11.28515625" style="3" bestFit="1" customWidth="1"/>
    <col min="13313" max="13313" width="10.5703125" style="3" bestFit="1" customWidth="1"/>
    <col min="13314" max="13314" width="12.140625" style="3" customWidth="1"/>
    <col min="13315" max="13562" width="9.140625" style="3"/>
    <col min="13563" max="13563" width="2" style="3" customWidth="1"/>
    <col min="13564" max="13564" width="5.5703125" style="3" customWidth="1"/>
    <col min="13565" max="13565" width="43.5703125" style="3" bestFit="1" customWidth="1"/>
    <col min="13566" max="13566" width="9.140625" style="3" bestFit="1" customWidth="1"/>
    <col min="13567" max="13567" width="6.85546875" style="3" bestFit="1" customWidth="1"/>
    <col min="13568" max="13568" width="11.28515625" style="3" bestFit="1" customWidth="1"/>
    <col min="13569" max="13569" width="10.5703125" style="3" bestFit="1" customWidth="1"/>
    <col min="13570" max="13570" width="12.140625" style="3" customWidth="1"/>
    <col min="13571" max="13818" width="9.140625" style="3"/>
    <col min="13819" max="13819" width="2" style="3" customWidth="1"/>
    <col min="13820" max="13820" width="5.5703125" style="3" customWidth="1"/>
    <col min="13821" max="13821" width="43.5703125" style="3" bestFit="1" customWidth="1"/>
    <col min="13822" max="13822" width="9.140625" style="3" bestFit="1" customWidth="1"/>
    <col min="13823" max="13823" width="6.85546875" style="3" bestFit="1" customWidth="1"/>
    <col min="13824" max="13824" width="11.28515625" style="3" bestFit="1" customWidth="1"/>
    <col min="13825" max="13825" width="10.5703125" style="3" bestFit="1" customWidth="1"/>
    <col min="13826" max="13826" width="12.140625" style="3" customWidth="1"/>
    <col min="13827" max="14074" width="9.140625" style="3"/>
    <col min="14075" max="14075" width="2" style="3" customWidth="1"/>
    <col min="14076" max="14076" width="5.5703125" style="3" customWidth="1"/>
    <col min="14077" max="14077" width="43.5703125" style="3" bestFit="1" customWidth="1"/>
    <col min="14078" max="14078" width="9.140625" style="3" bestFit="1" customWidth="1"/>
    <col min="14079" max="14079" width="6.85546875" style="3" bestFit="1" customWidth="1"/>
    <col min="14080" max="14080" width="11.28515625" style="3" bestFit="1" customWidth="1"/>
    <col min="14081" max="14081" width="10.5703125" style="3" bestFit="1" customWidth="1"/>
    <col min="14082" max="14082" width="12.140625" style="3" customWidth="1"/>
    <col min="14083" max="14330" width="9.140625" style="3"/>
    <col min="14331" max="14331" width="2" style="3" customWidth="1"/>
    <col min="14332" max="14332" width="5.5703125" style="3" customWidth="1"/>
    <col min="14333" max="14333" width="43.5703125" style="3" bestFit="1" customWidth="1"/>
    <col min="14334" max="14334" width="9.140625" style="3" bestFit="1" customWidth="1"/>
    <col min="14335" max="14335" width="6.85546875" style="3" bestFit="1" customWidth="1"/>
    <col min="14336" max="14336" width="11.28515625" style="3" bestFit="1" customWidth="1"/>
    <col min="14337" max="14337" width="10.5703125" style="3" bestFit="1" customWidth="1"/>
    <col min="14338" max="14338" width="12.140625" style="3" customWidth="1"/>
    <col min="14339" max="14586" width="9.140625" style="3"/>
    <col min="14587" max="14587" width="2" style="3" customWidth="1"/>
    <col min="14588" max="14588" width="5.5703125" style="3" customWidth="1"/>
    <col min="14589" max="14589" width="43.5703125" style="3" bestFit="1" customWidth="1"/>
    <col min="14590" max="14590" width="9.140625" style="3" bestFit="1" customWidth="1"/>
    <col min="14591" max="14591" width="6.85546875" style="3" bestFit="1" customWidth="1"/>
    <col min="14592" max="14592" width="11.28515625" style="3" bestFit="1" customWidth="1"/>
    <col min="14593" max="14593" width="10.5703125" style="3" bestFit="1" customWidth="1"/>
    <col min="14594" max="14594" width="12.140625" style="3" customWidth="1"/>
    <col min="14595" max="14842" width="9.140625" style="3"/>
    <col min="14843" max="14843" width="2" style="3" customWidth="1"/>
    <col min="14844" max="14844" width="5.5703125" style="3" customWidth="1"/>
    <col min="14845" max="14845" width="43.5703125" style="3" bestFit="1" customWidth="1"/>
    <col min="14846" max="14846" width="9.140625" style="3" bestFit="1" customWidth="1"/>
    <col min="14847" max="14847" width="6.85546875" style="3" bestFit="1" customWidth="1"/>
    <col min="14848" max="14848" width="11.28515625" style="3" bestFit="1" customWidth="1"/>
    <col min="14849" max="14849" width="10.5703125" style="3" bestFit="1" customWidth="1"/>
    <col min="14850" max="14850" width="12.140625" style="3" customWidth="1"/>
    <col min="14851" max="15098" width="9.140625" style="3"/>
    <col min="15099" max="15099" width="2" style="3" customWidth="1"/>
    <col min="15100" max="15100" width="5.5703125" style="3" customWidth="1"/>
    <col min="15101" max="15101" width="43.5703125" style="3" bestFit="1" customWidth="1"/>
    <col min="15102" max="15102" width="9.140625" style="3" bestFit="1" customWidth="1"/>
    <col min="15103" max="15103" width="6.85546875" style="3" bestFit="1" customWidth="1"/>
    <col min="15104" max="15104" width="11.28515625" style="3" bestFit="1" customWidth="1"/>
    <col min="15105" max="15105" width="10.5703125" style="3" bestFit="1" customWidth="1"/>
    <col min="15106" max="15106" width="12.140625" style="3" customWidth="1"/>
    <col min="15107" max="15354" width="9.140625" style="3"/>
    <col min="15355" max="15355" width="2" style="3" customWidth="1"/>
    <col min="15356" max="15356" width="5.5703125" style="3" customWidth="1"/>
    <col min="15357" max="15357" width="43.5703125" style="3" bestFit="1" customWidth="1"/>
    <col min="15358" max="15358" width="9.140625" style="3" bestFit="1" customWidth="1"/>
    <col min="15359" max="15359" width="6.85546875" style="3" bestFit="1" customWidth="1"/>
    <col min="15360" max="15360" width="11.28515625" style="3" bestFit="1" customWidth="1"/>
    <col min="15361" max="15361" width="10.5703125" style="3" bestFit="1" customWidth="1"/>
    <col min="15362" max="15362" width="12.140625" style="3" customWidth="1"/>
    <col min="15363" max="15610" width="9.140625" style="3"/>
    <col min="15611" max="15611" width="2" style="3" customWidth="1"/>
    <col min="15612" max="15612" width="5.5703125" style="3" customWidth="1"/>
    <col min="15613" max="15613" width="43.5703125" style="3" bestFit="1" customWidth="1"/>
    <col min="15614" max="15614" width="9.140625" style="3" bestFit="1" customWidth="1"/>
    <col min="15615" max="15615" width="6.85546875" style="3" bestFit="1" customWidth="1"/>
    <col min="15616" max="15616" width="11.28515625" style="3" bestFit="1" customWidth="1"/>
    <col min="15617" max="15617" width="10.5703125" style="3" bestFit="1" customWidth="1"/>
    <col min="15618" max="15618" width="12.140625" style="3" customWidth="1"/>
    <col min="15619" max="15866" width="9.140625" style="3"/>
    <col min="15867" max="15867" width="2" style="3" customWidth="1"/>
    <col min="15868" max="15868" width="5.5703125" style="3" customWidth="1"/>
    <col min="15869" max="15869" width="43.5703125" style="3" bestFit="1" customWidth="1"/>
    <col min="15870" max="15870" width="9.140625" style="3" bestFit="1" customWidth="1"/>
    <col min="15871" max="15871" width="6.85546875" style="3" bestFit="1" customWidth="1"/>
    <col min="15872" max="15872" width="11.28515625" style="3" bestFit="1" customWidth="1"/>
    <col min="15873" max="15873" width="10.5703125" style="3" bestFit="1" customWidth="1"/>
    <col min="15874" max="15874" width="12.140625" style="3" customWidth="1"/>
    <col min="15875" max="16122" width="9.140625" style="3"/>
    <col min="16123" max="16123" width="2" style="3" customWidth="1"/>
    <col min="16124" max="16124" width="5.5703125" style="3" customWidth="1"/>
    <col min="16125" max="16125" width="43.5703125" style="3" bestFit="1" customWidth="1"/>
    <col min="16126" max="16126" width="9.140625" style="3" bestFit="1" customWidth="1"/>
    <col min="16127" max="16127" width="6.85546875" style="3" bestFit="1" customWidth="1"/>
    <col min="16128" max="16128" width="11.28515625" style="3" bestFit="1" customWidth="1"/>
    <col min="16129" max="16129" width="10.5703125" style="3" bestFit="1" customWidth="1"/>
    <col min="16130" max="16130" width="12.140625" style="3" customWidth="1"/>
    <col min="16131" max="16384" width="9.140625" style="3"/>
  </cols>
  <sheetData>
    <row r="1" spans="1:6" s="5" customFormat="1" ht="12" customHeight="1" x14ac:dyDescent="0.2">
      <c r="A1" s="942" t="s">
        <v>239</v>
      </c>
      <c r="B1" s="943"/>
      <c r="C1" s="943"/>
      <c r="D1" s="943"/>
      <c r="E1" s="943"/>
      <c r="F1" s="944"/>
    </row>
    <row r="2" spans="1:6" s="574" customFormat="1" ht="12" customHeight="1" x14ac:dyDescent="0.2">
      <c r="A2" s="898" t="s">
        <v>40</v>
      </c>
      <c r="B2" s="899"/>
      <c r="C2" s="899"/>
      <c r="D2" s="662" t="s">
        <v>42</v>
      </c>
      <c r="E2" s="572" t="s">
        <v>4</v>
      </c>
      <c r="F2" s="573" t="s">
        <v>300</v>
      </c>
    </row>
    <row r="3" spans="1:6" s="66" customFormat="1" ht="12" customHeight="1" x14ac:dyDescent="0.2">
      <c r="A3" s="369" t="s">
        <v>26</v>
      </c>
      <c r="B3" s="961" t="s">
        <v>293</v>
      </c>
      <c r="C3" s="961"/>
      <c r="D3" s="961"/>
      <c r="E3" s="961"/>
      <c r="F3" s="961"/>
    </row>
    <row r="4" spans="1:6" ht="12" customHeight="1" x14ac:dyDescent="0.2">
      <c r="A4" s="363" t="s">
        <v>138</v>
      </c>
      <c r="B4" s="947" t="str">
        <f>'(2)_Insumos'!B44</f>
        <v>Arrendamento Terreno (25.000 m²)</v>
      </c>
      <c r="C4" s="947"/>
      <c r="D4" s="136">
        <f>'(2)_Insumos'!F44</f>
        <v>0</v>
      </c>
      <c r="E4" s="141" t="s">
        <v>14</v>
      </c>
      <c r="F4" s="344">
        <f>D4</f>
        <v>0</v>
      </c>
    </row>
    <row r="5" spans="1:6" ht="12" customHeight="1" x14ac:dyDescent="0.2">
      <c r="A5" s="364" t="s">
        <v>140</v>
      </c>
      <c r="B5" s="948" t="str">
        <f>'(2)_Insumos'!B45</f>
        <v>Telefone Fixo</v>
      </c>
      <c r="C5" s="948"/>
      <c r="D5" s="347">
        <f>'(2)_Insumos'!F45</f>
        <v>0</v>
      </c>
      <c r="E5" s="371" t="str">
        <f>'(2)_Insumos'!E45</f>
        <v>R$/mês</v>
      </c>
      <c r="F5" s="349">
        <f t="shared" ref="F5:F13" si="0">D5</f>
        <v>0</v>
      </c>
    </row>
    <row r="6" spans="1:6" ht="12" customHeight="1" x14ac:dyDescent="0.2">
      <c r="A6" s="364" t="s">
        <v>141</v>
      </c>
      <c r="B6" s="948" t="str">
        <f>'(2)_Insumos'!B46</f>
        <v>Internet</v>
      </c>
      <c r="C6" s="948"/>
      <c r="D6" s="347">
        <f>'(2)_Insumos'!F46</f>
        <v>0</v>
      </c>
      <c r="E6" s="371" t="str">
        <f>'(2)_Insumos'!E46</f>
        <v>R$/mês</v>
      </c>
      <c r="F6" s="349">
        <f t="shared" si="0"/>
        <v>0</v>
      </c>
    </row>
    <row r="7" spans="1:6" ht="12" customHeight="1" x14ac:dyDescent="0.2">
      <c r="A7" s="364" t="s">
        <v>514</v>
      </c>
      <c r="B7" s="948" t="str">
        <f>'(2)_Insumos'!B47</f>
        <v>Sistema de Armazenamento de Vídeos na Nuvem</v>
      </c>
      <c r="C7" s="948"/>
      <c r="D7" s="347">
        <f>'(2)_Insumos'!F47</f>
        <v>0</v>
      </c>
      <c r="E7" s="371" t="str">
        <f>'(2)_Insumos'!E47</f>
        <v>R$/mês</v>
      </c>
      <c r="F7" s="349">
        <f t="shared" si="0"/>
        <v>0</v>
      </c>
    </row>
    <row r="8" spans="1:6" ht="12" customHeight="1" x14ac:dyDescent="0.2">
      <c r="A8" s="364" t="s">
        <v>515</v>
      </c>
      <c r="B8" s="948" t="str">
        <f>'(2)_Insumos'!B48</f>
        <v>Energia Elétrica</v>
      </c>
      <c r="C8" s="948"/>
      <c r="D8" s="347">
        <f>'(2)_Insumos'!F48</f>
        <v>0</v>
      </c>
      <c r="E8" s="371" t="str">
        <f>'(2)_Insumos'!E48</f>
        <v>R$/mês</v>
      </c>
      <c r="F8" s="349">
        <f t="shared" si="0"/>
        <v>0</v>
      </c>
    </row>
    <row r="9" spans="1:6" ht="12" customHeight="1" x14ac:dyDescent="0.2">
      <c r="A9" s="364" t="s">
        <v>516</v>
      </c>
      <c r="B9" s="948" t="str">
        <f>'(2)_Insumos'!B49</f>
        <v>Água e Esgoto</v>
      </c>
      <c r="C9" s="948"/>
      <c r="D9" s="347">
        <f>'(2)_Insumos'!F49</f>
        <v>0</v>
      </c>
      <c r="E9" s="371" t="str">
        <f>'(2)_Insumos'!E49</f>
        <v>R$/mês</v>
      </c>
      <c r="F9" s="349">
        <f t="shared" si="0"/>
        <v>0</v>
      </c>
    </row>
    <row r="10" spans="1:6" ht="12" customHeight="1" x14ac:dyDescent="0.2">
      <c r="A10" s="364" t="s">
        <v>517</v>
      </c>
      <c r="B10" s="948" t="str">
        <f>'(2)_Insumos'!B50</f>
        <v>Seguro Patrimonial</v>
      </c>
      <c r="C10" s="948"/>
      <c r="D10" s="347">
        <f>'(2)_Insumos'!F50</f>
        <v>0</v>
      </c>
      <c r="E10" s="371" t="str">
        <f>'(2)_Insumos'!E50</f>
        <v>R$/mês</v>
      </c>
      <c r="F10" s="349">
        <f t="shared" si="0"/>
        <v>0</v>
      </c>
    </row>
    <row r="11" spans="1:6" ht="12" customHeight="1" x14ac:dyDescent="0.2">
      <c r="A11" s="364" t="s">
        <v>518</v>
      </c>
      <c r="B11" s="948" t="str">
        <f>'(2)_Insumos'!B51</f>
        <v>Material de Expediente</v>
      </c>
      <c r="C11" s="948"/>
      <c r="D11" s="347">
        <f>'(2)_Insumos'!F51</f>
        <v>0</v>
      </c>
      <c r="E11" s="371" t="str">
        <f>'(2)_Insumos'!E50</f>
        <v>R$/mês</v>
      </c>
      <c r="F11" s="349">
        <f t="shared" si="0"/>
        <v>0</v>
      </c>
    </row>
    <row r="12" spans="1:6" ht="12" customHeight="1" x14ac:dyDescent="0.2">
      <c r="A12" s="364" t="s">
        <v>519</v>
      </c>
      <c r="B12" s="948" t="str">
        <f>'(2)_Insumos'!B52</f>
        <v>Material de Limpeza e Conservação</v>
      </c>
      <c r="C12" s="948"/>
      <c r="D12" s="347">
        <f>'(2)_Insumos'!F52</f>
        <v>0</v>
      </c>
      <c r="E12" s="371" t="str">
        <f>'(2)_Insumos'!E51</f>
        <v>R$/mês</v>
      </c>
      <c r="F12" s="349">
        <f t="shared" si="0"/>
        <v>0</v>
      </c>
    </row>
    <row r="13" spans="1:6" ht="12" customHeight="1" x14ac:dyDescent="0.2">
      <c r="A13" s="365" t="s">
        <v>520</v>
      </c>
      <c r="B13" s="949" t="str">
        <f>'(2)_Insumos'!B53</f>
        <v>Outras despesas</v>
      </c>
      <c r="C13" s="949"/>
      <c r="D13" s="124">
        <f>'(2)_Insumos'!F53</f>
        <v>0</v>
      </c>
      <c r="E13" s="125" t="str">
        <f>'(2)_Insumos'!E52</f>
        <v>R$/mês</v>
      </c>
      <c r="F13" s="351">
        <f t="shared" si="0"/>
        <v>0</v>
      </c>
    </row>
    <row r="14" spans="1:6" s="4" customFormat="1" ht="12" customHeight="1" x14ac:dyDescent="0.2">
      <c r="A14" s="966" t="s">
        <v>302</v>
      </c>
      <c r="B14" s="967"/>
      <c r="C14" s="967"/>
      <c r="D14" s="967"/>
      <c r="E14" s="967"/>
      <c r="F14" s="91">
        <f>SUM(F4:F13)</f>
        <v>0</v>
      </c>
    </row>
    <row r="15" spans="1:6" s="92" customFormat="1" ht="12" customHeight="1" x14ac:dyDescent="0.2">
      <c r="A15" s="964" t="s">
        <v>280</v>
      </c>
      <c r="B15" s="965"/>
      <c r="C15" s="965"/>
      <c r="D15" s="965"/>
      <c r="E15" s="965"/>
      <c r="F15" s="90">
        <v>12</v>
      </c>
    </row>
    <row r="16" spans="1:6" s="4" customFormat="1" ht="12" customHeight="1" x14ac:dyDescent="0.2">
      <c r="A16" s="962" t="s">
        <v>301</v>
      </c>
      <c r="B16" s="963"/>
      <c r="C16" s="963"/>
      <c r="D16" s="963"/>
      <c r="E16" s="963"/>
      <c r="F16" s="89">
        <f>F14*F15</f>
        <v>0</v>
      </c>
    </row>
    <row r="17" spans="1:6" s="66" customFormat="1" ht="12" customHeight="1" x14ac:dyDescent="0.2">
      <c r="A17" s="369" t="s">
        <v>27</v>
      </c>
      <c r="B17" s="961" t="s">
        <v>294</v>
      </c>
      <c r="C17" s="961"/>
      <c r="D17" s="961"/>
      <c r="E17" s="961"/>
      <c r="F17" s="961"/>
    </row>
    <row r="18" spans="1:6" ht="12" customHeight="1" x14ac:dyDescent="0.2">
      <c r="A18" s="363" t="s">
        <v>142</v>
      </c>
      <c r="B18" s="947" t="str">
        <f>'(2)_Insumos'!B55</f>
        <v>Honorários Advocatícios</v>
      </c>
      <c r="C18" s="947"/>
      <c r="D18" s="136">
        <f>'(2)_Insumos'!F55</f>
        <v>0</v>
      </c>
      <c r="E18" s="141" t="str">
        <f>'(2)_Insumos'!E55</f>
        <v>R$/mês</v>
      </c>
      <c r="F18" s="344">
        <f>D18</f>
        <v>0</v>
      </c>
    </row>
    <row r="19" spans="1:6" ht="12" customHeight="1" x14ac:dyDescent="0.2">
      <c r="A19" s="364" t="s">
        <v>143</v>
      </c>
      <c r="B19" s="948" t="str">
        <f>'(2)_Insumos'!B56</f>
        <v>Honorários Contábeis</v>
      </c>
      <c r="C19" s="948"/>
      <c r="D19" s="347">
        <f>'(2)_Insumos'!F56</f>
        <v>0</v>
      </c>
      <c r="E19" s="371" t="str">
        <f>'(2)_Insumos'!E56</f>
        <v>R$/mês</v>
      </c>
      <c r="F19" s="349">
        <f>D19</f>
        <v>0</v>
      </c>
    </row>
    <row r="20" spans="1:6" ht="12" customHeight="1" x14ac:dyDescent="0.2">
      <c r="A20" s="365" t="s">
        <v>144</v>
      </c>
      <c r="B20" s="949" t="str">
        <f>'(2)_Insumos'!B57</f>
        <v>Vigilância Patrimonial</v>
      </c>
      <c r="C20" s="949"/>
      <c r="D20" s="124">
        <f>'(2)_Insumos'!F57</f>
        <v>0</v>
      </c>
      <c r="E20" s="125" t="str">
        <f>'(2)_Insumos'!E57</f>
        <v>R$/mês</v>
      </c>
      <c r="F20" s="351">
        <f>D20</f>
        <v>0</v>
      </c>
    </row>
    <row r="21" spans="1:6" s="4" customFormat="1" ht="12" customHeight="1" x14ac:dyDescent="0.2">
      <c r="A21" s="966" t="s">
        <v>302</v>
      </c>
      <c r="B21" s="967"/>
      <c r="C21" s="967"/>
      <c r="D21" s="967"/>
      <c r="E21" s="967"/>
      <c r="F21" s="91">
        <f>SUM(F18:F20)</f>
        <v>0</v>
      </c>
    </row>
    <row r="22" spans="1:6" s="92" customFormat="1" ht="12" customHeight="1" x14ac:dyDescent="0.2">
      <c r="A22" s="964" t="s">
        <v>280</v>
      </c>
      <c r="B22" s="965"/>
      <c r="C22" s="965"/>
      <c r="D22" s="965"/>
      <c r="E22" s="965"/>
      <c r="F22" s="90">
        <v>12</v>
      </c>
    </row>
    <row r="23" spans="1:6" s="4" customFormat="1" ht="12" customHeight="1" x14ac:dyDescent="0.2">
      <c r="A23" s="962" t="s">
        <v>301</v>
      </c>
      <c r="B23" s="963"/>
      <c r="C23" s="963"/>
      <c r="D23" s="963"/>
      <c r="E23" s="963"/>
      <c r="F23" s="89">
        <f>F21*F22</f>
        <v>0</v>
      </c>
    </row>
    <row r="24" spans="1:6" s="66" customFormat="1" ht="12" customHeight="1" x14ac:dyDescent="0.2">
      <c r="A24" s="369" t="s">
        <v>29</v>
      </c>
      <c r="B24" s="961" t="s">
        <v>295</v>
      </c>
      <c r="C24" s="961"/>
      <c r="D24" s="961"/>
      <c r="E24" s="961"/>
      <c r="F24" s="961"/>
    </row>
    <row r="25" spans="1:6" ht="12" customHeight="1" x14ac:dyDescent="0.2">
      <c r="A25" s="363" t="s">
        <v>147</v>
      </c>
      <c r="B25" s="134" t="str">
        <f>'(2)_Insumos'!B59</f>
        <v>Manutenção de Equipamentos e Hardware</v>
      </c>
      <c r="C25" s="372"/>
      <c r="D25" s="136">
        <f>'(2)_Insumos'!F59</f>
        <v>0</v>
      </c>
      <c r="E25" s="141" t="str">
        <f>'(2)_Insumos'!E59</f>
        <v>R$/mês</v>
      </c>
      <c r="F25" s="344">
        <f>D25</f>
        <v>0</v>
      </c>
    </row>
    <row r="26" spans="1:6" ht="12" customHeight="1" x14ac:dyDescent="0.2">
      <c r="A26" s="364" t="s">
        <v>148</v>
      </c>
      <c r="B26" s="370" t="str">
        <f>'(2)_Insumos'!B60</f>
        <v>Manutenção Software</v>
      </c>
      <c r="C26" s="373"/>
      <c r="D26" s="347">
        <f>'(2)_Insumos'!F60</f>
        <v>0</v>
      </c>
      <c r="E26" s="371" t="str">
        <f>'(2)_Insumos'!E60</f>
        <v>R$/mês</v>
      </c>
      <c r="F26" s="349">
        <f>D26</f>
        <v>0</v>
      </c>
    </row>
    <row r="27" spans="1:6" ht="12" customHeight="1" x14ac:dyDescent="0.2">
      <c r="A27" s="364" t="s">
        <v>149</v>
      </c>
      <c r="B27" s="370" t="str">
        <f>'(2)_Insumos'!B61</f>
        <v>Manutenção Infraestrutura de TI</v>
      </c>
      <c r="C27" s="373"/>
      <c r="D27" s="347">
        <f>'(2)_Insumos'!F61</f>
        <v>0</v>
      </c>
      <c r="E27" s="371" t="str">
        <f>'(2)_Insumos'!E61</f>
        <v>R$/mês</v>
      </c>
      <c r="F27" s="349">
        <f>D27</f>
        <v>0</v>
      </c>
    </row>
    <row r="28" spans="1:6" ht="12" customHeight="1" x14ac:dyDescent="0.2">
      <c r="A28" s="365" t="s">
        <v>521</v>
      </c>
      <c r="B28" s="123" t="str">
        <f>'(2)_Insumos'!B62</f>
        <v>Licença de Softwares</v>
      </c>
      <c r="C28" s="374"/>
      <c r="D28" s="124">
        <f>'(2)_Insumos'!F62</f>
        <v>0</v>
      </c>
      <c r="E28" s="125" t="str">
        <f>'(2)_Insumos'!E62</f>
        <v>R$/mês</v>
      </c>
      <c r="F28" s="351">
        <f>D28</f>
        <v>0</v>
      </c>
    </row>
    <row r="29" spans="1:6" s="4" customFormat="1" ht="12" customHeight="1" x14ac:dyDescent="0.2">
      <c r="A29" s="966" t="s">
        <v>302</v>
      </c>
      <c r="B29" s="967"/>
      <c r="C29" s="967"/>
      <c r="D29" s="967"/>
      <c r="E29" s="967"/>
      <c r="F29" s="91">
        <f>SUM(F25:F28)</f>
        <v>0</v>
      </c>
    </row>
    <row r="30" spans="1:6" s="92" customFormat="1" ht="12" customHeight="1" x14ac:dyDescent="0.2">
      <c r="A30" s="964" t="s">
        <v>280</v>
      </c>
      <c r="B30" s="965"/>
      <c r="C30" s="965"/>
      <c r="D30" s="965"/>
      <c r="E30" s="965"/>
      <c r="F30" s="90">
        <v>12</v>
      </c>
    </row>
    <row r="31" spans="1:6" s="4" customFormat="1" ht="12" customHeight="1" x14ac:dyDescent="0.2">
      <c r="A31" s="962" t="s">
        <v>301</v>
      </c>
      <c r="B31" s="963"/>
      <c r="C31" s="963"/>
      <c r="D31" s="963"/>
      <c r="E31" s="963"/>
      <c r="F31" s="89">
        <f>F29*F30</f>
        <v>0</v>
      </c>
    </row>
  </sheetData>
  <sheetProtection algorithmName="SHA-512" hashValue="FOxD6Q+KRKhkrlXtkiZgazGB9mAFCDS/1vkioTouPGFWOnKDIK7zgyyUhh5xrspKoyaRjW9kUqW1e43IM/n4kw==" saltValue="HSKjWfB9J5P7TBN7EkZZpg==" spinCount="100000" sheet="1" formatCells="0" formatColumns="0" formatRows="0" insertColumns="0" insertRows="0" insertHyperlinks="0" deleteColumns="0" deleteRows="0" sort="0" autoFilter="0" pivotTables="0"/>
  <mergeCells count="27">
    <mergeCell ref="A2:C2"/>
    <mergeCell ref="A16:E16"/>
    <mergeCell ref="A14:E14"/>
    <mergeCell ref="A1:F1"/>
    <mergeCell ref="A15:E15"/>
    <mergeCell ref="B4:C4"/>
    <mergeCell ref="B5:C5"/>
    <mergeCell ref="B6:C6"/>
    <mergeCell ref="B8:C8"/>
    <mergeCell ref="B9:C9"/>
    <mergeCell ref="B10:C10"/>
    <mergeCell ref="B11:C11"/>
    <mergeCell ref="B12:C12"/>
    <mergeCell ref="B13:C13"/>
    <mergeCell ref="B7:C7"/>
    <mergeCell ref="B19:C19"/>
    <mergeCell ref="B20:C20"/>
    <mergeCell ref="B3:F3"/>
    <mergeCell ref="B17:F17"/>
    <mergeCell ref="A31:E31"/>
    <mergeCell ref="A30:E30"/>
    <mergeCell ref="A23:E23"/>
    <mergeCell ref="A22:E22"/>
    <mergeCell ref="A29:E29"/>
    <mergeCell ref="B24:F24"/>
    <mergeCell ref="A21:E21"/>
    <mergeCell ref="B18:C18"/>
  </mergeCells>
  <printOptions horizontalCentered="1"/>
  <pageMargins left="0.51181102362204722" right="0.51181102362204722" top="0.98425196850393704" bottom="0.78740157480314965" header="0.31496062992125984" footer="0.31496062992125984"/>
  <pageSetup paperSize="9" fitToWidth="0" fitToHeight="0" orientation="portrait" r:id="rId1"/>
  <headerFooter>
    <oddHeader>&amp;L&amp;"Calibri,Negrito"&amp;9Município de Chapecó - SC
Concessão do Serviço Municipal de Remoção, Guarda e Depósito de
Veículos Automotores&amp;R&amp;G</oddHeader>
    <oddFooter>&amp;L&amp;"Calibri,Negrito"&amp;9Composição das Despesas Gerais&amp;R&amp;"Calibri,Negrito"&amp;9Pág.: &amp;P de &amp;N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>
    <tabColor theme="6" tint="0.79998168889431442"/>
  </sheetPr>
  <dimension ref="A1:XFC75"/>
  <sheetViews>
    <sheetView topLeftCell="A7" zoomScaleNormal="100" zoomScaleSheetLayoutView="100" workbookViewId="0">
      <selection activeCell="E17" sqref="E17:F17"/>
    </sheetView>
  </sheetViews>
  <sheetFormatPr defaultRowHeight="14.1" customHeight="1" x14ac:dyDescent="0.2"/>
  <cols>
    <col min="1" max="1" width="4.7109375" style="312" customWidth="1"/>
    <col min="2" max="2" width="3.7109375" style="32" customWidth="1"/>
    <col min="3" max="3" width="31.7109375" style="32" customWidth="1"/>
    <col min="4" max="4" width="10.7109375" style="32" customWidth="1"/>
    <col min="5" max="5" width="9.7109375" style="13" customWidth="1"/>
    <col min="6" max="7" width="9.7109375" style="32" customWidth="1"/>
    <col min="8" max="10" width="10.7109375" style="32" customWidth="1"/>
    <col min="11" max="12" width="9.140625" style="32"/>
    <col min="13" max="13" width="10.140625" style="32" bestFit="1" customWidth="1"/>
    <col min="14" max="253" width="9.140625" style="32"/>
    <col min="254" max="254" width="3.85546875" style="32" customWidth="1"/>
    <col min="255" max="255" width="3.5703125" style="32" customWidth="1"/>
    <col min="256" max="256" width="10.140625" style="32" customWidth="1"/>
    <col min="257" max="257" width="13.28515625" style="32" customWidth="1"/>
    <col min="258" max="258" width="4.140625" style="32" bestFit="1" customWidth="1"/>
    <col min="259" max="259" width="9.140625" style="32" customWidth="1"/>
    <col min="260" max="261" width="10.7109375" style="32" customWidth="1"/>
    <col min="262" max="262" width="8.5703125" style="32" customWidth="1"/>
    <col min="263" max="263" width="9.85546875" style="32" customWidth="1"/>
    <col min="264" max="264" width="6.5703125" style="32" customWidth="1"/>
    <col min="265" max="268" width="9.140625" style="32"/>
    <col min="269" max="269" width="10.140625" style="32" bestFit="1" customWidth="1"/>
    <col min="270" max="509" width="9.140625" style="32"/>
    <col min="510" max="510" width="3.85546875" style="32" customWidth="1"/>
    <col min="511" max="511" width="3.5703125" style="32" customWidth="1"/>
    <col min="512" max="512" width="10.140625" style="32" customWidth="1"/>
    <col min="513" max="513" width="13.28515625" style="32" customWidth="1"/>
    <col min="514" max="514" width="4.140625" style="32" bestFit="1" customWidth="1"/>
    <col min="515" max="515" width="9.140625" style="32" customWidth="1"/>
    <col min="516" max="517" width="10.7109375" style="32" customWidth="1"/>
    <col min="518" max="518" width="8.5703125" style="32" customWidth="1"/>
    <col min="519" max="519" width="9.85546875" style="32" customWidth="1"/>
    <col min="520" max="520" width="6.5703125" style="32" customWidth="1"/>
    <col min="521" max="524" width="9.140625" style="32"/>
    <col min="525" max="525" width="10.140625" style="32" bestFit="1" customWidth="1"/>
    <col min="526" max="765" width="9.140625" style="32"/>
    <col min="766" max="766" width="3.85546875" style="32" customWidth="1"/>
    <col min="767" max="767" width="3.5703125" style="32" customWidth="1"/>
    <col min="768" max="768" width="10.140625" style="32" customWidth="1"/>
    <col min="769" max="769" width="13.28515625" style="32" customWidth="1"/>
    <col min="770" max="770" width="4.140625" style="32" bestFit="1" customWidth="1"/>
    <col min="771" max="771" width="9.140625" style="32" customWidth="1"/>
    <col min="772" max="773" width="10.7109375" style="32" customWidth="1"/>
    <col min="774" max="774" width="8.5703125" style="32" customWidth="1"/>
    <col min="775" max="775" width="9.85546875" style="32" customWidth="1"/>
    <col min="776" max="776" width="6.5703125" style="32" customWidth="1"/>
    <col min="777" max="780" width="9.140625" style="32"/>
    <col min="781" max="781" width="10.140625" style="32" bestFit="1" customWidth="1"/>
    <col min="782" max="1021" width="9.140625" style="32"/>
    <col min="1022" max="1022" width="3.85546875" style="32" customWidth="1"/>
    <col min="1023" max="1023" width="3.5703125" style="32" customWidth="1"/>
    <col min="1024" max="1024" width="10.140625" style="32" customWidth="1"/>
    <col min="1025" max="1025" width="13.28515625" style="32" customWidth="1"/>
    <col min="1026" max="1026" width="4.140625" style="32" bestFit="1" customWidth="1"/>
    <col min="1027" max="1027" width="9.140625" style="32" customWidth="1"/>
    <col min="1028" max="1029" width="10.7109375" style="32" customWidth="1"/>
    <col min="1030" max="1030" width="8.5703125" style="32" customWidth="1"/>
    <col min="1031" max="1031" width="9.85546875" style="32" customWidth="1"/>
    <col min="1032" max="1032" width="6.5703125" style="32" customWidth="1"/>
    <col min="1033" max="1036" width="9.140625" style="32"/>
    <col min="1037" max="1037" width="10.140625" style="32" bestFit="1" customWidth="1"/>
    <col min="1038" max="1277" width="9.140625" style="32"/>
    <col min="1278" max="1278" width="3.85546875" style="32" customWidth="1"/>
    <col min="1279" max="1279" width="3.5703125" style="32" customWidth="1"/>
    <col min="1280" max="1280" width="10.140625" style="32" customWidth="1"/>
    <col min="1281" max="1281" width="13.28515625" style="32" customWidth="1"/>
    <col min="1282" max="1282" width="4.140625" style="32" bestFit="1" customWidth="1"/>
    <col min="1283" max="1283" width="9.140625" style="32" customWidth="1"/>
    <col min="1284" max="1285" width="10.7109375" style="32" customWidth="1"/>
    <col min="1286" max="1286" width="8.5703125" style="32" customWidth="1"/>
    <col min="1287" max="1287" width="9.85546875" style="32" customWidth="1"/>
    <col min="1288" max="1288" width="6.5703125" style="32" customWidth="1"/>
    <col min="1289" max="1292" width="9.140625" style="32"/>
    <col min="1293" max="1293" width="10.140625" style="32" bestFit="1" customWidth="1"/>
    <col min="1294" max="1533" width="9.140625" style="32"/>
    <col min="1534" max="1534" width="3.85546875" style="32" customWidth="1"/>
    <col min="1535" max="1535" width="3.5703125" style="32" customWidth="1"/>
    <col min="1536" max="1536" width="10.140625" style="32" customWidth="1"/>
    <col min="1537" max="1537" width="13.28515625" style="32" customWidth="1"/>
    <col min="1538" max="1538" width="4.140625" style="32" bestFit="1" customWidth="1"/>
    <col min="1539" max="1539" width="9.140625" style="32" customWidth="1"/>
    <col min="1540" max="1541" width="10.7109375" style="32" customWidth="1"/>
    <col min="1542" max="1542" width="8.5703125" style="32" customWidth="1"/>
    <col min="1543" max="1543" width="9.85546875" style="32" customWidth="1"/>
    <col min="1544" max="1544" width="6.5703125" style="32" customWidth="1"/>
    <col min="1545" max="1548" width="9.140625" style="32"/>
    <col min="1549" max="1549" width="10.140625" style="32" bestFit="1" customWidth="1"/>
    <col min="1550" max="1789" width="9.140625" style="32"/>
    <col min="1790" max="1790" width="3.85546875" style="32" customWidth="1"/>
    <col min="1791" max="1791" width="3.5703125" style="32" customWidth="1"/>
    <col min="1792" max="1792" width="10.140625" style="32" customWidth="1"/>
    <col min="1793" max="1793" width="13.28515625" style="32" customWidth="1"/>
    <col min="1794" max="1794" width="4.140625" style="32" bestFit="1" customWidth="1"/>
    <col min="1795" max="1795" width="9.140625" style="32" customWidth="1"/>
    <col min="1796" max="1797" width="10.7109375" style="32" customWidth="1"/>
    <col min="1798" max="1798" width="8.5703125" style="32" customWidth="1"/>
    <col min="1799" max="1799" width="9.85546875" style="32" customWidth="1"/>
    <col min="1800" max="1800" width="6.5703125" style="32" customWidth="1"/>
    <col min="1801" max="1804" width="9.140625" style="32"/>
    <col min="1805" max="1805" width="10.140625" style="32" bestFit="1" customWidth="1"/>
    <col min="1806" max="2045" width="9.140625" style="32"/>
    <col min="2046" max="2046" width="3.85546875" style="32" customWidth="1"/>
    <col min="2047" max="2047" width="3.5703125" style="32" customWidth="1"/>
    <col min="2048" max="2048" width="10.140625" style="32" customWidth="1"/>
    <col min="2049" max="2049" width="13.28515625" style="32" customWidth="1"/>
    <col min="2050" max="2050" width="4.140625" style="32" bestFit="1" customWidth="1"/>
    <col min="2051" max="2051" width="9.140625" style="32" customWidth="1"/>
    <col min="2052" max="2053" width="10.7109375" style="32" customWidth="1"/>
    <col min="2054" max="2054" width="8.5703125" style="32" customWidth="1"/>
    <col min="2055" max="2055" width="9.85546875" style="32" customWidth="1"/>
    <col min="2056" max="2056" width="6.5703125" style="32" customWidth="1"/>
    <col min="2057" max="2060" width="9.140625" style="32"/>
    <col min="2061" max="2061" width="10.140625" style="32" bestFit="1" customWidth="1"/>
    <col min="2062" max="2301" width="9.140625" style="32"/>
    <col min="2302" max="2302" width="3.85546875" style="32" customWidth="1"/>
    <col min="2303" max="2303" width="3.5703125" style="32" customWidth="1"/>
    <col min="2304" max="2304" width="10.140625" style="32" customWidth="1"/>
    <col min="2305" max="2305" width="13.28515625" style="32" customWidth="1"/>
    <col min="2306" max="2306" width="4.140625" style="32" bestFit="1" customWidth="1"/>
    <col min="2307" max="2307" width="9.140625" style="32" customWidth="1"/>
    <col min="2308" max="2309" width="10.7109375" style="32" customWidth="1"/>
    <col min="2310" max="2310" width="8.5703125" style="32" customWidth="1"/>
    <col min="2311" max="2311" width="9.85546875" style="32" customWidth="1"/>
    <col min="2312" max="2312" width="6.5703125" style="32" customWidth="1"/>
    <col min="2313" max="2316" width="9.140625" style="32"/>
    <col min="2317" max="2317" width="10.140625" style="32" bestFit="1" customWidth="1"/>
    <col min="2318" max="2557" width="9.140625" style="32"/>
    <col min="2558" max="2558" width="3.85546875" style="32" customWidth="1"/>
    <col min="2559" max="2559" width="3.5703125" style="32" customWidth="1"/>
    <col min="2560" max="2560" width="10.140625" style="32" customWidth="1"/>
    <col min="2561" max="2561" width="13.28515625" style="32" customWidth="1"/>
    <col min="2562" max="2562" width="4.140625" style="32" bestFit="1" customWidth="1"/>
    <col min="2563" max="2563" width="9.140625" style="32" customWidth="1"/>
    <col min="2564" max="2565" width="10.7109375" style="32" customWidth="1"/>
    <col min="2566" max="2566" width="8.5703125" style="32" customWidth="1"/>
    <col min="2567" max="2567" width="9.85546875" style="32" customWidth="1"/>
    <col min="2568" max="2568" width="6.5703125" style="32" customWidth="1"/>
    <col min="2569" max="2572" width="9.140625" style="32"/>
    <col min="2573" max="2573" width="10.140625" style="32" bestFit="1" customWidth="1"/>
    <col min="2574" max="2813" width="9.140625" style="32"/>
    <col min="2814" max="2814" width="3.85546875" style="32" customWidth="1"/>
    <col min="2815" max="2815" width="3.5703125" style="32" customWidth="1"/>
    <col min="2816" max="2816" width="10.140625" style="32" customWidth="1"/>
    <col min="2817" max="2817" width="13.28515625" style="32" customWidth="1"/>
    <col min="2818" max="2818" width="4.140625" style="32" bestFit="1" customWidth="1"/>
    <col min="2819" max="2819" width="9.140625" style="32" customWidth="1"/>
    <col min="2820" max="2821" width="10.7109375" style="32" customWidth="1"/>
    <col min="2822" max="2822" width="8.5703125" style="32" customWidth="1"/>
    <col min="2823" max="2823" width="9.85546875" style="32" customWidth="1"/>
    <col min="2824" max="2824" width="6.5703125" style="32" customWidth="1"/>
    <col min="2825" max="2828" width="9.140625" style="32"/>
    <col min="2829" max="2829" width="10.140625" style="32" bestFit="1" customWidth="1"/>
    <col min="2830" max="3069" width="9.140625" style="32"/>
    <col min="3070" max="3070" width="3.85546875" style="32" customWidth="1"/>
    <col min="3071" max="3071" width="3.5703125" style="32" customWidth="1"/>
    <col min="3072" max="3072" width="10.140625" style="32" customWidth="1"/>
    <col min="3073" max="3073" width="13.28515625" style="32" customWidth="1"/>
    <col min="3074" max="3074" width="4.140625" style="32" bestFit="1" customWidth="1"/>
    <col min="3075" max="3075" width="9.140625" style="32" customWidth="1"/>
    <col min="3076" max="3077" width="10.7109375" style="32" customWidth="1"/>
    <col min="3078" max="3078" width="8.5703125" style="32" customWidth="1"/>
    <col min="3079" max="3079" width="9.85546875" style="32" customWidth="1"/>
    <col min="3080" max="3080" width="6.5703125" style="32" customWidth="1"/>
    <col min="3081" max="3084" width="9.140625" style="32"/>
    <col min="3085" max="3085" width="10.140625" style="32" bestFit="1" customWidth="1"/>
    <col min="3086" max="3325" width="9.140625" style="32"/>
    <col min="3326" max="3326" width="3.85546875" style="32" customWidth="1"/>
    <col min="3327" max="3327" width="3.5703125" style="32" customWidth="1"/>
    <col min="3328" max="3328" width="10.140625" style="32" customWidth="1"/>
    <col min="3329" max="3329" width="13.28515625" style="32" customWidth="1"/>
    <col min="3330" max="3330" width="4.140625" style="32" bestFit="1" customWidth="1"/>
    <col min="3331" max="3331" width="9.140625" style="32" customWidth="1"/>
    <col min="3332" max="3333" width="10.7109375" style="32" customWidth="1"/>
    <col min="3334" max="3334" width="8.5703125" style="32" customWidth="1"/>
    <col min="3335" max="3335" width="9.85546875" style="32" customWidth="1"/>
    <col min="3336" max="3336" width="6.5703125" style="32" customWidth="1"/>
    <col min="3337" max="3340" width="9.140625" style="32"/>
    <col min="3341" max="3341" width="10.140625" style="32" bestFit="1" customWidth="1"/>
    <col min="3342" max="3581" width="9.140625" style="32"/>
    <col min="3582" max="3582" width="3.85546875" style="32" customWidth="1"/>
    <col min="3583" max="3583" width="3.5703125" style="32" customWidth="1"/>
    <col min="3584" max="3584" width="10.140625" style="32" customWidth="1"/>
    <col min="3585" max="3585" width="13.28515625" style="32" customWidth="1"/>
    <col min="3586" max="3586" width="4.140625" style="32" bestFit="1" customWidth="1"/>
    <col min="3587" max="3587" width="9.140625" style="32" customWidth="1"/>
    <col min="3588" max="3589" width="10.7109375" style="32" customWidth="1"/>
    <col min="3590" max="3590" width="8.5703125" style="32" customWidth="1"/>
    <col min="3591" max="3591" width="9.85546875" style="32" customWidth="1"/>
    <col min="3592" max="3592" width="6.5703125" style="32" customWidth="1"/>
    <col min="3593" max="3596" width="9.140625" style="32"/>
    <col min="3597" max="3597" width="10.140625" style="32" bestFit="1" customWidth="1"/>
    <col min="3598" max="3837" width="9.140625" style="32"/>
    <col min="3838" max="3838" width="3.85546875" style="32" customWidth="1"/>
    <col min="3839" max="3839" width="3.5703125" style="32" customWidth="1"/>
    <col min="3840" max="3840" width="10.140625" style="32" customWidth="1"/>
    <col min="3841" max="3841" width="13.28515625" style="32" customWidth="1"/>
    <col min="3842" max="3842" width="4.140625" style="32" bestFit="1" customWidth="1"/>
    <col min="3843" max="3843" width="9.140625" style="32" customWidth="1"/>
    <col min="3844" max="3845" width="10.7109375" style="32" customWidth="1"/>
    <col min="3846" max="3846" width="8.5703125" style="32" customWidth="1"/>
    <col min="3847" max="3847" width="9.85546875" style="32" customWidth="1"/>
    <col min="3848" max="3848" width="6.5703125" style="32" customWidth="1"/>
    <col min="3849" max="3852" width="9.140625" style="32"/>
    <col min="3853" max="3853" width="10.140625" style="32" bestFit="1" customWidth="1"/>
    <col min="3854" max="4093" width="9.140625" style="32"/>
    <col min="4094" max="4094" width="3.85546875" style="32" customWidth="1"/>
    <col min="4095" max="4095" width="3.5703125" style="32" customWidth="1"/>
    <col min="4096" max="4096" width="10.140625" style="32" customWidth="1"/>
    <col min="4097" max="4097" width="13.28515625" style="32" customWidth="1"/>
    <col min="4098" max="4098" width="4.140625" style="32" bestFit="1" customWidth="1"/>
    <col min="4099" max="4099" width="9.140625" style="32" customWidth="1"/>
    <col min="4100" max="4101" width="10.7109375" style="32" customWidth="1"/>
    <col min="4102" max="4102" width="8.5703125" style="32" customWidth="1"/>
    <col min="4103" max="4103" width="9.85546875" style="32" customWidth="1"/>
    <col min="4104" max="4104" width="6.5703125" style="32" customWidth="1"/>
    <col min="4105" max="4108" width="9.140625" style="32"/>
    <col min="4109" max="4109" width="10.140625" style="32" bestFit="1" customWidth="1"/>
    <col min="4110" max="4349" width="9.140625" style="32"/>
    <col min="4350" max="4350" width="3.85546875" style="32" customWidth="1"/>
    <col min="4351" max="4351" width="3.5703125" style="32" customWidth="1"/>
    <col min="4352" max="4352" width="10.140625" style="32" customWidth="1"/>
    <col min="4353" max="4353" width="13.28515625" style="32" customWidth="1"/>
    <col min="4354" max="4354" width="4.140625" style="32" bestFit="1" customWidth="1"/>
    <col min="4355" max="4355" width="9.140625" style="32" customWidth="1"/>
    <col min="4356" max="4357" width="10.7109375" style="32" customWidth="1"/>
    <col min="4358" max="4358" width="8.5703125" style="32" customWidth="1"/>
    <col min="4359" max="4359" width="9.85546875" style="32" customWidth="1"/>
    <col min="4360" max="4360" width="6.5703125" style="32" customWidth="1"/>
    <col min="4361" max="4364" width="9.140625" style="32"/>
    <col min="4365" max="4365" width="10.140625" style="32" bestFit="1" customWidth="1"/>
    <col min="4366" max="4605" width="9.140625" style="32"/>
    <col min="4606" max="4606" width="3.85546875" style="32" customWidth="1"/>
    <col min="4607" max="4607" width="3.5703125" style="32" customWidth="1"/>
    <col min="4608" max="4608" width="10.140625" style="32" customWidth="1"/>
    <col min="4609" max="4609" width="13.28515625" style="32" customWidth="1"/>
    <col min="4610" max="4610" width="4.140625" style="32" bestFit="1" customWidth="1"/>
    <col min="4611" max="4611" width="9.140625" style="32" customWidth="1"/>
    <col min="4612" max="4613" width="10.7109375" style="32" customWidth="1"/>
    <col min="4614" max="4614" width="8.5703125" style="32" customWidth="1"/>
    <col min="4615" max="4615" width="9.85546875" style="32" customWidth="1"/>
    <col min="4616" max="4616" width="6.5703125" style="32" customWidth="1"/>
    <col min="4617" max="4620" width="9.140625" style="32"/>
    <col min="4621" max="4621" width="10.140625" style="32" bestFit="1" customWidth="1"/>
    <col min="4622" max="4861" width="9.140625" style="32"/>
    <col min="4862" max="4862" width="3.85546875" style="32" customWidth="1"/>
    <col min="4863" max="4863" width="3.5703125" style="32" customWidth="1"/>
    <col min="4864" max="4864" width="10.140625" style="32" customWidth="1"/>
    <col min="4865" max="4865" width="13.28515625" style="32" customWidth="1"/>
    <col min="4866" max="4866" width="4.140625" style="32" bestFit="1" customWidth="1"/>
    <col min="4867" max="4867" width="9.140625" style="32" customWidth="1"/>
    <col min="4868" max="4869" width="10.7109375" style="32" customWidth="1"/>
    <col min="4870" max="4870" width="8.5703125" style="32" customWidth="1"/>
    <col min="4871" max="4871" width="9.85546875" style="32" customWidth="1"/>
    <col min="4872" max="4872" width="6.5703125" style="32" customWidth="1"/>
    <col min="4873" max="4876" width="9.140625" style="32"/>
    <col min="4877" max="4877" width="10.140625" style="32" bestFit="1" customWidth="1"/>
    <col min="4878" max="5117" width="9.140625" style="32"/>
    <col min="5118" max="5118" width="3.85546875" style="32" customWidth="1"/>
    <col min="5119" max="5119" width="3.5703125" style="32" customWidth="1"/>
    <col min="5120" max="5120" width="10.140625" style="32" customWidth="1"/>
    <col min="5121" max="5121" width="13.28515625" style="32" customWidth="1"/>
    <col min="5122" max="5122" width="4.140625" style="32" bestFit="1" customWidth="1"/>
    <col min="5123" max="5123" width="9.140625" style="32" customWidth="1"/>
    <col min="5124" max="5125" width="10.7109375" style="32" customWidth="1"/>
    <col min="5126" max="5126" width="8.5703125" style="32" customWidth="1"/>
    <col min="5127" max="5127" width="9.85546875" style="32" customWidth="1"/>
    <col min="5128" max="5128" width="6.5703125" style="32" customWidth="1"/>
    <col min="5129" max="5132" width="9.140625" style="32"/>
    <col min="5133" max="5133" width="10.140625" style="32" bestFit="1" customWidth="1"/>
    <col min="5134" max="5373" width="9.140625" style="32"/>
    <col min="5374" max="5374" width="3.85546875" style="32" customWidth="1"/>
    <col min="5375" max="5375" width="3.5703125" style="32" customWidth="1"/>
    <col min="5376" max="5376" width="10.140625" style="32" customWidth="1"/>
    <col min="5377" max="5377" width="13.28515625" style="32" customWidth="1"/>
    <col min="5378" max="5378" width="4.140625" style="32" bestFit="1" customWidth="1"/>
    <col min="5379" max="5379" width="9.140625" style="32" customWidth="1"/>
    <col min="5380" max="5381" width="10.7109375" style="32" customWidth="1"/>
    <col min="5382" max="5382" width="8.5703125" style="32" customWidth="1"/>
    <col min="5383" max="5383" width="9.85546875" style="32" customWidth="1"/>
    <col min="5384" max="5384" width="6.5703125" style="32" customWidth="1"/>
    <col min="5385" max="5388" width="9.140625" style="32"/>
    <col min="5389" max="5389" width="10.140625" style="32" bestFit="1" customWidth="1"/>
    <col min="5390" max="5629" width="9.140625" style="32"/>
    <col min="5630" max="5630" width="3.85546875" style="32" customWidth="1"/>
    <col min="5631" max="5631" width="3.5703125" style="32" customWidth="1"/>
    <col min="5632" max="5632" width="10.140625" style="32" customWidth="1"/>
    <col min="5633" max="5633" width="13.28515625" style="32" customWidth="1"/>
    <col min="5634" max="5634" width="4.140625" style="32" bestFit="1" customWidth="1"/>
    <col min="5635" max="5635" width="9.140625" style="32" customWidth="1"/>
    <col min="5636" max="5637" width="10.7109375" style="32" customWidth="1"/>
    <col min="5638" max="5638" width="8.5703125" style="32" customWidth="1"/>
    <col min="5639" max="5639" width="9.85546875" style="32" customWidth="1"/>
    <col min="5640" max="5640" width="6.5703125" style="32" customWidth="1"/>
    <col min="5641" max="5644" width="9.140625" style="32"/>
    <col min="5645" max="5645" width="10.140625" style="32" bestFit="1" customWidth="1"/>
    <col min="5646" max="5885" width="9.140625" style="32"/>
    <col min="5886" max="5886" width="3.85546875" style="32" customWidth="1"/>
    <col min="5887" max="5887" width="3.5703125" style="32" customWidth="1"/>
    <col min="5888" max="5888" width="10.140625" style="32" customWidth="1"/>
    <col min="5889" max="5889" width="13.28515625" style="32" customWidth="1"/>
    <col min="5890" max="5890" width="4.140625" style="32" bestFit="1" customWidth="1"/>
    <col min="5891" max="5891" width="9.140625" style="32" customWidth="1"/>
    <col min="5892" max="5893" width="10.7109375" style="32" customWidth="1"/>
    <col min="5894" max="5894" width="8.5703125" style="32" customWidth="1"/>
    <col min="5895" max="5895" width="9.85546875" style="32" customWidth="1"/>
    <col min="5896" max="5896" width="6.5703125" style="32" customWidth="1"/>
    <col min="5897" max="5900" width="9.140625" style="32"/>
    <col min="5901" max="5901" width="10.140625" style="32" bestFit="1" customWidth="1"/>
    <col min="5902" max="6141" width="9.140625" style="32"/>
    <col min="6142" max="6142" width="3.85546875" style="32" customWidth="1"/>
    <col min="6143" max="6143" width="3.5703125" style="32" customWidth="1"/>
    <col min="6144" max="6144" width="10.140625" style="32" customWidth="1"/>
    <col min="6145" max="6145" width="13.28515625" style="32" customWidth="1"/>
    <col min="6146" max="6146" width="4.140625" style="32" bestFit="1" customWidth="1"/>
    <col min="6147" max="6147" width="9.140625" style="32" customWidth="1"/>
    <col min="6148" max="6149" width="10.7109375" style="32" customWidth="1"/>
    <col min="6150" max="6150" width="8.5703125" style="32" customWidth="1"/>
    <col min="6151" max="6151" width="9.85546875" style="32" customWidth="1"/>
    <col min="6152" max="6152" width="6.5703125" style="32" customWidth="1"/>
    <col min="6153" max="6156" width="9.140625" style="32"/>
    <col min="6157" max="6157" width="10.140625" style="32" bestFit="1" customWidth="1"/>
    <col min="6158" max="6397" width="9.140625" style="32"/>
    <col min="6398" max="6398" width="3.85546875" style="32" customWidth="1"/>
    <col min="6399" max="6399" width="3.5703125" style="32" customWidth="1"/>
    <col min="6400" max="6400" width="10.140625" style="32" customWidth="1"/>
    <col min="6401" max="6401" width="13.28515625" style="32" customWidth="1"/>
    <col min="6402" max="6402" width="4.140625" style="32" bestFit="1" customWidth="1"/>
    <col min="6403" max="6403" width="9.140625" style="32" customWidth="1"/>
    <col min="6404" max="6405" width="10.7109375" style="32" customWidth="1"/>
    <col min="6406" max="6406" width="8.5703125" style="32" customWidth="1"/>
    <col min="6407" max="6407" width="9.85546875" style="32" customWidth="1"/>
    <col min="6408" max="6408" width="6.5703125" style="32" customWidth="1"/>
    <col min="6409" max="6412" width="9.140625" style="32"/>
    <col min="6413" max="6413" width="10.140625" style="32" bestFit="1" customWidth="1"/>
    <col min="6414" max="6653" width="9.140625" style="32"/>
    <col min="6654" max="6654" width="3.85546875" style="32" customWidth="1"/>
    <col min="6655" max="6655" width="3.5703125" style="32" customWidth="1"/>
    <col min="6656" max="6656" width="10.140625" style="32" customWidth="1"/>
    <col min="6657" max="6657" width="13.28515625" style="32" customWidth="1"/>
    <col min="6658" max="6658" width="4.140625" style="32" bestFit="1" customWidth="1"/>
    <col min="6659" max="6659" width="9.140625" style="32" customWidth="1"/>
    <col min="6660" max="6661" width="10.7109375" style="32" customWidth="1"/>
    <col min="6662" max="6662" width="8.5703125" style="32" customWidth="1"/>
    <col min="6663" max="6663" width="9.85546875" style="32" customWidth="1"/>
    <col min="6664" max="6664" width="6.5703125" style="32" customWidth="1"/>
    <col min="6665" max="6668" width="9.140625" style="32"/>
    <col min="6669" max="6669" width="10.140625" style="32" bestFit="1" customWidth="1"/>
    <col min="6670" max="6909" width="9.140625" style="32"/>
    <col min="6910" max="6910" width="3.85546875" style="32" customWidth="1"/>
    <col min="6911" max="6911" width="3.5703125" style="32" customWidth="1"/>
    <col min="6912" max="6912" width="10.140625" style="32" customWidth="1"/>
    <col min="6913" max="6913" width="13.28515625" style="32" customWidth="1"/>
    <col min="6914" max="6914" width="4.140625" style="32" bestFit="1" customWidth="1"/>
    <col min="6915" max="6915" width="9.140625" style="32" customWidth="1"/>
    <col min="6916" max="6917" width="10.7109375" style="32" customWidth="1"/>
    <col min="6918" max="6918" width="8.5703125" style="32" customWidth="1"/>
    <col min="6919" max="6919" width="9.85546875" style="32" customWidth="1"/>
    <col min="6920" max="6920" width="6.5703125" style="32" customWidth="1"/>
    <col min="6921" max="6924" width="9.140625" style="32"/>
    <col min="6925" max="6925" width="10.140625" style="32" bestFit="1" customWidth="1"/>
    <col min="6926" max="7165" width="9.140625" style="32"/>
    <col min="7166" max="7166" width="3.85546875" style="32" customWidth="1"/>
    <col min="7167" max="7167" width="3.5703125" style="32" customWidth="1"/>
    <col min="7168" max="7168" width="10.140625" style="32" customWidth="1"/>
    <col min="7169" max="7169" width="13.28515625" style="32" customWidth="1"/>
    <col min="7170" max="7170" width="4.140625" style="32" bestFit="1" customWidth="1"/>
    <col min="7171" max="7171" width="9.140625" style="32" customWidth="1"/>
    <col min="7172" max="7173" width="10.7109375" style="32" customWidth="1"/>
    <col min="7174" max="7174" width="8.5703125" style="32" customWidth="1"/>
    <col min="7175" max="7175" width="9.85546875" style="32" customWidth="1"/>
    <col min="7176" max="7176" width="6.5703125" style="32" customWidth="1"/>
    <col min="7177" max="7180" width="9.140625" style="32"/>
    <col min="7181" max="7181" width="10.140625" style="32" bestFit="1" customWidth="1"/>
    <col min="7182" max="7421" width="9.140625" style="32"/>
    <col min="7422" max="7422" width="3.85546875" style="32" customWidth="1"/>
    <col min="7423" max="7423" width="3.5703125" style="32" customWidth="1"/>
    <col min="7424" max="7424" width="10.140625" style="32" customWidth="1"/>
    <col min="7425" max="7425" width="13.28515625" style="32" customWidth="1"/>
    <col min="7426" max="7426" width="4.140625" style="32" bestFit="1" customWidth="1"/>
    <col min="7427" max="7427" width="9.140625" style="32" customWidth="1"/>
    <col min="7428" max="7429" width="10.7109375" style="32" customWidth="1"/>
    <col min="7430" max="7430" width="8.5703125" style="32" customWidth="1"/>
    <col min="7431" max="7431" width="9.85546875" style="32" customWidth="1"/>
    <col min="7432" max="7432" width="6.5703125" style="32" customWidth="1"/>
    <col min="7433" max="7436" width="9.140625" style="32"/>
    <col min="7437" max="7437" width="10.140625" style="32" bestFit="1" customWidth="1"/>
    <col min="7438" max="7677" width="9.140625" style="32"/>
    <col min="7678" max="7678" width="3.85546875" style="32" customWidth="1"/>
    <col min="7679" max="7679" width="3.5703125" style="32" customWidth="1"/>
    <col min="7680" max="7680" width="10.140625" style="32" customWidth="1"/>
    <col min="7681" max="7681" width="13.28515625" style="32" customWidth="1"/>
    <col min="7682" max="7682" width="4.140625" style="32" bestFit="1" customWidth="1"/>
    <col min="7683" max="7683" width="9.140625" style="32" customWidth="1"/>
    <col min="7684" max="7685" width="10.7109375" style="32" customWidth="1"/>
    <col min="7686" max="7686" width="8.5703125" style="32" customWidth="1"/>
    <col min="7687" max="7687" width="9.85546875" style="32" customWidth="1"/>
    <col min="7688" max="7688" width="6.5703125" style="32" customWidth="1"/>
    <col min="7689" max="7692" width="9.140625" style="32"/>
    <col min="7693" max="7693" width="10.140625" style="32" bestFit="1" customWidth="1"/>
    <col min="7694" max="7933" width="9.140625" style="32"/>
    <col min="7934" max="7934" width="3.85546875" style="32" customWidth="1"/>
    <col min="7935" max="7935" width="3.5703125" style="32" customWidth="1"/>
    <col min="7936" max="7936" width="10.140625" style="32" customWidth="1"/>
    <col min="7937" max="7937" width="13.28515625" style="32" customWidth="1"/>
    <col min="7938" max="7938" width="4.140625" style="32" bestFit="1" customWidth="1"/>
    <col min="7939" max="7939" width="9.140625" style="32" customWidth="1"/>
    <col min="7940" max="7941" width="10.7109375" style="32" customWidth="1"/>
    <col min="7942" max="7942" width="8.5703125" style="32" customWidth="1"/>
    <col min="7943" max="7943" width="9.85546875" style="32" customWidth="1"/>
    <col min="7944" max="7944" width="6.5703125" style="32" customWidth="1"/>
    <col min="7945" max="7948" width="9.140625" style="32"/>
    <col min="7949" max="7949" width="10.140625" style="32" bestFit="1" customWidth="1"/>
    <col min="7950" max="8189" width="9.140625" style="32"/>
    <col min="8190" max="8190" width="3.85546875" style="32" customWidth="1"/>
    <col min="8191" max="8191" width="3.5703125" style="32" customWidth="1"/>
    <col min="8192" max="8192" width="10.140625" style="32" customWidth="1"/>
    <col min="8193" max="8193" width="13.28515625" style="32" customWidth="1"/>
    <col min="8194" max="8194" width="4.140625" style="32" bestFit="1" customWidth="1"/>
    <col min="8195" max="8195" width="9.140625" style="32" customWidth="1"/>
    <col min="8196" max="8197" width="10.7109375" style="32" customWidth="1"/>
    <col min="8198" max="8198" width="8.5703125" style="32" customWidth="1"/>
    <col min="8199" max="8199" width="9.85546875" style="32" customWidth="1"/>
    <col min="8200" max="8200" width="6.5703125" style="32" customWidth="1"/>
    <col min="8201" max="8204" width="9.140625" style="32"/>
    <col min="8205" max="8205" width="10.140625" style="32" bestFit="1" customWidth="1"/>
    <col min="8206" max="8445" width="9.140625" style="32"/>
    <col min="8446" max="8446" width="3.85546875" style="32" customWidth="1"/>
    <col min="8447" max="8447" width="3.5703125" style="32" customWidth="1"/>
    <col min="8448" max="8448" width="10.140625" style="32" customWidth="1"/>
    <col min="8449" max="8449" width="13.28515625" style="32" customWidth="1"/>
    <col min="8450" max="8450" width="4.140625" style="32" bestFit="1" customWidth="1"/>
    <col min="8451" max="8451" width="9.140625" style="32" customWidth="1"/>
    <col min="8452" max="8453" width="10.7109375" style="32" customWidth="1"/>
    <col min="8454" max="8454" width="8.5703125" style="32" customWidth="1"/>
    <col min="8455" max="8455" width="9.85546875" style="32" customWidth="1"/>
    <col min="8456" max="8456" width="6.5703125" style="32" customWidth="1"/>
    <col min="8457" max="8460" width="9.140625" style="32"/>
    <col min="8461" max="8461" width="10.140625" style="32" bestFit="1" customWidth="1"/>
    <col min="8462" max="8701" width="9.140625" style="32"/>
    <col min="8702" max="8702" width="3.85546875" style="32" customWidth="1"/>
    <col min="8703" max="8703" width="3.5703125" style="32" customWidth="1"/>
    <col min="8704" max="8704" width="10.140625" style="32" customWidth="1"/>
    <col min="8705" max="8705" width="13.28515625" style="32" customWidth="1"/>
    <col min="8706" max="8706" width="4.140625" style="32" bestFit="1" customWidth="1"/>
    <col min="8707" max="8707" width="9.140625" style="32" customWidth="1"/>
    <col min="8708" max="8709" width="10.7109375" style="32" customWidth="1"/>
    <col min="8710" max="8710" width="8.5703125" style="32" customWidth="1"/>
    <col min="8711" max="8711" width="9.85546875" style="32" customWidth="1"/>
    <col min="8712" max="8712" width="6.5703125" style="32" customWidth="1"/>
    <col min="8713" max="8716" width="9.140625" style="32"/>
    <col min="8717" max="8717" width="10.140625" style="32" bestFit="1" customWidth="1"/>
    <col min="8718" max="8957" width="9.140625" style="32"/>
    <col min="8958" max="8958" width="3.85546875" style="32" customWidth="1"/>
    <col min="8959" max="8959" width="3.5703125" style="32" customWidth="1"/>
    <col min="8960" max="8960" width="10.140625" style="32" customWidth="1"/>
    <col min="8961" max="8961" width="13.28515625" style="32" customWidth="1"/>
    <col min="8962" max="8962" width="4.140625" style="32" bestFit="1" customWidth="1"/>
    <col min="8963" max="8963" width="9.140625" style="32" customWidth="1"/>
    <col min="8964" max="8965" width="10.7109375" style="32" customWidth="1"/>
    <col min="8966" max="8966" width="8.5703125" style="32" customWidth="1"/>
    <col min="8967" max="8967" width="9.85546875" style="32" customWidth="1"/>
    <col min="8968" max="8968" width="6.5703125" style="32" customWidth="1"/>
    <col min="8969" max="8972" width="9.140625" style="32"/>
    <col min="8973" max="8973" width="10.140625" style="32" bestFit="1" customWidth="1"/>
    <col min="8974" max="9213" width="9.140625" style="32"/>
    <col min="9214" max="9214" width="3.85546875" style="32" customWidth="1"/>
    <col min="9215" max="9215" width="3.5703125" style="32" customWidth="1"/>
    <col min="9216" max="9216" width="10.140625" style="32" customWidth="1"/>
    <col min="9217" max="9217" width="13.28515625" style="32" customWidth="1"/>
    <col min="9218" max="9218" width="4.140625" style="32" bestFit="1" customWidth="1"/>
    <col min="9219" max="9219" width="9.140625" style="32" customWidth="1"/>
    <col min="9220" max="9221" width="10.7109375" style="32" customWidth="1"/>
    <col min="9222" max="9222" width="8.5703125" style="32" customWidth="1"/>
    <col min="9223" max="9223" width="9.85546875" style="32" customWidth="1"/>
    <col min="9224" max="9224" width="6.5703125" style="32" customWidth="1"/>
    <col min="9225" max="9228" width="9.140625" style="32"/>
    <col min="9229" max="9229" width="10.140625" style="32" bestFit="1" customWidth="1"/>
    <col min="9230" max="9469" width="9.140625" style="32"/>
    <col min="9470" max="9470" width="3.85546875" style="32" customWidth="1"/>
    <col min="9471" max="9471" width="3.5703125" style="32" customWidth="1"/>
    <col min="9472" max="9472" width="10.140625" style="32" customWidth="1"/>
    <col min="9473" max="9473" width="13.28515625" style="32" customWidth="1"/>
    <col min="9474" max="9474" width="4.140625" style="32" bestFit="1" customWidth="1"/>
    <col min="9475" max="9475" width="9.140625" style="32" customWidth="1"/>
    <col min="9476" max="9477" width="10.7109375" style="32" customWidth="1"/>
    <col min="9478" max="9478" width="8.5703125" style="32" customWidth="1"/>
    <col min="9479" max="9479" width="9.85546875" style="32" customWidth="1"/>
    <col min="9480" max="9480" width="6.5703125" style="32" customWidth="1"/>
    <col min="9481" max="9484" width="9.140625" style="32"/>
    <col min="9485" max="9485" width="10.140625" style="32" bestFit="1" customWidth="1"/>
    <col min="9486" max="9725" width="9.140625" style="32"/>
    <col min="9726" max="9726" width="3.85546875" style="32" customWidth="1"/>
    <col min="9727" max="9727" width="3.5703125" style="32" customWidth="1"/>
    <col min="9728" max="9728" width="10.140625" style="32" customWidth="1"/>
    <col min="9729" max="9729" width="13.28515625" style="32" customWidth="1"/>
    <col min="9730" max="9730" width="4.140625" style="32" bestFit="1" customWidth="1"/>
    <col min="9731" max="9731" width="9.140625" style="32" customWidth="1"/>
    <col min="9732" max="9733" width="10.7109375" style="32" customWidth="1"/>
    <col min="9734" max="9734" width="8.5703125" style="32" customWidth="1"/>
    <col min="9735" max="9735" width="9.85546875" style="32" customWidth="1"/>
    <col min="9736" max="9736" width="6.5703125" style="32" customWidth="1"/>
    <col min="9737" max="9740" width="9.140625" style="32"/>
    <col min="9741" max="9741" width="10.140625" style="32" bestFit="1" customWidth="1"/>
    <col min="9742" max="9981" width="9.140625" style="32"/>
    <col min="9982" max="9982" width="3.85546875" style="32" customWidth="1"/>
    <col min="9983" max="9983" width="3.5703125" style="32" customWidth="1"/>
    <col min="9984" max="9984" width="10.140625" style="32" customWidth="1"/>
    <col min="9985" max="9985" width="13.28515625" style="32" customWidth="1"/>
    <col min="9986" max="9986" width="4.140625" style="32" bestFit="1" customWidth="1"/>
    <col min="9987" max="9987" width="9.140625" style="32" customWidth="1"/>
    <col min="9988" max="9989" width="10.7109375" style="32" customWidth="1"/>
    <col min="9990" max="9990" width="8.5703125" style="32" customWidth="1"/>
    <col min="9991" max="9991" width="9.85546875" style="32" customWidth="1"/>
    <col min="9992" max="9992" width="6.5703125" style="32" customWidth="1"/>
    <col min="9993" max="9996" width="9.140625" style="32"/>
    <col min="9997" max="9997" width="10.140625" style="32" bestFit="1" customWidth="1"/>
    <col min="9998" max="10237" width="9.140625" style="32"/>
    <col min="10238" max="10238" width="3.85546875" style="32" customWidth="1"/>
    <col min="10239" max="10239" width="3.5703125" style="32" customWidth="1"/>
    <col min="10240" max="10240" width="10.140625" style="32" customWidth="1"/>
    <col min="10241" max="10241" width="13.28515625" style="32" customWidth="1"/>
    <col min="10242" max="10242" width="4.140625" style="32" bestFit="1" customWidth="1"/>
    <col min="10243" max="10243" width="9.140625" style="32" customWidth="1"/>
    <col min="10244" max="10245" width="10.7109375" style="32" customWidth="1"/>
    <col min="10246" max="10246" width="8.5703125" style="32" customWidth="1"/>
    <col min="10247" max="10247" width="9.85546875" style="32" customWidth="1"/>
    <col min="10248" max="10248" width="6.5703125" style="32" customWidth="1"/>
    <col min="10249" max="10252" width="9.140625" style="32"/>
    <col min="10253" max="10253" width="10.140625" style="32" bestFit="1" customWidth="1"/>
    <col min="10254" max="10493" width="9.140625" style="32"/>
    <col min="10494" max="10494" width="3.85546875" style="32" customWidth="1"/>
    <col min="10495" max="10495" width="3.5703125" style="32" customWidth="1"/>
    <col min="10496" max="10496" width="10.140625" style="32" customWidth="1"/>
    <col min="10497" max="10497" width="13.28515625" style="32" customWidth="1"/>
    <col min="10498" max="10498" width="4.140625" style="32" bestFit="1" customWidth="1"/>
    <col min="10499" max="10499" width="9.140625" style="32" customWidth="1"/>
    <col min="10500" max="10501" width="10.7109375" style="32" customWidth="1"/>
    <col min="10502" max="10502" width="8.5703125" style="32" customWidth="1"/>
    <col min="10503" max="10503" width="9.85546875" style="32" customWidth="1"/>
    <col min="10504" max="10504" width="6.5703125" style="32" customWidth="1"/>
    <col min="10505" max="10508" width="9.140625" style="32"/>
    <col min="10509" max="10509" width="10.140625" style="32" bestFit="1" customWidth="1"/>
    <col min="10510" max="10749" width="9.140625" style="32"/>
    <col min="10750" max="10750" width="3.85546875" style="32" customWidth="1"/>
    <col min="10751" max="10751" width="3.5703125" style="32" customWidth="1"/>
    <col min="10752" max="10752" width="10.140625" style="32" customWidth="1"/>
    <col min="10753" max="10753" width="13.28515625" style="32" customWidth="1"/>
    <col min="10754" max="10754" width="4.140625" style="32" bestFit="1" customWidth="1"/>
    <col min="10755" max="10755" width="9.140625" style="32" customWidth="1"/>
    <col min="10756" max="10757" width="10.7109375" style="32" customWidth="1"/>
    <col min="10758" max="10758" width="8.5703125" style="32" customWidth="1"/>
    <col min="10759" max="10759" width="9.85546875" style="32" customWidth="1"/>
    <col min="10760" max="10760" width="6.5703125" style="32" customWidth="1"/>
    <col min="10761" max="10764" width="9.140625" style="32"/>
    <col min="10765" max="10765" width="10.140625" style="32" bestFit="1" customWidth="1"/>
    <col min="10766" max="11005" width="9.140625" style="32"/>
    <col min="11006" max="11006" width="3.85546875" style="32" customWidth="1"/>
    <col min="11007" max="11007" width="3.5703125" style="32" customWidth="1"/>
    <col min="11008" max="11008" width="10.140625" style="32" customWidth="1"/>
    <col min="11009" max="11009" width="13.28515625" style="32" customWidth="1"/>
    <col min="11010" max="11010" width="4.140625" style="32" bestFit="1" customWidth="1"/>
    <col min="11011" max="11011" width="9.140625" style="32" customWidth="1"/>
    <col min="11012" max="11013" width="10.7109375" style="32" customWidth="1"/>
    <col min="11014" max="11014" width="8.5703125" style="32" customWidth="1"/>
    <col min="11015" max="11015" width="9.85546875" style="32" customWidth="1"/>
    <col min="11016" max="11016" width="6.5703125" style="32" customWidth="1"/>
    <col min="11017" max="11020" width="9.140625" style="32"/>
    <col min="11021" max="11021" width="10.140625" style="32" bestFit="1" customWidth="1"/>
    <col min="11022" max="11261" width="9.140625" style="32"/>
    <col min="11262" max="11262" width="3.85546875" style="32" customWidth="1"/>
    <col min="11263" max="11263" width="3.5703125" style="32" customWidth="1"/>
    <col min="11264" max="11264" width="10.140625" style="32" customWidth="1"/>
    <col min="11265" max="11265" width="13.28515625" style="32" customWidth="1"/>
    <col min="11266" max="11266" width="4.140625" style="32" bestFit="1" customWidth="1"/>
    <col min="11267" max="11267" width="9.140625" style="32" customWidth="1"/>
    <col min="11268" max="11269" width="10.7109375" style="32" customWidth="1"/>
    <col min="11270" max="11270" width="8.5703125" style="32" customWidth="1"/>
    <col min="11271" max="11271" width="9.85546875" style="32" customWidth="1"/>
    <col min="11272" max="11272" width="6.5703125" style="32" customWidth="1"/>
    <col min="11273" max="11276" width="9.140625" style="32"/>
    <col min="11277" max="11277" width="10.140625" style="32" bestFit="1" customWidth="1"/>
    <col min="11278" max="11517" width="9.140625" style="32"/>
    <col min="11518" max="11518" width="3.85546875" style="32" customWidth="1"/>
    <col min="11519" max="11519" width="3.5703125" style="32" customWidth="1"/>
    <col min="11520" max="11520" width="10.140625" style="32" customWidth="1"/>
    <col min="11521" max="11521" width="13.28515625" style="32" customWidth="1"/>
    <col min="11522" max="11522" width="4.140625" style="32" bestFit="1" customWidth="1"/>
    <col min="11523" max="11523" width="9.140625" style="32" customWidth="1"/>
    <col min="11524" max="11525" width="10.7109375" style="32" customWidth="1"/>
    <col min="11526" max="11526" width="8.5703125" style="32" customWidth="1"/>
    <col min="11527" max="11527" width="9.85546875" style="32" customWidth="1"/>
    <col min="11528" max="11528" width="6.5703125" style="32" customWidth="1"/>
    <col min="11529" max="11532" width="9.140625" style="32"/>
    <col min="11533" max="11533" width="10.140625" style="32" bestFit="1" customWidth="1"/>
    <col min="11534" max="11773" width="9.140625" style="32"/>
    <col min="11774" max="11774" width="3.85546875" style="32" customWidth="1"/>
    <col min="11775" max="11775" width="3.5703125" style="32" customWidth="1"/>
    <col min="11776" max="11776" width="10.140625" style="32" customWidth="1"/>
    <col min="11777" max="11777" width="13.28515625" style="32" customWidth="1"/>
    <col min="11778" max="11778" width="4.140625" style="32" bestFit="1" customWidth="1"/>
    <col min="11779" max="11779" width="9.140625" style="32" customWidth="1"/>
    <col min="11780" max="11781" width="10.7109375" style="32" customWidth="1"/>
    <col min="11782" max="11782" width="8.5703125" style="32" customWidth="1"/>
    <col min="11783" max="11783" width="9.85546875" style="32" customWidth="1"/>
    <col min="11784" max="11784" width="6.5703125" style="32" customWidth="1"/>
    <col min="11785" max="11788" width="9.140625" style="32"/>
    <col min="11789" max="11789" width="10.140625" style="32" bestFit="1" customWidth="1"/>
    <col min="11790" max="12029" width="9.140625" style="32"/>
    <col min="12030" max="12030" width="3.85546875" style="32" customWidth="1"/>
    <col min="12031" max="12031" width="3.5703125" style="32" customWidth="1"/>
    <col min="12032" max="12032" width="10.140625" style="32" customWidth="1"/>
    <col min="12033" max="12033" width="13.28515625" style="32" customWidth="1"/>
    <col min="12034" max="12034" width="4.140625" style="32" bestFit="1" customWidth="1"/>
    <col min="12035" max="12035" width="9.140625" style="32" customWidth="1"/>
    <col min="12036" max="12037" width="10.7109375" style="32" customWidth="1"/>
    <col min="12038" max="12038" width="8.5703125" style="32" customWidth="1"/>
    <col min="12039" max="12039" width="9.85546875" style="32" customWidth="1"/>
    <col min="12040" max="12040" width="6.5703125" style="32" customWidth="1"/>
    <col min="12041" max="12044" width="9.140625" style="32"/>
    <col min="12045" max="12045" width="10.140625" style="32" bestFit="1" customWidth="1"/>
    <col min="12046" max="12285" width="9.140625" style="32"/>
    <col min="12286" max="12286" width="3.85546875" style="32" customWidth="1"/>
    <col min="12287" max="12287" width="3.5703125" style="32" customWidth="1"/>
    <col min="12288" max="12288" width="10.140625" style="32" customWidth="1"/>
    <col min="12289" max="12289" width="13.28515625" style="32" customWidth="1"/>
    <col min="12290" max="12290" width="4.140625" style="32" bestFit="1" customWidth="1"/>
    <col min="12291" max="12291" width="9.140625" style="32" customWidth="1"/>
    <col min="12292" max="12293" width="10.7109375" style="32" customWidth="1"/>
    <col min="12294" max="12294" width="8.5703125" style="32" customWidth="1"/>
    <col min="12295" max="12295" width="9.85546875" style="32" customWidth="1"/>
    <col min="12296" max="12296" width="6.5703125" style="32" customWidth="1"/>
    <col min="12297" max="12300" width="9.140625" style="32"/>
    <col min="12301" max="12301" width="10.140625" style="32" bestFit="1" customWidth="1"/>
    <col min="12302" max="12541" width="9.140625" style="32"/>
    <col min="12542" max="12542" width="3.85546875" style="32" customWidth="1"/>
    <col min="12543" max="12543" width="3.5703125" style="32" customWidth="1"/>
    <col min="12544" max="12544" width="10.140625" style="32" customWidth="1"/>
    <col min="12545" max="12545" width="13.28515625" style="32" customWidth="1"/>
    <col min="12546" max="12546" width="4.140625" style="32" bestFit="1" customWidth="1"/>
    <col min="12547" max="12547" width="9.140625" style="32" customWidth="1"/>
    <col min="12548" max="12549" width="10.7109375" style="32" customWidth="1"/>
    <col min="12550" max="12550" width="8.5703125" style="32" customWidth="1"/>
    <col min="12551" max="12551" width="9.85546875" style="32" customWidth="1"/>
    <col min="12552" max="12552" width="6.5703125" style="32" customWidth="1"/>
    <col min="12553" max="12556" width="9.140625" style="32"/>
    <col min="12557" max="12557" width="10.140625" style="32" bestFit="1" customWidth="1"/>
    <col min="12558" max="12797" width="9.140625" style="32"/>
    <col min="12798" max="12798" width="3.85546875" style="32" customWidth="1"/>
    <col min="12799" max="12799" width="3.5703125" style="32" customWidth="1"/>
    <col min="12800" max="12800" width="10.140625" style="32" customWidth="1"/>
    <col min="12801" max="12801" width="13.28515625" style="32" customWidth="1"/>
    <col min="12802" max="12802" width="4.140625" style="32" bestFit="1" customWidth="1"/>
    <col min="12803" max="12803" width="9.140625" style="32" customWidth="1"/>
    <col min="12804" max="12805" width="10.7109375" style="32" customWidth="1"/>
    <col min="12806" max="12806" width="8.5703125" style="32" customWidth="1"/>
    <col min="12807" max="12807" width="9.85546875" style="32" customWidth="1"/>
    <col min="12808" max="12808" width="6.5703125" style="32" customWidth="1"/>
    <col min="12809" max="12812" width="9.140625" style="32"/>
    <col min="12813" max="12813" width="10.140625" style="32" bestFit="1" customWidth="1"/>
    <col min="12814" max="13053" width="9.140625" style="32"/>
    <col min="13054" max="13054" width="3.85546875" style="32" customWidth="1"/>
    <col min="13055" max="13055" width="3.5703125" style="32" customWidth="1"/>
    <col min="13056" max="13056" width="10.140625" style="32" customWidth="1"/>
    <col min="13057" max="13057" width="13.28515625" style="32" customWidth="1"/>
    <col min="13058" max="13058" width="4.140625" style="32" bestFit="1" customWidth="1"/>
    <col min="13059" max="13059" width="9.140625" style="32" customWidth="1"/>
    <col min="13060" max="13061" width="10.7109375" style="32" customWidth="1"/>
    <col min="13062" max="13062" width="8.5703125" style="32" customWidth="1"/>
    <col min="13063" max="13063" width="9.85546875" style="32" customWidth="1"/>
    <col min="13064" max="13064" width="6.5703125" style="32" customWidth="1"/>
    <col min="13065" max="13068" width="9.140625" style="32"/>
    <col min="13069" max="13069" width="10.140625" style="32" bestFit="1" customWidth="1"/>
    <col min="13070" max="13309" width="9.140625" style="32"/>
    <col min="13310" max="13310" width="3.85546875" style="32" customWidth="1"/>
    <col min="13311" max="13311" width="3.5703125" style="32" customWidth="1"/>
    <col min="13312" max="13312" width="10.140625" style="32" customWidth="1"/>
    <col min="13313" max="13313" width="13.28515625" style="32" customWidth="1"/>
    <col min="13314" max="13314" width="4.140625" style="32" bestFit="1" customWidth="1"/>
    <col min="13315" max="13315" width="9.140625" style="32" customWidth="1"/>
    <col min="13316" max="13317" width="10.7109375" style="32" customWidth="1"/>
    <col min="13318" max="13318" width="8.5703125" style="32" customWidth="1"/>
    <col min="13319" max="13319" width="9.85546875" style="32" customWidth="1"/>
    <col min="13320" max="13320" width="6.5703125" style="32" customWidth="1"/>
    <col min="13321" max="13324" width="9.140625" style="32"/>
    <col min="13325" max="13325" width="10.140625" style="32" bestFit="1" customWidth="1"/>
    <col min="13326" max="13565" width="9.140625" style="32"/>
    <col min="13566" max="13566" width="3.85546875" style="32" customWidth="1"/>
    <col min="13567" max="13567" width="3.5703125" style="32" customWidth="1"/>
    <col min="13568" max="13568" width="10.140625" style="32" customWidth="1"/>
    <col min="13569" max="13569" width="13.28515625" style="32" customWidth="1"/>
    <col min="13570" max="13570" width="4.140625" style="32" bestFit="1" customWidth="1"/>
    <col min="13571" max="13571" width="9.140625" style="32" customWidth="1"/>
    <col min="13572" max="13573" width="10.7109375" style="32" customWidth="1"/>
    <col min="13574" max="13574" width="8.5703125" style="32" customWidth="1"/>
    <col min="13575" max="13575" width="9.85546875" style="32" customWidth="1"/>
    <col min="13576" max="13576" width="6.5703125" style="32" customWidth="1"/>
    <col min="13577" max="13580" width="9.140625" style="32"/>
    <col min="13581" max="13581" width="10.140625" style="32" bestFit="1" customWidth="1"/>
    <col min="13582" max="13821" width="9.140625" style="32"/>
    <col min="13822" max="13822" width="3.85546875" style="32" customWidth="1"/>
    <col min="13823" max="13823" width="3.5703125" style="32" customWidth="1"/>
    <col min="13824" max="13824" width="10.140625" style="32" customWidth="1"/>
    <col min="13825" max="13825" width="13.28515625" style="32" customWidth="1"/>
    <col min="13826" max="13826" width="4.140625" style="32" bestFit="1" customWidth="1"/>
    <col min="13827" max="13827" width="9.140625" style="32" customWidth="1"/>
    <col min="13828" max="13829" width="10.7109375" style="32" customWidth="1"/>
    <col min="13830" max="13830" width="8.5703125" style="32" customWidth="1"/>
    <col min="13831" max="13831" width="9.85546875" style="32" customWidth="1"/>
    <col min="13832" max="13832" width="6.5703125" style="32" customWidth="1"/>
    <col min="13833" max="13836" width="9.140625" style="32"/>
    <col min="13837" max="13837" width="10.140625" style="32" bestFit="1" customWidth="1"/>
    <col min="13838" max="14077" width="9.140625" style="32"/>
    <col min="14078" max="14078" width="3.85546875" style="32" customWidth="1"/>
    <col min="14079" max="14079" width="3.5703125" style="32" customWidth="1"/>
    <col min="14080" max="14080" width="10.140625" style="32" customWidth="1"/>
    <col min="14081" max="14081" width="13.28515625" style="32" customWidth="1"/>
    <col min="14082" max="14082" width="4.140625" style="32" bestFit="1" customWidth="1"/>
    <col min="14083" max="14083" width="9.140625" style="32" customWidth="1"/>
    <col min="14084" max="14085" width="10.7109375" style="32" customWidth="1"/>
    <col min="14086" max="14086" width="8.5703125" style="32" customWidth="1"/>
    <col min="14087" max="14087" width="9.85546875" style="32" customWidth="1"/>
    <col min="14088" max="14088" width="6.5703125" style="32" customWidth="1"/>
    <col min="14089" max="14092" width="9.140625" style="32"/>
    <col min="14093" max="14093" width="10.140625" style="32" bestFit="1" customWidth="1"/>
    <col min="14094" max="14333" width="9.140625" style="32"/>
    <col min="14334" max="14334" width="3.85546875" style="32" customWidth="1"/>
    <col min="14335" max="14335" width="3.5703125" style="32" customWidth="1"/>
    <col min="14336" max="14336" width="10.140625" style="32" customWidth="1"/>
    <col min="14337" max="14337" width="13.28515625" style="32" customWidth="1"/>
    <col min="14338" max="14338" width="4.140625" style="32" bestFit="1" customWidth="1"/>
    <col min="14339" max="14339" width="9.140625" style="32" customWidth="1"/>
    <col min="14340" max="14341" width="10.7109375" style="32" customWidth="1"/>
    <col min="14342" max="14342" width="8.5703125" style="32" customWidth="1"/>
    <col min="14343" max="14343" width="9.85546875" style="32" customWidth="1"/>
    <col min="14344" max="14344" width="6.5703125" style="32" customWidth="1"/>
    <col min="14345" max="14348" width="9.140625" style="32"/>
    <col min="14349" max="14349" width="10.140625" style="32" bestFit="1" customWidth="1"/>
    <col min="14350" max="14589" width="9.140625" style="32"/>
    <col min="14590" max="14590" width="3.85546875" style="32" customWidth="1"/>
    <col min="14591" max="14591" width="3.5703125" style="32" customWidth="1"/>
    <col min="14592" max="14592" width="10.140625" style="32" customWidth="1"/>
    <col min="14593" max="14593" width="13.28515625" style="32" customWidth="1"/>
    <col min="14594" max="14594" width="4.140625" style="32" bestFit="1" customWidth="1"/>
    <col min="14595" max="14595" width="9.140625" style="32" customWidth="1"/>
    <col min="14596" max="14597" width="10.7109375" style="32" customWidth="1"/>
    <col min="14598" max="14598" width="8.5703125" style="32" customWidth="1"/>
    <col min="14599" max="14599" width="9.85546875" style="32" customWidth="1"/>
    <col min="14600" max="14600" width="6.5703125" style="32" customWidth="1"/>
    <col min="14601" max="14604" width="9.140625" style="32"/>
    <col min="14605" max="14605" width="10.140625" style="32" bestFit="1" customWidth="1"/>
    <col min="14606" max="14845" width="9.140625" style="32"/>
    <col min="14846" max="14846" width="3.85546875" style="32" customWidth="1"/>
    <col min="14847" max="14847" width="3.5703125" style="32" customWidth="1"/>
    <col min="14848" max="14848" width="10.140625" style="32" customWidth="1"/>
    <col min="14849" max="14849" width="13.28515625" style="32" customWidth="1"/>
    <col min="14850" max="14850" width="4.140625" style="32" bestFit="1" customWidth="1"/>
    <col min="14851" max="14851" width="9.140625" style="32" customWidth="1"/>
    <col min="14852" max="14853" width="10.7109375" style="32" customWidth="1"/>
    <col min="14854" max="14854" width="8.5703125" style="32" customWidth="1"/>
    <col min="14855" max="14855" width="9.85546875" style="32" customWidth="1"/>
    <col min="14856" max="14856" width="6.5703125" style="32" customWidth="1"/>
    <col min="14857" max="14860" width="9.140625" style="32"/>
    <col min="14861" max="14861" width="10.140625" style="32" bestFit="1" customWidth="1"/>
    <col min="14862" max="15101" width="9.140625" style="32"/>
    <col min="15102" max="15102" width="3.85546875" style="32" customWidth="1"/>
    <col min="15103" max="15103" width="3.5703125" style="32" customWidth="1"/>
    <col min="15104" max="15104" width="10.140625" style="32" customWidth="1"/>
    <col min="15105" max="15105" width="13.28515625" style="32" customWidth="1"/>
    <col min="15106" max="15106" width="4.140625" style="32" bestFit="1" customWidth="1"/>
    <col min="15107" max="15107" width="9.140625" style="32" customWidth="1"/>
    <col min="15108" max="15109" width="10.7109375" style="32" customWidth="1"/>
    <col min="15110" max="15110" width="8.5703125" style="32" customWidth="1"/>
    <col min="15111" max="15111" width="9.85546875" style="32" customWidth="1"/>
    <col min="15112" max="15112" width="6.5703125" style="32" customWidth="1"/>
    <col min="15113" max="15116" width="9.140625" style="32"/>
    <col min="15117" max="15117" width="10.140625" style="32" bestFit="1" customWidth="1"/>
    <col min="15118" max="15357" width="9.140625" style="32"/>
    <col min="15358" max="15358" width="3.85546875" style="32" customWidth="1"/>
    <col min="15359" max="15359" width="3.5703125" style="32" customWidth="1"/>
    <col min="15360" max="15360" width="10.140625" style="32" customWidth="1"/>
    <col min="15361" max="15361" width="13.28515625" style="32" customWidth="1"/>
    <col min="15362" max="15362" width="4.140625" style="32" bestFit="1" customWidth="1"/>
    <col min="15363" max="15363" width="9.140625" style="32" customWidth="1"/>
    <col min="15364" max="15365" width="10.7109375" style="32" customWidth="1"/>
    <col min="15366" max="15366" width="8.5703125" style="32" customWidth="1"/>
    <col min="15367" max="15367" width="9.85546875" style="32" customWidth="1"/>
    <col min="15368" max="15368" width="6.5703125" style="32" customWidth="1"/>
    <col min="15369" max="15372" width="9.140625" style="32"/>
    <col min="15373" max="15373" width="10.140625" style="32" bestFit="1" customWidth="1"/>
    <col min="15374" max="15613" width="9.140625" style="32"/>
    <col min="15614" max="15614" width="3.85546875" style="32" customWidth="1"/>
    <col min="15615" max="15615" width="3.5703125" style="32" customWidth="1"/>
    <col min="15616" max="15616" width="10.140625" style="32" customWidth="1"/>
    <col min="15617" max="15617" width="13.28515625" style="32" customWidth="1"/>
    <col min="15618" max="15618" width="4.140625" style="32" bestFit="1" customWidth="1"/>
    <col min="15619" max="15619" width="9.140625" style="32" customWidth="1"/>
    <col min="15620" max="15621" width="10.7109375" style="32" customWidth="1"/>
    <col min="15622" max="15622" width="8.5703125" style="32" customWidth="1"/>
    <col min="15623" max="15623" width="9.85546875" style="32" customWidth="1"/>
    <col min="15624" max="15624" width="6.5703125" style="32" customWidth="1"/>
    <col min="15625" max="15628" width="9.140625" style="32"/>
    <col min="15629" max="15629" width="10.140625" style="32" bestFit="1" customWidth="1"/>
    <col min="15630" max="15869" width="9.140625" style="32"/>
    <col min="15870" max="15870" width="3.85546875" style="32" customWidth="1"/>
    <col min="15871" max="15871" width="3.5703125" style="32" customWidth="1"/>
    <col min="15872" max="15872" width="10.140625" style="32" customWidth="1"/>
    <col min="15873" max="15873" width="13.28515625" style="32" customWidth="1"/>
    <col min="15874" max="15874" width="4.140625" style="32" bestFit="1" customWidth="1"/>
    <col min="15875" max="15875" width="9.140625" style="32" customWidth="1"/>
    <col min="15876" max="15877" width="10.7109375" style="32" customWidth="1"/>
    <col min="15878" max="15878" width="8.5703125" style="32" customWidth="1"/>
    <col min="15879" max="15879" width="9.85546875" style="32" customWidth="1"/>
    <col min="15880" max="15880" width="6.5703125" style="32" customWidth="1"/>
    <col min="15881" max="15884" width="9.140625" style="32"/>
    <col min="15885" max="15885" width="10.140625" style="32" bestFit="1" customWidth="1"/>
    <col min="15886" max="16125" width="9.140625" style="32"/>
    <col min="16126" max="16126" width="3.85546875" style="32" customWidth="1"/>
    <col min="16127" max="16127" width="3.5703125" style="32" customWidth="1"/>
    <col min="16128" max="16128" width="10.140625" style="32" customWidth="1"/>
    <col min="16129" max="16129" width="13.28515625" style="32" customWidth="1"/>
    <col min="16130" max="16130" width="4.140625" style="32" bestFit="1" customWidth="1"/>
    <col min="16131" max="16131" width="9.140625" style="32" customWidth="1"/>
    <col min="16132" max="16133" width="10.7109375" style="32" customWidth="1"/>
    <col min="16134" max="16134" width="8.5703125" style="32" customWidth="1"/>
    <col min="16135" max="16135" width="9.85546875" style="32" customWidth="1"/>
    <col min="16136" max="16136" width="6.5703125" style="32" customWidth="1"/>
    <col min="16137" max="16140" width="9.140625" style="32"/>
    <col min="16141" max="16141" width="10.140625" style="32" bestFit="1" customWidth="1"/>
    <col min="16142" max="16384" width="9.140625" style="32"/>
  </cols>
  <sheetData>
    <row r="1" spans="1:13" ht="12" customHeight="1" x14ac:dyDescent="0.2">
      <c r="A1" s="868" t="s">
        <v>648</v>
      </c>
      <c r="B1" s="869"/>
      <c r="C1" s="869"/>
      <c r="D1" s="869"/>
      <c r="E1" s="869"/>
      <c r="F1" s="869"/>
      <c r="G1" s="869"/>
      <c r="H1" s="869"/>
      <c r="I1" s="869"/>
      <c r="J1" s="870"/>
    </row>
    <row r="2" spans="1:13" ht="12" customHeight="1" x14ac:dyDescent="0.2">
      <c r="A2" s="67" t="s">
        <v>283</v>
      </c>
      <c r="B2" s="1017" t="s">
        <v>303</v>
      </c>
      <c r="C2" s="1017"/>
      <c r="D2" s="1017"/>
      <c r="E2" s="1017"/>
      <c r="F2" s="1017"/>
      <c r="G2" s="1017"/>
      <c r="H2" s="1017"/>
      <c r="I2" s="1017"/>
      <c r="J2" s="1017"/>
    </row>
    <row r="3" spans="1:13" ht="12" customHeight="1" x14ac:dyDescent="0.2">
      <c r="A3" s="408" t="s">
        <v>26</v>
      </c>
      <c r="B3" s="971" t="s">
        <v>304</v>
      </c>
      <c r="C3" s="971"/>
      <c r="D3" s="971"/>
      <c r="E3" s="971"/>
      <c r="F3" s="971"/>
      <c r="G3" s="971"/>
      <c r="H3" s="971"/>
      <c r="I3" s="971"/>
      <c r="J3" s="972"/>
    </row>
    <row r="4" spans="1:13" ht="12" customHeight="1" x14ac:dyDescent="0.2">
      <c r="A4" s="979" t="s">
        <v>40</v>
      </c>
      <c r="B4" s="976"/>
      <c r="C4" s="976"/>
      <c r="D4" s="663" t="s">
        <v>4</v>
      </c>
      <c r="E4" s="976" t="s">
        <v>305</v>
      </c>
      <c r="F4" s="976"/>
      <c r="G4" s="977" t="s">
        <v>5</v>
      </c>
      <c r="H4" s="977"/>
      <c r="I4" s="977"/>
      <c r="J4" s="978"/>
    </row>
    <row r="5" spans="1:13" ht="12" customHeight="1" x14ac:dyDescent="0.2">
      <c r="A5" s="331" t="s">
        <v>138</v>
      </c>
      <c r="B5" s="896" t="s">
        <v>383</v>
      </c>
      <c r="C5" s="896"/>
      <c r="D5" s="375" t="s">
        <v>11</v>
      </c>
      <c r="E5" s="1013">
        <f>'(3)_Investimentos'!C4</f>
        <v>0</v>
      </c>
      <c r="F5" s="1014"/>
      <c r="G5" s="1015" t="s">
        <v>88</v>
      </c>
      <c r="H5" s="1015"/>
      <c r="I5" s="1015"/>
      <c r="J5" s="1016"/>
    </row>
    <row r="6" spans="1:13" ht="12" customHeight="1" x14ac:dyDescent="0.2">
      <c r="A6" s="376" t="s">
        <v>140</v>
      </c>
      <c r="B6" s="931" t="s">
        <v>102</v>
      </c>
      <c r="C6" s="931"/>
      <c r="D6" s="377" t="s">
        <v>88</v>
      </c>
      <c r="E6" s="999"/>
      <c r="F6" s="1000"/>
      <c r="G6" s="988"/>
      <c r="H6" s="988"/>
      <c r="I6" s="988"/>
      <c r="J6" s="989"/>
    </row>
    <row r="7" spans="1:13" ht="12" customHeight="1" x14ac:dyDescent="0.2">
      <c r="A7" s="376" t="s">
        <v>141</v>
      </c>
      <c r="B7" s="931" t="s">
        <v>101</v>
      </c>
      <c r="C7" s="931"/>
      <c r="D7" s="377" t="s">
        <v>88</v>
      </c>
      <c r="E7" s="999"/>
      <c r="F7" s="1000"/>
      <c r="G7" s="988"/>
      <c r="H7" s="988"/>
      <c r="I7" s="988"/>
      <c r="J7" s="989"/>
    </row>
    <row r="8" spans="1:13" ht="12" customHeight="1" x14ac:dyDescent="0.2">
      <c r="A8" s="376" t="s">
        <v>514</v>
      </c>
      <c r="B8" s="931" t="s">
        <v>104</v>
      </c>
      <c r="C8" s="931"/>
      <c r="D8" s="377" t="s">
        <v>88</v>
      </c>
      <c r="E8" s="999"/>
      <c r="F8" s="1000"/>
      <c r="G8" s="988"/>
      <c r="H8" s="988"/>
      <c r="I8" s="988"/>
      <c r="J8" s="989"/>
    </row>
    <row r="9" spans="1:13" ht="12" customHeight="1" x14ac:dyDescent="0.2">
      <c r="A9" s="376" t="s">
        <v>515</v>
      </c>
      <c r="B9" s="931" t="s">
        <v>105</v>
      </c>
      <c r="C9" s="931"/>
      <c r="D9" s="377" t="s">
        <v>110</v>
      </c>
      <c r="E9" s="997"/>
      <c r="F9" s="998"/>
      <c r="G9" s="988"/>
      <c r="H9" s="988"/>
      <c r="I9" s="988"/>
      <c r="J9" s="989"/>
    </row>
    <row r="10" spans="1:13" ht="12" customHeight="1" x14ac:dyDescent="0.2">
      <c r="A10" s="376" t="s">
        <v>516</v>
      </c>
      <c r="B10" s="931" t="s">
        <v>106</v>
      </c>
      <c r="C10" s="931"/>
      <c r="D10" s="377" t="s">
        <v>110</v>
      </c>
      <c r="E10" s="997"/>
      <c r="F10" s="998"/>
      <c r="G10" s="988"/>
      <c r="H10" s="988"/>
      <c r="I10" s="988"/>
      <c r="J10" s="989"/>
    </row>
    <row r="11" spans="1:13" ht="12" customHeight="1" x14ac:dyDescent="0.2">
      <c r="A11" s="376" t="s">
        <v>517</v>
      </c>
      <c r="B11" s="931" t="s">
        <v>107</v>
      </c>
      <c r="C11" s="931"/>
      <c r="D11" s="377" t="s">
        <v>111</v>
      </c>
      <c r="E11" s="999"/>
      <c r="F11" s="1000"/>
      <c r="G11" s="988"/>
      <c r="H11" s="988"/>
      <c r="I11" s="988"/>
      <c r="J11" s="989"/>
    </row>
    <row r="12" spans="1:13" ht="12" customHeight="1" x14ac:dyDescent="0.2">
      <c r="A12" s="376" t="s">
        <v>518</v>
      </c>
      <c r="B12" s="931" t="s">
        <v>113</v>
      </c>
      <c r="C12" s="931"/>
      <c r="D12" s="377" t="s">
        <v>112</v>
      </c>
      <c r="E12" s="999"/>
      <c r="F12" s="1000"/>
      <c r="G12" s="988"/>
      <c r="H12" s="988"/>
      <c r="I12" s="988"/>
      <c r="J12" s="989"/>
    </row>
    <row r="13" spans="1:13" ht="12" customHeight="1" x14ac:dyDescent="0.2">
      <c r="A13" s="376" t="s">
        <v>519</v>
      </c>
      <c r="B13" s="931" t="s">
        <v>108</v>
      </c>
      <c r="C13" s="931"/>
      <c r="D13" s="377" t="s">
        <v>88</v>
      </c>
      <c r="E13" s="999"/>
      <c r="F13" s="1000"/>
      <c r="G13" s="988"/>
      <c r="H13" s="988"/>
      <c r="I13" s="988"/>
      <c r="J13" s="989"/>
      <c r="L13" s="35"/>
      <c r="M13" s="36"/>
    </row>
    <row r="14" spans="1:13" ht="12" customHeight="1" x14ac:dyDescent="0.2">
      <c r="A14" s="378" t="s">
        <v>520</v>
      </c>
      <c r="B14" s="895" t="s">
        <v>109</v>
      </c>
      <c r="C14" s="895"/>
      <c r="D14" s="128" t="s">
        <v>88</v>
      </c>
      <c r="E14" s="1007"/>
      <c r="F14" s="1008"/>
      <c r="G14" s="1009"/>
      <c r="H14" s="1009"/>
      <c r="I14" s="1009"/>
      <c r="J14" s="1010"/>
    </row>
    <row r="15" spans="1:13" ht="12" customHeight="1" x14ac:dyDescent="0.2">
      <c r="A15" s="408" t="s">
        <v>27</v>
      </c>
      <c r="B15" s="971" t="s">
        <v>306</v>
      </c>
      <c r="C15" s="971"/>
      <c r="D15" s="971"/>
      <c r="E15" s="971"/>
      <c r="F15" s="971"/>
      <c r="G15" s="971"/>
      <c r="H15" s="971"/>
      <c r="I15" s="971"/>
      <c r="J15" s="972"/>
    </row>
    <row r="16" spans="1:13" ht="12" customHeight="1" x14ac:dyDescent="0.2">
      <c r="A16" s="979" t="s">
        <v>40</v>
      </c>
      <c r="B16" s="976"/>
      <c r="C16" s="976"/>
      <c r="D16" s="663" t="s">
        <v>4</v>
      </c>
      <c r="E16" s="976" t="s">
        <v>307</v>
      </c>
      <c r="F16" s="976"/>
      <c r="G16" s="977" t="s">
        <v>5</v>
      </c>
      <c r="H16" s="977"/>
      <c r="I16" s="977"/>
      <c r="J16" s="978"/>
    </row>
    <row r="17" spans="1:14" ht="12" customHeight="1" x14ac:dyDescent="0.2">
      <c r="A17" s="379" t="s">
        <v>142</v>
      </c>
      <c r="B17" s="896" t="s">
        <v>116</v>
      </c>
      <c r="C17" s="896"/>
      <c r="D17" s="375" t="s">
        <v>7</v>
      </c>
      <c r="E17" s="1001"/>
      <c r="F17" s="1002"/>
      <c r="G17" s="1011"/>
      <c r="H17" s="1011"/>
      <c r="I17" s="1011"/>
      <c r="J17" s="1012"/>
    </row>
    <row r="18" spans="1:14" ht="12" customHeight="1" x14ac:dyDescent="0.2">
      <c r="A18" s="380" t="s">
        <v>143</v>
      </c>
      <c r="B18" s="931" t="s">
        <v>117</v>
      </c>
      <c r="C18" s="931"/>
      <c r="D18" s="377" t="s">
        <v>7</v>
      </c>
      <c r="E18" s="1003">
        <f>E17-E20</f>
        <v>0</v>
      </c>
      <c r="F18" s="1004"/>
      <c r="G18" s="988"/>
      <c r="H18" s="988"/>
      <c r="I18" s="988"/>
      <c r="J18" s="989"/>
      <c r="K18" s="37"/>
      <c r="L18" s="37"/>
      <c r="M18" s="37"/>
    </row>
    <row r="19" spans="1:14" ht="12" customHeight="1" x14ac:dyDescent="0.2">
      <c r="A19" s="380" t="s">
        <v>144</v>
      </c>
      <c r="B19" s="931" t="s">
        <v>114</v>
      </c>
      <c r="C19" s="931"/>
      <c r="D19" s="377" t="s">
        <v>43</v>
      </c>
      <c r="E19" s="1005"/>
      <c r="F19" s="1006"/>
      <c r="G19" s="988"/>
      <c r="H19" s="988"/>
      <c r="I19" s="988"/>
      <c r="J19" s="989"/>
      <c r="K19" s="547"/>
      <c r="L19" s="547"/>
      <c r="M19" s="547"/>
    </row>
    <row r="20" spans="1:14" ht="12" customHeight="1" x14ac:dyDescent="0.2">
      <c r="A20" s="380" t="s">
        <v>145</v>
      </c>
      <c r="B20" s="931" t="s">
        <v>115</v>
      </c>
      <c r="C20" s="931"/>
      <c r="D20" s="377" t="s">
        <v>44</v>
      </c>
      <c r="E20" s="984"/>
      <c r="F20" s="985"/>
      <c r="G20" s="988"/>
      <c r="H20" s="988"/>
      <c r="I20" s="988"/>
      <c r="J20" s="989"/>
      <c r="K20" s="547"/>
      <c r="L20" s="547"/>
      <c r="M20" s="547"/>
    </row>
    <row r="21" spans="1:14" ht="12" customHeight="1" x14ac:dyDescent="0.2">
      <c r="A21" s="380" t="s">
        <v>146</v>
      </c>
      <c r="B21" s="931" t="s">
        <v>118</v>
      </c>
      <c r="C21" s="931"/>
      <c r="D21" s="377" t="s">
        <v>130</v>
      </c>
      <c r="E21" s="984"/>
      <c r="F21" s="985"/>
      <c r="G21" s="988"/>
      <c r="H21" s="988"/>
      <c r="I21" s="988"/>
      <c r="J21" s="989"/>
      <c r="K21" s="40"/>
      <c r="L21" s="36"/>
      <c r="M21" s="37"/>
    </row>
    <row r="22" spans="1:14" ht="12" customHeight="1" x14ac:dyDescent="0.2">
      <c r="A22" s="380" t="s">
        <v>261</v>
      </c>
      <c r="B22" s="931" t="s">
        <v>119</v>
      </c>
      <c r="C22" s="931"/>
      <c r="D22" s="377" t="s">
        <v>43</v>
      </c>
      <c r="E22" s="984"/>
      <c r="F22" s="985"/>
      <c r="G22" s="988"/>
      <c r="H22" s="988"/>
      <c r="I22" s="988"/>
      <c r="J22" s="989"/>
      <c r="K22" s="40"/>
      <c r="L22" s="36"/>
      <c r="M22" s="37"/>
    </row>
    <row r="23" spans="1:14" ht="12" customHeight="1" x14ac:dyDescent="0.2">
      <c r="A23" s="380" t="s">
        <v>539</v>
      </c>
      <c r="B23" s="931" t="s">
        <v>120</v>
      </c>
      <c r="C23" s="931"/>
      <c r="D23" s="377" t="s">
        <v>43</v>
      </c>
      <c r="E23" s="984"/>
      <c r="F23" s="985"/>
      <c r="G23" s="988"/>
      <c r="H23" s="988"/>
      <c r="I23" s="988"/>
      <c r="J23" s="989"/>
      <c r="K23" s="40"/>
      <c r="L23" s="36"/>
      <c r="M23" s="37"/>
    </row>
    <row r="24" spans="1:14" ht="12" customHeight="1" x14ac:dyDescent="0.2">
      <c r="A24" s="380" t="s">
        <v>540</v>
      </c>
      <c r="B24" s="931" t="s">
        <v>121</v>
      </c>
      <c r="C24" s="931"/>
      <c r="D24" s="377" t="s">
        <v>43</v>
      </c>
      <c r="E24" s="984"/>
      <c r="F24" s="985"/>
      <c r="G24" s="988"/>
      <c r="H24" s="988"/>
      <c r="I24" s="988"/>
      <c r="J24" s="989"/>
      <c r="K24" s="40"/>
      <c r="L24" s="36"/>
      <c r="M24" s="37"/>
    </row>
    <row r="25" spans="1:14" ht="12" customHeight="1" x14ac:dyDescent="0.2">
      <c r="A25" s="380" t="s">
        <v>541</v>
      </c>
      <c r="B25" s="931" t="s">
        <v>122</v>
      </c>
      <c r="C25" s="931"/>
      <c r="D25" s="377" t="s">
        <v>43</v>
      </c>
      <c r="E25" s="984"/>
      <c r="F25" s="985"/>
      <c r="G25" s="988"/>
      <c r="H25" s="988"/>
      <c r="I25" s="988"/>
      <c r="J25" s="989"/>
      <c r="K25" s="37"/>
      <c r="L25" s="40"/>
      <c r="M25" s="36"/>
      <c r="N25" s="37"/>
    </row>
    <row r="26" spans="1:14" ht="12" customHeight="1" x14ac:dyDescent="0.2">
      <c r="A26" s="380" t="s">
        <v>542</v>
      </c>
      <c r="B26" s="931" t="s">
        <v>131</v>
      </c>
      <c r="C26" s="931"/>
      <c r="D26" s="377" t="str">
        <f>D25</f>
        <v>R$/litro</v>
      </c>
      <c r="E26" s="984"/>
      <c r="F26" s="985"/>
      <c r="G26" s="988"/>
      <c r="H26" s="988"/>
      <c r="I26" s="988"/>
      <c r="J26" s="989"/>
      <c r="L26" s="35"/>
      <c r="M26" s="36"/>
    </row>
    <row r="27" spans="1:14" ht="12" customHeight="1" x14ac:dyDescent="0.2">
      <c r="A27" s="380" t="s">
        <v>543</v>
      </c>
      <c r="B27" s="931" t="s">
        <v>132</v>
      </c>
      <c r="C27" s="931"/>
      <c r="D27" s="377" t="str">
        <f>D26</f>
        <v>R$/litro</v>
      </c>
      <c r="E27" s="984"/>
      <c r="F27" s="985"/>
      <c r="G27" s="988"/>
      <c r="H27" s="988"/>
      <c r="I27" s="988"/>
      <c r="J27" s="989"/>
      <c r="L27" s="35"/>
      <c r="M27" s="36"/>
    </row>
    <row r="28" spans="1:14" ht="12" customHeight="1" x14ac:dyDescent="0.2">
      <c r="A28" s="380" t="s">
        <v>544</v>
      </c>
      <c r="B28" s="974" t="s">
        <v>133</v>
      </c>
      <c r="C28" s="974"/>
      <c r="D28" s="377" t="str">
        <f>D27</f>
        <v>R$/litro</v>
      </c>
      <c r="E28" s="984"/>
      <c r="F28" s="985"/>
      <c r="G28" s="988"/>
      <c r="H28" s="988"/>
      <c r="I28" s="988"/>
      <c r="J28" s="989"/>
      <c r="L28" s="35"/>
      <c r="M28" s="36"/>
    </row>
    <row r="29" spans="1:14" ht="12" customHeight="1" x14ac:dyDescent="0.2">
      <c r="A29" s="380" t="s">
        <v>545</v>
      </c>
      <c r="B29" s="974" t="s">
        <v>232</v>
      </c>
      <c r="C29" s="974"/>
      <c r="D29" s="377" t="s">
        <v>51</v>
      </c>
      <c r="E29" s="993">
        <f>'(3)_Investimentos'!D4*2%</f>
        <v>0</v>
      </c>
      <c r="F29" s="993"/>
      <c r="G29" s="990"/>
      <c r="H29" s="990"/>
      <c r="I29" s="990"/>
      <c r="J29" s="991"/>
      <c r="L29" s="35"/>
      <c r="M29" s="36"/>
    </row>
    <row r="30" spans="1:14" ht="12" customHeight="1" x14ac:dyDescent="0.2">
      <c r="A30" s="381" t="s">
        <v>546</v>
      </c>
      <c r="B30" s="975" t="s">
        <v>21</v>
      </c>
      <c r="C30" s="975"/>
      <c r="D30" s="128" t="str">
        <f>D29</f>
        <v>R$/veíc.ano</v>
      </c>
      <c r="E30" s="992">
        <v>0</v>
      </c>
      <c r="F30" s="992"/>
      <c r="G30" s="1022"/>
      <c r="H30" s="1022"/>
      <c r="I30" s="1022"/>
      <c r="J30" s="1023"/>
    </row>
    <row r="31" spans="1:14" ht="12" customHeight="1" x14ac:dyDescent="0.2">
      <c r="A31" s="408" t="s">
        <v>29</v>
      </c>
      <c r="B31" s="971" t="s">
        <v>308</v>
      </c>
      <c r="C31" s="971"/>
      <c r="D31" s="971"/>
      <c r="E31" s="971"/>
      <c r="F31" s="971"/>
      <c r="G31" s="971"/>
      <c r="H31" s="971"/>
      <c r="I31" s="971"/>
      <c r="J31" s="972"/>
    </row>
    <row r="32" spans="1:14" ht="12" customHeight="1" x14ac:dyDescent="0.2">
      <c r="A32" s="979" t="s">
        <v>40</v>
      </c>
      <c r="B32" s="976"/>
      <c r="C32" s="976"/>
      <c r="D32" s="663" t="s">
        <v>4</v>
      </c>
      <c r="E32" s="976" t="s">
        <v>307</v>
      </c>
      <c r="F32" s="976"/>
      <c r="G32" s="977" t="s">
        <v>5</v>
      </c>
      <c r="H32" s="977"/>
      <c r="I32" s="977"/>
      <c r="J32" s="978"/>
    </row>
    <row r="33" spans="1:13 16382:16383" ht="12" customHeight="1" x14ac:dyDescent="0.2">
      <c r="A33" s="382" t="s">
        <v>147</v>
      </c>
      <c r="B33" s="968" t="s">
        <v>129</v>
      </c>
      <c r="C33" s="968"/>
      <c r="D33" s="68" t="s">
        <v>28</v>
      </c>
      <c r="E33" s="995"/>
      <c r="F33" s="996"/>
      <c r="G33" s="1024"/>
      <c r="H33" s="1024"/>
      <c r="I33" s="1024"/>
      <c r="J33" s="1025"/>
      <c r="L33" s="35"/>
      <c r="M33" s="36"/>
    </row>
    <row r="34" spans="1:13 16382:16383" s="66" customFormat="1" ht="12" customHeight="1" x14ac:dyDescent="0.2">
      <c r="A34" s="67" t="s">
        <v>284</v>
      </c>
      <c r="B34" s="961" t="s">
        <v>309</v>
      </c>
      <c r="C34" s="961"/>
      <c r="D34" s="961"/>
      <c r="E34" s="961"/>
      <c r="F34" s="961"/>
      <c r="G34" s="961"/>
      <c r="H34" s="961"/>
      <c r="I34" s="961"/>
      <c r="J34" s="961"/>
      <c r="XFB34" s="32"/>
      <c r="XFC34" s="32"/>
    </row>
    <row r="35" spans="1:13 16382:16383" ht="12" customHeight="1" x14ac:dyDescent="0.2">
      <c r="A35" s="408" t="s">
        <v>26</v>
      </c>
      <c r="B35" s="971" t="s">
        <v>123</v>
      </c>
      <c r="C35" s="971"/>
      <c r="D35" s="971"/>
      <c r="E35" s="971"/>
      <c r="F35" s="971"/>
      <c r="G35" s="971"/>
      <c r="H35" s="971"/>
      <c r="I35" s="971"/>
      <c r="J35" s="972"/>
    </row>
    <row r="36" spans="1:13 16382:16383" ht="9.9499999999999993" customHeight="1" x14ac:dyDescent="0.2">
      <c r="A36" s="982" t="s">
        <v>37</v>
      </c>
      <c r="B36" s="980"/>
      <c r="C36" s="980"/>
      <c r="D36" s="980" t="s">
        <v>89</v>
      </c>
      <c r="E36" s="994" t="s">
        <v>6</v>
      </c>
      <c r="F36" s="994"/>
      <c r="G36" s="980" t="s">
        <v>310</v>
      </c>
      <c r="H36" s="980" t="s">
        <v>128</v>
      </c>
      <c r="I36" s="980" t="s">
        <v>126</v>
      </c>
      <c r="J36" s="986" t="s">
        <v>127</v>
      </c>
    </row>
    <row r="37" spans="1:13 16382:16383" ht="9.9499999999999993" customHeight="1" x14ac:dyDescent="0.2">
      <c r="A37" s="983"/>
      <c r="B37" s="981"/>
      <c r="C37" s="981"/>
      <c r="D37" s="981"/>
      <c r="E37" s="667" t="s">
        <v>10</v>
      </c>
      <c r="F37" s="667" t="s">
        <v>12</v>
      </c>
      <c r="G37" s="981"/>
      <c r="H37" s="981"/>
      <c r="I37" s="981"/>
      <c r="J37" s="987"/>
    </row>
    <row r="38" spans="1:13 16382:16383" ht="12" customHeight="1" x14ac:dyDescent="0.2">
      <c r="A38" s="379" t="s">
        <v>138</v>
      </c>
      <c r="B38" s="896" t="s">
        <v>232</v>
      </c>
      <c r="C38" s="896"/>
      <c r="D38" s="375" t="s">
        <v>90</v>
      </c>
      <c r="E38" s="357">
        <v>1</v>
      </c>
      <c r="F38" s="357">
        <v>12</v>
      </c>
      <c r="G38" s="375" t="str">
        <f>D29</f>
        <v>R$/veíc.ano</v>
      </c>
      <c r="H38" s="383">
        <f>E29</f>
        <v>0</v>
      </c>
      <c r="I38" s="383">
        <f>H38/F38</f>
        <v>0</v>
      </c>
      <c r="J38" s="384">
        <f>IF($E$33=0,0,I38/$E$33)</f>
        <v>0</v>
      </c>
    </row>
    <row r="39" spans="1:13 16382:16383" ht="12" customHeight="1" x14ac:dyDescent="0.2">
      <c r="A39" s="380" t="s">
        <v>140</v>
      </c>
      <c r="B39" s="931" t="s">
        <v>21</v>
      </c>
      <c r="C39" s="931"/>
      <c r="D39" s="377" t="s">
        <v>90</v>
      </c>
      <c r="E39" s="385">
        <v>1</v>
      </c>
      <c r="F39" s="385">
        <v>12</v>
      </c>
      <c r="G39" s="377" t="str">
        <f>D30</f>
        <v>R$/veíc.ano</v>
      </c>
      <c r="H39" s="386">
        <f>E30</f>
        <v>0</v>
      </c>
      <c r="I39" s="386">
        <f>H39/F39</f>
        <v>0</v>
      </c>
      <c r="J39" s="387">
        <f>IF($E$33=0,0,I39/$E$33)</f>
        <v>0</v>
      </c>
    </row>
    <row r="40" spans="1:13 16382:16383" ht="12" customHeight="1" x14ac:dyDescent="0.2">
      <c r="A40" s="380" t="s">
        <v>141</v>
      </c>
      <c r="B40" s="931" t="s">
        <v>91</v>
      </c>
      <c r="C40" s="931"/>
      <c r="D40" s="377" t="s">
        <v>90</v>
      </c>
      <c r="E40" s="388">
        <v>0.03</v>
      </c>
      <c r="F40" s="389">
        <f>E40/12</f>
        <v>2.5000000000000001E-3</v>
      </c>
      <c r="G40" s="377" t="str">
        <f>G39</f>
        <v>R$/veíc.ano</v>
      </c>
      <c r="H40" s="386">
        <f>E17</f>
        <v>0</v>
      </c>
      <c r="I40" s="386">
        <f>H40*F40</f>
        <v>0</v>
      </c>
      <c r="J40" s="387">
        <f>IF($E$33=0,0,I40/$E$33)</f>
        <v>0</v>
      </c>
    </row>
    <row r="41" spans="1:13 16382:16383" ht="12" customHeight="1" x14ac:dyDescent="0.2">
      <c r="A41" s="381" t="s">
        <v>514</v>
      </c>
      <c r="B41" s="895" t="s">
        <v>20</v>
      </c>
      <c r="C41" s="895"/>
      <c r="D41" s="128" t="s">
        <v>90</v>
      </c>
      <c r="E41" s="390">
        <v>0.03</v>
      </c>
      <c r="F41" s="391">
        <f>E41/12</f>
        <v>2.5000000000000001E-3</v>
      </c>
      <c r="G41" s="128" t="str">
        <f>G40</f>
        <v>R$/veíc.ano</v>
      </c>
      <c r="H41" s="130">
        <f>E17</f>
        <v>0</v>
      </c>
      <c r="I41" s="130">
        <f>H41*F41</f>
        <v>0</v>
      </c>
      <c r="J41" s="392">
        <f>IF($E$33=0,0,I41/$E$33)</f>
        <v>0</v>
      </c>
    </row>
    <row r="42" spans="1:13 16382:16383" ht="11.1" customHeight="1" x14ac:dyDescent="0.2">
      <c r="A42" s="1028" t="s">
        <v>162</v>
      </c>
      <c r="B42" s="1029"/>
      <c r="C42" s="1029"/>
      <c r="D42" s="1029"/>
      <c r="E42" s="1029"/>
      <c r="F42" s="1029"/>
      <c r="G42" s="1029"/>
      <c r="H42" s="1029"/>
      <c r="I42" s="1029"/>
      <c r="J42" s="88">
        <f>SUM(J38:J41)</f>
        <v>0</v>
      </c>
    </row>
    <row r="43" spans="1:13 16382:16383" ht="11.1" customHeight="1" x14ac:dyDescent="0.2">
      <c r="A43" s="1026" t="s">
        <v>129</v>
      </c>
      <c r="B43" s="1027"/>
      <c r="C43" s="1027"/>
      <c r="D43" s="1027"/>
      <c r="E43" s="1027"/>
      <c r="F43" s="1027"/>
      <c r="G43" s="1027"/>
      <c r="H43" s="1027"/>
      <c r="I43" s="1027"/>
      <c r="J43" s="90">
        <f>E33</f>
        <v>0</v>
      </c>
    </row>
    <row r="44" spans="1:13 16382:16383" ht="11.1" customHeight="1" x14ac:dyDescent="0.2">
      <c r="A44" s="1026" t="s">
        <v>379</v>
      </c>
      <c r="B44" s="1027"/>
      <c r="C44" s="1027"/>
      <c r="D44" s="1027"/>
      <c r="E44" s="1027"/>
      <c r="F44" s="1027"/>
      <c r="G44" s="1027"/>
      <c r="H44" s="1027"/>
      <c r="I44" s="1027"/>
      <c r="J44" s="90">
        <f>E5</f>
        <v>0</v>
      </c>
    </row>
    <row r="45" spans="1:13 16382:16383" ht="11.1" customHeight="1" x14ac:dyDescent="0.2">
      <c r="A45" s="1020" t="s">
        <v>380</v>
      </c>
      <c r="B45" s="1021"/>
      <c r="C45" s="1021"/>
      <c r="D45" s="1021"/>
      <c r="E45" s="1021"/>
      <c r="F45" s="1021"/>
      <c r="G45" s="1021"/>
      <c r="H45" s="1021"/>
      <c r="I45" s="1021"/>
      <c r="J45" s="85">
        <f>($J$42*$J$43)*J44</f>
        <v>0</v>
      </c>
    </row>
    <row r="46" spans="1:13 16382:16383" ht="11.1" customHeight="1" x14ac:dyDescent="0.2">
      <c r="A46" s="1026" t="s">
        <v>311</v>
      </c>
      <c r="B46" s="1027"/>
      <c r="C46" s="1027"/>
      <c r="D46" s="1027"/>
      <c r="E46" s="1027"/>
      <c r="F46" s="1027"/>
      <c r="G46" s="1027"/>
      <c r="H46" s="1027"/>
      <c r="I46" s="1027"/>
      <c r="J46" s="90">
        <v>12</v>
      </c>
    </row>
    <row r="47" spans="1:13 16382:16383" ht="11.1" customHeight="1" x14ac:dyDescent="0.2">
      <c r="A47" s="1030" t="s">
        <v>312</v>
      </c>
      <c r="B47" s="1019"/>
      <c r="C47" s="1019"/>
      <c r="D47" s="1019"/>
      <c r="E47" s="1019"/>
      <c r="F47" s="1019"/>
      <c r="G47" s="1019"/>
      <c r="H47" s="1019"/>
      <c r="I47" s="1019"/>
      <c r="J47" s="86">
        <f>J45*J46</f>
        <v>0</v>
      </c>
    </row>
    <row r="48" spans="1:13 16382:16383" ht="12" customHeight="1" x14ac:dyDescent="0.2">
      <c r="A48" s="408" t="s">
        <v>27</v>
      </c>
      <c r="B48" s="971" t="s">
        <v>13</v>
      </c>
      <c r="C48" s="971"/>
      <c r="D48" s="971"/>
      <c r="E48" s="971"/>
      <c r="F48" s="971"/>
      <c r="G48" s="971"/>
      <c r="H48" s="971"/>
      <c r="I48" s="971"/>
      <c r="J48" s="972"/>
    </row>
    <row r="49" spans="1:10" ht="9.9499999999999993" customHeight="1" x14ac:dyDescent="0.2">
      <c r="A49" s="982" t="s">
        <v>37</v>
      </c>
      <c r="B49" s="980"/>
      <c r="C49" s="980"/>
      <c r="D49" s="980" t="s">
        <v>5</v>
      </c>
      <c r="E49" s="980" t="s">
        <v>124</v>
      </c>
      <c r="F49" s="980" t="s">
        <v>319</v>
      </c>
      <c r="G49" s="980" t="s">
        <v>6</v>
      </c>
      <c r="H49" s="980" t="s">
        <v>4</v>
      </c>
      <c r="I49" s="980" t="s">
        <v>313</v>
      </c>
      <c r="J49" s="986" t="s">
        <v>127</v>
      </c>
    </row>
    <row r="50" spans="1:10" ht="9.9499999999999993" customHeight="1" x14ac:dyDescent="0.2">
      <c r="A50" s="983"/>
      <c r="B50" s="981"/>
      <c r="C50" s="981"/>
      <c r="D50" s="981"/>
      <c r="E50" s="981"/>
      <c r="F50" s="981"/>
      <c r="G50" s="981"/>
      <c r="H50" s="981"/>
      <c r="I50" s="981"/>
      <c r="J50" s="987"/>
    </row>
    <row r="51" spans="1:10" s="66" customFormat="1" ht="12" customHeight="1" x14ac:dyDescent="0.2">
      <c r="A51" s="396" t="s">
        <v>142</v>
      </c>
      <c r="B51" s="961" t="s">
        <v>314</v>
      </c>
      <c r="C51" s="961"/>
      <c r="D51" s="961"/>
      <c r="E51" s="961"/>
      <c r="F51" s="961"/>
      <c r="G51" s="961"/>
      <c r="H51" s="961"/>
      <c r="I51" s="961"/>
      <c r="J51" s="973"/>
    </row>
    <row r="52" spans="1:10" ht="12" customHeight="1" x14ac:dyDescent="0.2">
      <c r="A52" s="397" t="s">
        <v>547</v>
      </c>
      <c r="B52" s="968" t="s">
        <v>93</v>
      </c>
      <c r="C52" s="968"/>
      <c r="D52" s="68" t="s">
        <v>125</v>
      </c>
      <c r="E52" s="267">
        <v>55</v>
      </c>
      <c r="F52" s="268">
        <v>350</v>
      </c>
      <c r="G52" s="269">
        <f>IF(F52=0,0,E52/F52)</f>
        <v>0.15714285714285714</v>
      </c>
      <c r="H52" s="68" t="str">
        <f>D19</f>
        <v>R$/litro</v>
      </c>
      <c r="I52" s="69">
        <f>E19</f>
        <v>0</v>
      </c>
      <c r="J52" s="398">
        <f>IF(G52=0,0,I52*G52)</f>
        <v>0</v>
      </c>
    </row>
    <row r="53" spans="1:10" s="66" customFormat="1" ht="12" customHeight="1" x14ac:dyDescent="0.2">
      <c r="A53" s="94" t="s">
        <v>143</v>
      </c>
      <c r="B53" s="961" t="s">
        <v>315</v>
      </c>
      <c r="C53" s="961"/>
      <c r="D53" s="961"/>
      <c r="E53" s="961"/>
      <c r="F53" s="961"/>
      <c r="G53" s="961"/>
      <c r="H53" s="961"/>
      <c r="I53" s="961"/>
      <c r="J53" s="973"/>
    </row>
    <row r="54" spans="1:10" ht="12" customHeight="1" x14ac:dyDescent="0.2">
      <c r="A54" s="331" t="s">
        <v>548</v>
      </c>
      <c r="B54" s="896" t="s">
        <v>94</v>
      </c>
      <c r="C54" s="896"/>
      <c r="D54" s="375" t="s">
        <v>125</v>
      </c>
      <c r="E54" s="399">
        <v>3</v>
      </c>
      <c r="F54" s="400">
        <v>10000</v>
      </c>
      <c r="G54" s="401">
        <f>E54/F54</f>
        <v>2.9999999999999997E-4</v>
      </c>
      <c r="H54" s="375" t="str">
        <f>D22</f>
        <v>R$/litro</v>
      </c>
      <c r="I54" s="383">
        <f>E22</f>
        <v>0</v>
      </c>
      <c r="J54" s="384">
        <f>IF(G54=0,0,I54*G54)</f>
        <v>0</v>
      </c>
    </row>
    <row r="55" spans="1:10" ht="12" customHeight="1" x14ac:dyDescent="0.2">
      <c r="A55" s="376" t="s">
        <v>550</v>
      </c>
      <c r="B55" s="931" t="s">
        <v>95</v>
      </c>
      <c r="C55" s="931"/>
      <c r="D55" s="377" t="s">
        <v>125</v>
      </c>
      <c r="E55" s="402">
        <v>1</v>
      </c>
      <c r="F55" s="403">
        <v>10000</v>
      </c>
      <c r="G55" s="404">
        <f>E55/F55</f>
        <v>1E-4</v>
      </c>
      <c r="H55" s="377" t="str">
        <f>H54</f>
        <v>R$/litro</v>
      </c>
      <c r="I55" s="386">
        <f>E23</f>
        <v>0</v>
      </c>
      <c r="J55" s="387">
        <f>IF(G55=0,0,I55*G55)</f>
        <v>0</v>
      </c>
    </row>
    <row r="56" spans="1:10" ht="12" customHeight="1" x14ac:dyDescent="0.2">
      <c r="A56" s="376" t="s">
        <v>549</v>
      </c>
      <c r="B56" s="931" t="s">
        <v>96</v>
      </c>
      <c r="C56" s="931"/>
      <c r="D56" s="377" t="s">
        <v>125</v>
      </c>
      <c r="E56" s="402">
        <v>0</v>
      </c>
      <c r="F56" s="403">
        <v>10000</v>
      </c>
      <c r="G56" s="404">
        <f>E56/F56</f>
        <v>0</v>
      </c>
      <c r="H56" s="377" t="str">
        <f>H55</f>
        <v>R$/litro</v>
      </c>
      <c r="I56" s="386">
        <f>E24</f>
        <v>0</v>
      </c>
      <c r="J56" s="387">
        <f>IF(G56=0,0,I56*G56)</f>
        <v>0</v>
      </c>
    </row>
    <row r="57" spans="1:10" ht="12" customHeight="1" x14ac:dyDescent="0.2">
      <c r="A57" s="378" t="s">
        <v>551</v>
      </c>
      <c r="B57" s="895" t="s">
        <v>97</v>
      </c>
      <c r="C57" s="895"/>
      <c r="D57" s="128" t="s">
        <v>125</v>
      </c>
      <c r="E57" s="405">
        <v>0</v>
      </c>
      <c r="F57" s="406">
        <v>10000</v>
      </c>
      <c r="G57" s="407">
        <f>E57/F57</f>
        <v>0</v>
      </c>
      <c r="H57" s="128" t="str">
        <f>H56</f>
        <v>R$/litro</v>
      </c>
      <c r="I57" s="130">
        <f>E25</f>
        <v>0</v>
      </c>
      <c r="J57" s="392">
        <f>IF(G57=0,0,I57*G57)</f>
        <v>0</v>
      </c>
    </row>
    <row r="58" spans="1:10" s="66" customFormat="1" ht="12" customHeight="1" x14ac:dyDescent="0.2">
      <c r="A58" s="94" t="s">
        <v>144</v>
      </c>
      <c r="B58" s="961" t="s">
        <v>316</v>
      </c>
      <c r="C58" s="961"/>
      <c r="D58" s="961"/>
      <c r="E58" s="961"/>
      <c r="F58" s="961"/>
      <c r="G58" s="961"/>
      <c r="H58" s="961"/>
      <c r="I58" s="961"/>
      <c r="J58" s="973"/>
    </row>
    <row r="59" spans="1:10" ht="12" customHeight="1" x14ac:dyDescent="0.2">
      <c r="A59" s="331" t="s">
        <v>552</v>
      </c>
      <c r="B59" s="896" t="s">
        <v>98</v>
      </c>
      <c r="C59" s="896"/>
      <c r="D59" s="375" t="s">
        <v>125</v>
      </c>
      <c r="E59" s="399">
        <v>2</v>
      </c>
      <c r="F59" s="400">
        <v>10000</v>
      </c>
      <c r="G59" s="401">
        <f>E59/F59</f>
        <v>2.0000000000000001E-4</v>
      </c>
      <c r="H59" s="375" t="str">
        <f t="shared" ref="H59:I61" si="0">D26</f>
        <v>R$/litro</v>
      </c>
      <c r="I59" s="383">
        <f t="shared" si="0"/>
        <v>0</v>
      </c>
      <c r="J59" s="384">
        <f>IF(G59=0,0,I59*G59)</f>
        <v>0</v>
      </c>
    </row>
    <row r="60" spans="1:10" ht="12" customHeight="1" x14ac:dyDescent="0.2">
      <c r="A60" s="376" t="s">
        <v>553</v>
      </c>
      <c r="B60" s="931" t="s">
        <v>99</v>
      </c>
      <c r="C60" s="931"/>
      <c r="D60" s="377" t="s">
        <v>125</v>
      </c>
      <c r="E60" s="402">
        <v>0.5</v>
      </c>
      <c r="F60" s="403">
        <v>10000</v>
      </c>
      <c r="G60" s="404">
        <f>E60/F60</f>
        <v>5.0000000000000002E-5</v>
      </c>
      <c r="H60" s="377" t="str">
        <f t="shared" si="0"/>
        <v>R$/litro</v>
      </c>
      <c r="I60" s="386">
        <f t="shared" si="0"/>
        <v>0</v>
      </c>
      <c r="J60" s="387">
        <f>IF(G60=0,0,I60*G60)</f>
        <v>0</v>
      </c>
    </row>
    <row r="61" spans="1:10" ht="12" customHeight="1" x14ac:dyDescent="0.2">
      <c r="A61" s="378" t="s">
        <v>554</v>
      </c>
      <c r="B61" s="895" t="s">
        <v>100</v>
      </c>
      <c r="C61" s="895"/>
      <c r="D61" s="128" t="s">
        <v>125</v>
      </c>
      <c r="E61" s="405">
        <v>0.5</v>
      </c>
      <c r="F61" s="406">
        <v>10000</v>
      </c>
      <c r="G61" s="407">
        <f>E61/F61</f>
        <v>5.0000000000000002E-5</v>
      </c>
      <c r="H61" s="128" t="str">
        <f t="shared" si="0"/>
        <v>R$/litro</v>
      </c>
      <c r="I61" s="130">
        <f t="shared" si="0"/>
        <v>0</v>
      </c>
      <c r="J61" s="392">
        <f>IF(G61=0,0,I61*G61)</f>
        <v>0</v>
      </c>
    </row>
    <row r="62" spans="1:10" s="66" customFormat="1" ht="12" customHeight="1" x14ac:dyDescent="0.2">
      <c r="A62" s="94" t="s">
        <v>145</v>
      </c>
      <c r="B62" s="961" t="s">
        <v>317</v>
      </c>
      <c r="C62" s="961"/>
      <c r="D62" s="961"/>
      <c r="E62" s="961"/>
      <c r="F62" s="961"/>
      <c r="G62" s="961"/>
      <c r="H62" s="961"/>
      <c r="I62" s="961"/>
      <c r="J62" s="973"/>
    </row>
    <row r="63" spans="1:10" ht="12" customHeight="1" x14ac:dyDescent="0.2">
      <c r="A63" s="397" t="s">
        <v>555</v>
      </c>
      <c r="B63" s="968" t="s">
        <v>8</v>
      </c>
      <c r="C63" s="968"/>
      <c r="D63" s="68" t="s">
        <v>92</v>
      </c>
      <c r="E63" s="268">
        <v>4</v>
      </c>
      <c r="F63" s="300">
        <v>40000</v>
      </c>
      <c r="G63" s="271">
        <f>E63/F63</f>
        <v>1E-4</v>
      </c>
      <c r="H63" s="68" t="str">
        <f>D20</f>
        <v>R$/unid.</v>
      </c>
      <c r="I63" s="71">
        <f>E20</f>
        <v>0</v>
      </c>
      <c r="J63" s="398">
        <f>IF(G63=0,0,I63*G63)</f>
        <v>0</v>
      </c>
    </row>
    <row r="64" spans="1:10" s="66" customFormat="1" ht="12" customHeight="1" x14ac:dyDescent="0.2">
      <c r="A64" s="94" t="s">
        <v>146</v>
      </c>
      <c r="B64" s="961" t="s">
        <v>78</v>
      </c>
      <c r="C64" s="961"/>
      <c r="D64" s="961"/>
      <c r="E64" s="961"/>
      <c r="F64" s="961"/>
      <c r="G64" s="961"/>
      <c r="H64" s="961"/>
      <c r="I64" s="961"/>
      <c r="J64" s="973"/>
    </row>
    <row r="65" spans="1:10" ht="12" customHeight="1" x14ac:dyDescent="0.2">
      <c r="A65" s="397" t="s">
        <v>556</v>
      </c>
      <c r="B65" s="968" t="s">
        <v>78</v>
      </c>
      <c r="C65" s="968"/>
      <c r="D65" s="68" t="s">
        <v>134</v>
      </c>
      <c r="E65" s="270">
        <v>5.0000000000000001E-3</v>
      </c>
      <c r="F65" s="300" t="s">
        <v>88</v>
      </c>
      <c r="G65" s="271">
        <f>IF(E33=0,0,E65/E33)</f>
        <v>0</v>
      </c>
      <c r="H65" s="68" t="str">
        <f>D18</f>
        <v>R$/veíc.</v>
      </c>
      <c r="I65" s="71">
        <f>E18</f>
        <v>0</v>
      </c>
      <c r="J65" s="398">
        <f>IF(G65=0,0,I65*G65)</f>
        <v>0</v>
      </c>
    </row>
    <row r="66" spans="1:10" s="66" customFormat="1" ht="12" customHeight="1" x14ac:dyDescent="0.2">
      <c r="A66" s="94" t="s">
        <v>261</v>
      </c>
      <c r="B66" s="961" t="s">
        <v>318</v>
      </c>
      <c r="C66" s="961"/>
      <c r="D66" s="961"/>
      <c r="E66" s="961"/>
      <c r="F66" s="961"/>
      <c r="G66" s="961"/>
      <c r="H66" s="961"/>
      <c r="I66" s="961"/>
      <c r="J66" s="973"/>
    </row>
    <row r="67" spans="1:10" ht="12" customHeight="1" x14ac:dyDescent="0.2">
      <c r="A67" s="397" t="s">
        <v>557</v>
      </c>
      <c r="B67" s="968" t="s">
        <v>260</v>
      </c>
      <c r="C67" s="968"/>
      <c r="D67" s="68" t="s">
        <v>137</v>
      </c>
      <c r="E67" s="268">
        <v>2</v>
      </c>
      <c r="F67" s="300">
        <f>E33</f>
        <v>0</v>
      </c>
      <c r="G67" s="271">
        <f>IF(F67=0,0,E67/F67)</f>
        <v>0</v>
      </c>
      <c r="H67" s="68" t="str">
        <f>D21</f>
        <v>R$/serv.</v>
      </c>
      <c r="I67" s="71">
        <f>E21</f>
        <v>0</v>
      </c>
      <c r="J67" s="398">
        <f>IF(G67=0,0,I67*G67)</f>
        <v>0</v>
      </c>
    </row>
    <row r="68" spans="1:10" ht="11.1" customHeight="1" x14ac:dyDescent="0.2">
      <c r="A68" s="1028" t="s">
        <v>162</v>
      </c>
      <c r="B68" s="1031"/>
      <c r="C68" s="1031"/>
      <c r="D68" s="1031"/>
      <c r="E68" s="1031"/>
      <c r="F68" s="1031"/>
      <c r="G68" s="1031"/>
      <c r="H68" s="1031"/>
      <c r="I68" s="1031"/>
      <c r="J68" s="409">
        <f>SUM(J52:J67)</f>
        <v>0</v>
      </c>
    </row>
    <row r="69" spans="1:10" ht="11.1" customHeight="1" x14ac:dyDescent="0.2">
      <c r="A69" s="1026" t="s">
        <v>129</v>
      </c>
      <c r="B69" s="1027"/>
      <c r="C69" s="1027"/>
      <c r="D69" s="1027"/>
      <c r="E69" s="1027"/>
      <c r="F69" s="1027"/>
      <c r="G69" s="1027"/>
      <c r="H69" s="1027"/>
      <c r="I69" s="1027"/>
      <c r="J69" s="90">
        <f>E33</f>
        <v>0</v>
      </c>
    </row>
    <row r="70" spans="1:10" ht="11.1" customHeight="1" x14ac:dyDescent="0.2">
      <c r="A70" s="1026" t="s">
        <v>382</v>
      </c>
      <c r="B70" s="1027"/>
      <c r="C70" s="1027"/>
      <c r="D70" s="1027"/>
      <c r="E70" s="1027"/>
      <c r="F70" s="1027"/>
      <c r="G70" s="1027"/>
      <c r="H70" s="1027"/>
      <c r="I70" s="1027"/>
      <c r="J70" s="90">
        <f>E5</f>
        <v>0</v>
      </c>
    </row>
    <row r="71" spans="1:10" ht="11.1" customHeight="1" x14ac:dyDescent="0.2">
      <c r="A71" s="1020" t="s">
        <v>381</v>
      </c>
      <c r="B71" s="1021"/>
      <c r="C71" s="1021"/>
      <c r="D71" s="1021"/>
      <c r="E71" s="1021"/>
      <c r="F71" s="1021"/>
      <c r="G71" s="1021"/>
      <c r="H71" s="1021"/>
      <c r="I71" s="1021"/>
      <c r="J71" s="85">
        <f>($J$68*$J$69)*J70</f>
        <v>0</v>
      </c>
    </row>
    <row r="72" spans="1:10" ht="11.1" customHeight="1" x14ac:dyDescent="0.2">
      <c r="A72" s="1026" t="s">
        <v>311</v>
      </c>
      <c r="B72" s="1027"/>
      <c r="C72" s="1027"/>
      <c r="D72" s="1027"/>
      <c r="E72" s="1027"/>
      <c r="F72" s="1027"/>
      <c r="G72" s="1027"/>
      <c r="H72" s="1027"/>
      <c r="I72" s="1027"/>
      <c r="J72" s="90">
        <v>12</v>
      </c>
    </row>
    <row r="73" spans="1:10" ht="11.1" customHeight="1" x14ac:dyDescent="0.2">
      <c r="A73" s="1018" t="s">
        <v>312</v>
      </c>
      <c r="B73" s="1019"/>
      <c r="C73" s="1019"/>
      <c r="D73" s="1019"/>
      <c r="E73" s="1019"/>
      <c r="F73" s="1019"/>
      <c r="G73" s="1019"/>
      <c r="H73" s="1019"/>
      <c r="I73" s="1019"/>
      <c r="J73" s="86">
        <f>J71*J72</f>
        <v>0</v>
      </c>
    </row>
    <row r="74" spans="1:10" s="33" customFormat="1" ht="12" customHeight="1" x14ac:dyDescent="0.2">
      <c r="A74" s="969" t="s">
        <v>136</v>
      </c>
      <c r="B74" s="969"/>
      <c r="C74" s="969"/>
      <c r="D74" s="969"/>
      <c r="E74" s="969"/>
      <c r="F74" s="969"/>
      <c r="G74" s="969"/>
      <c r="H74" s="969"/>
      <c r="I74" s="969"/>
      <c r="J74" s="969"/>
    </row>
    <row r="75" spans="1:10" ht="12" customHeight="1" x14ac:dyDescent="0.2">
      <c r="A75" s="970" t="s">
        <v>372</v>
      </c>
      <c r="B75" s="970"/>
      <c r="C75" s="970"/>
      <c r="D75" s="970"/>
      <c r="E75" s="970"/>
      <c r="F75" s="970"/>
      <c r="G75" s="970"/>
      <c r="H75" s="970"/>
      <c r="I75" s="970"/>
      <c r="J75" s="970"/>
    </row>
  </sheetData>
  <sheetProtection algorithmName="SHA-512" hashValue="sqJDK6aLuYoPxwsAAgXhjdjUU+5/1M4yLDOdSj1TIvBg538zSJAwX0BXKA5zZp2yClkIp9Lff0nXYzzXHerWww==" saltValue="QyB/DlNmyjl7joLZZRqDAw==" spinCount="100000" sheet="1" formatCells="0" formatColumns="0" formatRows="0" insertColumns="0" insertRows="0" insertHyperlinks="0" deleteColumns="0" deleteRows="0" sort="0" autoFilter="0" pivotTables="0"/>
  <protectedRanges>
    <protectedRange algorithmName="SHA-512" hashValue="IfLO/433AE6+qo1JhiL3KCvl4pYIZAbRwQ8m+Snk4wT+JyLHiVbJ4o78V13WgTHQfftlPsimvw2X9Ta4+UG+xg==" saltValue="tpbaClncDVBAHTtasc8IUA==" spinCount="100000" sqref="E4:F30" name="Valores"/>
  </protectedRanges>
  <mergeCells count="142">
    <mergeCell ref="A73:I73"/>
    <mergeCell ref="A71:I71"/>
    <mergeCell ref="G30:J30"/>
    <mergeCell ref="G33:J33"/>
    <mergeCell ref="A43:I43"/>
    <mergeCell ref="A69:I69"/>
    <mergeCell ref="A42:I42"/>
    <mergeCell ref="A46:I46"/>
    <mergeCell ref="A70:I70"/>
    <mergeCell ref="A45:I45"/>
    <mergeCell ref="A44:I44"/>
    <mergeCell ref="A47:I47"/>
    <mergeCell ref="A36:C37"/>
    <mergeCell ref="A32:C32"/>
    <mergeCell ref="J49:J50"/>
    <mergeCell ref="D36:D37"/>
    <mergeCell ref="A72:I72"/>
    <mergeCell ref="G36:G37"/>
    <mergeCell ref="A68:I68"/>
    <mergeCell ref="D49:D50"/>
    <mergeCell ref="E49:E50"/>
    <mergeCell ref="F49:F50"/>
    <mergeCell ref="G49:G50"/>
    <mergeCell ref="H49:H50"/>
    <mergeCell ref="E26:F26"/>
    <mergeCell ref="E27:F27"/>
    <mergeCell ref="E21:F21"/>
    <mergeCell ref="E22:F22"/>
    <mergeCell ref="E23:F23"/>
    <mergeCell ref="E25:F25"/>
    <mergeCell ref="G25:J25"/>
    <mergeCell ref="G26:J26"/>
    <mergeCell ref="G22:J22"/>
    <mergeCell ref="G24:J24"/>
    <mergeCell ref="E24:F24"/>
    <mergeCell ref="A1:J1"/>
    <mergeCell ref="E6:F6"/>
    <mergeCell ref="E7:F7"/>
    <mergeCell ref="E8:F8"/>
    <mergeCell ref="E5:F5"/>
    <mergeCell ref="G5:J5"/>
    <mergeCell ref="G6:J6"/>
    <mergeCell ref="G7:J7"/>
    <mergeCell ref="G8:J8"/>
    <mergeCell ref="E4:F4"/>
    <mergeCell ref="G4:J4"/>
    <mergeCell ref="A4:C4"/>
    <mergeCell ref="B2:J2"/>
    <mergeCell ref="B3:J3"/>
    <mergeCell ref="E9:F9"/>
    <mergeCell ref="E10:F10"/>
    <mergeCell ref="E11:F11"/>
    <mergeCell ref="E13:F13"/>
    <mergeCell ref="G12:J12"/>
    <mergeCell ref="G9:J9"/>
    <mergeCell ref="G10:J10"/>
    <mergeCell ref="G11:J11"/>
    <mergeCell ref="G23:J23"/>
    <mergeCell ref="G21:J21"/>
    <mergeCell ref="G18:J18"/>
    <mergeCell ref="E12:F12"/>
    <mergeCell ref="E17:F17"/>
    <mergeCell ref="E18:F18"/>
    <mergeCell ref="E19:F19"/>
    <mergeCell ref="E20:F20"/>
    <mergeCell ref="E14:F14"/>
    <mergeCell ref="G13:J13"/>
    <mergeCell ref="G14:J14"/>
    <mergeCell ref="G17:J17"/>
    <mergeCell ref="G19:J19"/>
    <mergeCell ref="G20:J20"/>
    <mergeCell ref="E28:F28"/>
    <mergeCell ref="H36:H37"/>
    <mergeCell ref="I36:I37"/>
    <mergeCell ref="J36:J37"/>
    <mergeCell ref="G27:J27"/>
    <mergeCell ref="G28:J28"/>
    <mergeCell ref="G29:J29"/>
    <mergeCell ref="E30:F30"/>
    <mergeCell ref="E29:F29"/>
    <mergeCell ref="E36:F36"/>
    <mergeCell ref="E33:F33"/>
    <mergeCell ref="E32:F32"/>
    <mergeCell ref="G32:J32"/>
    <mergeCell ref="I49:I50"/>
    <mergeCell ref="A49:C50"/>
    <mergeCell ref="B62:J62"/>
    <mergeCell ref="B64:J64"/>
    <mergeCell ref="B66:J66"/>
    <mergeCell ref="B59:C59"/>
    <mergeCell ref="B60:C60"/>
    <mergeCell ref="B61:C61"/>
    <mergeCell ref="B63:C63"/>
    <mergeCell ref="B65:C65"/>
    <mergeCell ref="B40:C40"/>
    <mergeCell ref="B41:C41"/>
    <mergeCell ref="B52:C52"/>
    <mergeCell ref="B54:C54"/>
    <mergeCell ref="B55:C55"/>
    <mergeCell ref="B56:C56"/>
    <mergeCell ref="B57:C57"/>
    <mergeCell ref="B15:J15"/>
    <mergeCell ref="B31:J31"/>
    <mergeCell ref="B34:J34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3:C33"/>
    <mergeCell ref="E16:F16"/>
    <mergeCell ref="G16:J16"/>
    <mergeCell ref="A16:C16"/>
    <mergeCell ref="B67:C67"/>
    <mergeCell ref="A74:J74"/>
    <mergeCell ref="A75:J75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7:C17"/>
    <mergeCell ref="B18:C18"/>
    <mergeCell ref="B19:C19"/>
    <mergeCell ref="B20:C20"/>
    <mergeCell ref="B35:J35"/>
    <mergeCell ref="B48:J48"/>
    <mergeCell ref="B51:J51"/>
    <mergeCell ref="B53:J53"/>
    <mergeCell ref="B58:J58"/>
    <mergeCell ref="B38:C38"/>
    <mergeCell ref="B39:C39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83" orientation="portrait" r:id="rId1"/>
  <headerFooter>
    <oddHeader>&amp;L&amp;"Calibri,Negrito"&amp;9Município de Chapecó - SC
Concessão do Serviço Municipal de Remoção, Guarda e Depósito de
Veículos Automotores&amp;R&amp;G</oddHeader>
    <oddFooter>&amp;L&amp;"Calibri,Negrito"&amp;9Composição da Despesa com Veículo - Uso Administrativo&amp;R&amp;"Calibri,Negrito"&amp;9Pág.: &amp;P de &amp;N</oddFooter>
  </headerFooter>
  <ignoredErrors>
    <ignoredError sqref="E18:F18 E29" unlockedFormula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</vt:i4>
      </vt:variant>
      <vt:variant>
        <vt:lpstr>Intervalos Nomeados</vt:lpstr>
      </vt:variant>
      <vt:variant>
        <vt:i4>21</vt:i4>
      </vt:variant>
    </vt:vector>
  </HeadingPairs>
  <TitlesOfParts>
    <vt:vector size="42" baseType="lpstr">
      <vt:lpstr>(24)_Tipos_Regime_Tributário</vt:lpstr>
      <vt:lpstr>Anexo V.2</vt:lpstr>
      <vt:lpstr>(1)_Resumo_Exec</vt:lpstr>
      <vt:lpstr>(2)_Insumos</vt:lpstr>
      <vt:lpstr>(3)_Investimentos</vt:lpstr>
      <vt:lpstr>(4)_Comp._Pessoal</vt:lpstr>
      <vt:lpstr>(5)_Comp._Benef.</vt:lpstr>
      <vt:lpstr>(6)_Comp._Desp.G</vt:lpstr>
      <vt:lpstr>(7)_Comp._Veic._Camionete</vt:lpstr>
      <vt:lpstr>(8)_Comp._Veic._Guinch_I</vt:lpstr>
      <vt:lpstr>(9)_Comp._Veic._Guinch_II</vt:lpstr>
      <vt:lpstr>(10)_Comp._Deprec.</vt:lpstr>
      <vt:lpstr>(11)_Remun.</vt:lpstr>
      <vt:lpstr>(12)_Enc._Soc.</vt:lpstr>
      <vt:lpstr>(13)_Orçam.</vt:lpstr>
      <vt:lpstr>(14)_Fluxo_Caixa</vt:lpstr>
      <vt:lpstr>(15)_Estimativa_Receita</vt:lpstr>
      <vt:lpstr>(16)_WACC</vt:lpstr>
      <vt:lpstr>(17)_Tipos_Regime_Tributári</vt:lpstr>
      <vt:lpstr>(24)_Tipos_Regime_Tributári (2)</vt:lpstr>
      <vt:lpstr>(15)Estimativa de Receita (2)</vt:lpstr>
      <vt:lpstr>'(1)_Resumo_Exec'!Area_de_impressao</vt:lpstr>
      <vt:lpstr>'(10)_Comp._Deprec.'!Area_de_impressao</vt:lpstr>
      <vt:lpstr>'(12)_Enc._Soc.'!Area_de_impressao</vt:lpstr>
      <vt:lpstr>'(13)_Orçam.'!Area_de_impressao</vt:lpstr>
      <vt:lpstr>'(14)_Fluxo_Caixa'!Area_de_impressao</vt:lpstr>
      <vt:lpstr>'(16)_WACC'!Area_de_impressao</vt:lpstr>
      <vt:lpstr>'(2)_Insumos'!Area_de_impressao</vt:lpstr>
      <vt:lpstr>'(4)_Comp._Pessoal'!Area_de_impressao</vt:lpstr>
      <vt:lpstr>'(5)_Comp._Benef.'!Area_de_impressao</vt:lpstr>
      <vt:lpstr>'(6)_Comp._Desp.G'!Area_de_impressao</vt:lpstr>
      <vt:lpstr>'(7)_Comp._Veic._Camionete'!Area_de_impressao</vt:lpstr>
      <vt:lpstr>'(8)_Comp._Veic._Guinch_I'!Area_de_impressao</vt:lpstr>
      <vt:lpstr>'(9)_Comp._Veic._Guinch_II'!Area_de_impressao</vt:lpstr>
      <vt:lpstr>'Anexo V.2'!Area_de_impressao</vt:lpstr>
      <vt:lpstr>'(1)_Resumo_Exec'!Titulos_de_impressao</vt:lpstr>
      <vt:lpstr>'(10)_Comp._Deprec.'!Titulos_de_impressao</vt:lpstr>
      <vt:lpstr>'(11)_Remun.'!Titulos_de_impressao</vt:lpstr>
      <vt:lpstr>'(12)_Enc._Soc.'!Titulos_de_impressao</vt:lpstr>
      <vt:lpstr>'(14)_Fluxo_Caixa'!Titulos_de_impressao</vt:lpstr>
      <vt:lpstr>'(16)_WACC'!Titulos_de_impressao</vt:lpstr>
      <vt:lpstr>'(2)_Insumos'!Titulos_de_impressao</vt:lpstr>
    </vt:vector>
  </TitlesOfParts>
  <Company>PMPA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Profuzzy</dc:creator>
  <cp:lastModifiedBy>Usuario</cp:lastModifiedBy>
  <cp:lastPrinted>2023-01-13T20:11:10Z</cp:lastPrinted>
  <dcterms:created xsi:type="dcterms:W3CDTF">2013-11-07T13:39:17Z</dcterms:created>
  <dcterms:modified xsi:type="dcterms:W3CDTF">2023-03-16T12:39:20Z</dcterms:modified>
</cp:coreProperties>
</file>